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1,24 ПОКОМ КИ филиалы\"/>
    </mc:Choice>
  </mc:AlternateContent>
  <xr:revisionPtr revIDLastSave="0" documentId="13_ncr:1_{34569334-1A21-4C98-9E1E-F5392CDC40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2" i="1"/>
  <c r="AF23" i="1"/>
  <c r="AF24" i="1"/>
  <c r="AF25" i="1"/>
  <c r="AF26" i="1"/>
  <c r="AF27" i="1"/>
  <c r="AF28" i="1"/>
  <c r="AF30" i="1"/>
  <c r="AF31" i="1"/>
  <c r="AF32" i="1"/>
  <c r="AF33" i="1"/>
  <c r="AF35" i="1"/>
  <c r="AF36" i="1"/>
  <c r="AF37" i="1"/>
  <c r="AF38" i="1"/>
  <c r="AF39" i="1"/>
  <c r="AF40" i="1"/>
  <c r="AF41" i="1"/>
  <c r="AF42" i="1"/>
  <c r="AF43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3" i="1"/>
  <c r="AF84" i="1"/>
  <c r="AF85" i="1"/>
  <c r="AF86" i="1"/>
  <c r="AF87" i="1"/>
  <c r="AF88" i="1"/>
  <c r="AF90" i="1"/>
  <c r="AF93" i="1"/>
  <c r="AF94" i="1"/>
  <c r="AF95" i="1"/>
  <c r="AF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AF29" i="1" s="1"/>
  <c r="S30" i="1"/>
  <c r="S31" i="1"/>
  <c r="S32" i="1"/>
  <c r="S33" i="1"/>
  <c r="S34" i="1"/>
  <c r="AF34" i="1" s="1"/>
  <c r="S35" i="1"/>
  <c r="S36" i="1"/>
  <c r="S37" i="1"/>
  <c r="S38" i="1"/>
  <c r="S39" i="1"/>
  <c r="S40" i="1"/>
  <c r="S41" i="1"/>
  <c r="S42" i="1"/>
  <c r="S43" i="1"/>
  <c r="S44" i="1"/>
  <c r="AF44" i="1" s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AF82" i="1" s="1"/>
  <c r="S83" i="1"/>
  <c r="S84" i="1"/>
  <c r="S85" i="1"/>
  <c r="S86" i="1"/>
  <c r="S87" i="1"/>
  <c r="S88" i="1"/>
  <c r="S89" i="1"/>
  <c r="AF89" i="1" s="1"/>
  <c r="S90" i="1"/>
  <c r="S91" i="1"/>
  <c r="AF91" i="1" s="1"/>
  <c r="S92" i="1"/>
  <c r="AF92" i="1" s="1"/>
  <c r="S93" i="1"/>
  <c r="S94" i="1"/>
  <c r="S95" i="1"/>
  <c r="S6" i="1"/>
  <c r="T5" i="1"/>
  <c r="S5" i="1" l="1"/>
  <c r="AF21" i="1"/>
  <c r="AG5" i="1"/>
  <c r="Q79" i="1"/>
  <c r="Q65" i="1"/>
  <c r="Q61" i="1"/>
  <c r="Q59" i="1"/>
  <c r="Q56" i="1"/>
  <c r="Q58" i="1"/>
  <c r="Q57" i="1"/>
  <c r="Q49" i="1"/>
  <c r="Q45" i="1"/>
  <c r="Q42" i="1"/>
  <c r="Q41" i="1"/>
  <c r="Q39" i="1"/>
  <c r="Q38" i="1"/>
  <c r="Q35" i="1"/>
  <c r="Q36" i="1"/>
  <c r="Q34" i="1"/>
  <c r="Q27" i="1"/>
  <c r="R8" i="1" l="1"/>
  <c r="R9" i="1"/>
  <c r="R15" i="1"/>
  <c r="R19" i="1"/>
  <c r="R22" i="1"/>
  <c r="R25" i="1"/>
  <c r="R30" i="1"/>
  <c r="R31" i="1"/>
  <c r="R32" i="1"/>
  <c r="R33" i="1"/>
  <c r="R37" i="1"/>
  <c r="R40" i="1"/>
  <c r="R43" i="1"/>
  <c r="R46" i="1"/>
  <c r="R50" i="1"/>
  <c r="R53" i="1"/>
  <c r="R55" i="1"/>
  <c r="R60" i="1"/>
  <c r="R67" i="1"/>
  <c r="R68" i="1"/>
  <c r="R69" i="1"/>
  <c r="R70" i="1"/>
  <c r="R71" i="1"/>
  <c r="R72" i="1"/>
  <c r="R73" i="1"/>
  <c r="R75" i="1"/>
  <c r="R76" i="1"/>
  <c r="R77" i="1"/>
  <c r="R78" i="1"/>
  <c r="R80" i="1"/>
  <c r="R81" i="1"/>
  <c r="R83" i="1"/>
  <c r="R84" i="1"/>
  <c r="R85" i="1"/>
  <c r="R86" i="1"/>
  <c r="R87" i="1"/>
  <c r="R88" i="1"/>
  <c r="R90" i="1"/>
  <c r="R95" i="1"/>
  <c r="F51" i="1" l="1"/>
  <c r="E51" i="1"/>
  <c r="P51" i="1" s="1"/>
  <c r="P7" i="1"/>
  <c r="P8" i="1"/>
  <c r="W8" i="1" s="1"/>
  <c r="P9" i="1"/>
  <c r="W9" i="1" s="1"/>
  <c r="P10" i="1"/>
  <c r="P11" i="1"/>
  <c r="P12" i="1"/>
  <c r="P13" i="1"/>
  <c r="P14" i="1"/>
  <c r="P15" i="1"/>
  <c r="W15" i="1" s="1"/>
  <c r="P16" i="1"/>
  <c r="P17" i="1"/>
  <c r="Q17" i="1" s="1"/>
  <c r="R17" i="1" s="1"/>
  <c r="P18" i="1"/>
  <c r="Q18" i="1" s="1"/>
  <c r="R18" i="1" s="1"/>
  <c r="P19" i="1"/>
  <c r="W19" i="1" s="1"/>
  <c r="P20" i="1"/>
  <c r="P21" i="1"/>
  <c r="Q21" i="1" s="1"/>
  <c r="R21" i="1" s="1"/>
  <c r="P22" i="1"/>
  <c r="W22" i="1" s="1"/>
  <c r="P23" i="1"/>
  <c r="P24" i="1"/>
  <c r="Q24" i="1" s="1"/>
  <c r="R24" i="1" s="1"/>
  <c r="P25" i="1"/>
  <c r="W25" i="1" s="1"/>
  <c r="P26" i="1"/>
  <c r="P27" i="1"/>
  <c r="P28" i="1"/>
  <c r="P29" i="1"/>
  <c r="Q29" i="1" s="1"/>
  <c r="R29" i="1" s="1"/>
  <c r="P30" i="1"/>
  <c r="W30" i="1" s="1"/>
  <c r="P31" i="1"/>
  <c r="W31" i="1" s="1"/>
  <c r="P32" i="1"/>
  <c r="W32" i="1" s="1"/>
  <c r="P33" i="1"/>
  <c r="W33" i="1" s="1"/>
  <c r="P34" i="1"/>
  <c r="P35" i="1"/>
  <c r="P36" i="1"/>
  <c r="P37" i="1"/>
  <c r="W37" i="1" s="1"/>
  <c r="P38" i="1"/>
  <c r="P39" i="1"/>
  <c r="P40" i="1"/>
  <c r="W40" i="1" s="1"/>
  <c r="P41" i="1"/>
  <c r="P42" i="1"/>
  <c r="P43" i="1"/>
  <c r="W43" i="1" s="1"/>
  <c r="P44" i="1"/>
  <c r="P45" i="1"/>
  <c r="P46" i="1"/>
  <c r="W46" i="1" s="1"/>
  <c r="P47" i="1"/>
  <c r="Q47" i="1" s="1"/>
  <c r="P48" i="1"/>
  <c r="P49" i="1"/>
  <c r="P50" i="1"/>
  <c r="W50" i="1" s="1"/>
  <c r="P52" i="1"/>
  <c r="Q52" i="1" s="1"/>
  <c r="R52" i="1" s="1"/>
  <c r="P53" i="1"/>
  <c r="W53" i="1" s="1"/>
  <c r="P54" i="1"/>
  <c r="Q54" i="1" s="1"/>
  <c r="P55" i="1"/>
  <c r="W55" i="1" s="1"/>
  <c r="P56" i="1"/>
  <c r="R56" i="1" s="1"/>
  <c r="P57" i="1"/>
  <c r="P58" i="1"/>
  <c r="R58" i="1" s="1"/>
  <c r="P59" i="1"/>
  <c r="P60" i="1"/>
  <c r="W60" i="1" s="1"/>
  <c r="P61" i="1"/>
  <c r="P62" i="1"/>
  <c r="Q62" i="1" s="1"/>
  <c r="R62" i="1" s="1"/>
  <c r="P63" i="1"/>
  <c r="P64" i="1"/>
  <c r="Q64" i="1" s="1"/>
  <c r="R64" i="1" s="1"/>
  <c r="P65" i="1"/>
  <c r="P66" i="1"/>
  <c r="Q66" i="1" s="1"/>
  <c r="R66" i="1" s="1"/>
  <c r="P67" i="1"/>
  <c r="W67" i="1" s="1"/>
  <c r="P68" i="1"/>
  <c r="W68" i="1" s="1"/>
  <c r="P69" i="1"/>
  <c r="W69" i="1" s="1"/>
  <c r="P70" i="1"/>
  <c r="W70" i="1" s="1"/>
  <c r="P71" i="1"/>
  <c r="W71" i="1" s="1"/>
  <c r="P72" i="1"/>
  <c r="W72" i="1" s="1"/>
  <c r="P73" i="1"/>
  <c r="W73" i="1" s="1"/>
  <c r="P74" i="1"/>
  <c r="P75" i="1"/>
  <c r="W75" i="1" s="1"/>
  <c r="P76" i="1"/>
  <c r="W76" i="1" s="1"/>
  <c r="P77" i="1"/>
  <c r="W77" i="1" s="1"/>
  <c r="P78" i="1"/>
  <c r="W78" i="1" s="1"/>
  <c r="P79" i="1"/>
  <c r="R79" i="1" s="1"/>
  <c r="P80" i="1"/>
  <c r="W80" i="1" s="1"/>
  <c r="P81" i="1"/>
  <c r="W81" i="1" s="1"/>
  <c r="Q82" i="1"/>
  <c r="R82" i="1" s="1"/>
  <c r="P83" i="1"/>
  <c r="W83" i="1" s="1"/>
  <c r="P84" i="1"/>
  <c r="W84" i="1" s="1"/>
  <c r="P85" i="1"/>
  <c r="W85" i="1" s="1"/>
  <c r="P86" i="1"/>
  <c r="W86" i="1" s="1"/>
  <c r="P87" i="1"/>
  <c r="W87" i="1" s="1"/>
  <c r="P88" i="1"/>
  <c r="W88" i="1" s="1"/>
  <c r="P89" i="1"/>
  <c r="W89" i="1" s="1"/>
  <c r="P90" i="1"/>
  <c r="W90" i="1" s="1"/>
  <c r="P91" i="1"/>
  <c r="W91" i="1" s="1"/>
  <c r="P92" i="1"/>
  <c r="X92" i="1" s="1"/>
  <c r="P93" i="1"/>
  <c r="P94" i="1"/>
  <c r="X94" i="1" s="1"/>
  <c r="P95" i="1"/>
  <c r="W95" i="1" s="1"/>
  <c r="P6" i="1"/>
  <c r="X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O5" i="1"/>
  <c r="N5" i="1"/>
  <c r="M5" i="1"/>
  <c r="L5" i="1"/>
  <c r="J5" i="1"/>
  <c r="W79" i="1" l="1"/>
  <c r="Q44" i="1"/>
  <c r="W44" i="1"/>
  <c r="W24" i="1"/>
  <c r="W18" i="1"/>
  <c r="W82" i="1"/>
  <c r="W66" i="1"/>
  <c r="W64" i="1"/>
  <c r="W62" i="1"/>
  <c r="W58" i="1"/>
  <c r="W56" i="1"/>
  <c r="W54" i="1"/>
  <c r="W52" i="1"/>
  <c r="W47" i="1"/>
  <c r="W29" i="1"/>
  <c r="W21" i="1"/>
  <c r="W17" i="1"/>
  <c r="F5" i="1"/>
  <c r="W92" i="1"/>
  <c r="Q51" i="1"/>
  <c r="R51" i="1" s="1"/>
  <c r="Q6" i="1"/>
  <c r="R6" i="1" s="1"/>
  <c r="X95" i="1"/>
  <c r="X93" i="1"/>
  <c r="Q93" i="1"/>
  <c r="R65" i="1"/>
  <c r="Q63" i="1"/>
  <c r="R63" i="1" s="1"/>
  <c r="R61" i="1"/>
  <c r="R59" i="1"/>
  <c r="R57" i="1"/>
  <c r="Q10" i="1"/>
  <c r="R10" i="1" s="1"/>
  <c r="Q14" i="1"/>
  <c r="R14" i="1" s="1"/>
  <c r="Q26" i="1"/>
  <c r="R26" i="1" s="1"/>
  <c r="R34" i="1"/>
  <c r="R38" i="1"/>
  <c r="R42" i="1"/>
  <c r="Q74" i="1"/>
  <c r="R49" i="1"/>
  <c r="R45" i="1"/>
  <c r="R41" i="1"/>
  <c r="R39" i="1"/>
  <c r="R35" i="1"/>
  <c r="R27" i="1"/>
  <c r="Q23" i="1"/>
  <c r="R23" i="1" s="1"/>
  <c r="Q13" i="1"/>
  <c r="R13" i="1" s="1"/>
  <c r="Q11" i="1"/>
  <c r="R11" i="1" s="1"/>
  <c r="Q12" i="1"/>
  <c r="R12" i="1" s="1"/>
  <c r="Q16" i="1"/>
  <c r="R16" i="1" s="1"/>
  <c r="Q20" i="1"/>
  <c r="R20" i="1" s="1"/>
  <c r="Q28" i="1"/>
  <c r="R28" i="1" s="1"/>
  <c r="R36" i="1"/>
  <c r="Q48" i="1"/>
  <c r="Q94" i="1"/>
  <c r="Q7" i="1"/>
  <c r="R7" i="1" s="1"/>
  <c r="E5" i="1"/>
  <c r="K51" i="1"/>
  <c r="K5" i="1" s="1"/>
  <c r="X86" i="1"/>
  <c r="X78" i="1"/>
  <c r="X70" i="1"/>
  <c r="X62" i="1"/>
  <c r="X54" i="1"/>
  <c r="X46" i="1"/>
  <c r="X38" i="1"/>
  <c r="X30" i="1"/>
  <c r="X22" i="1"/>
  <c r="X14" i="1"/>
  <c r="X90" i="1"/>
  <c r="X82" i="1"/>
  <c r="X74" i="1"/>
  <c r="X66" i="1"/>
  <c r="X58" i="1"/>
  <c r="X50" i="1"/>
  <c r="X42" i="1"/>
  <c r="X34" i="1"/>
  <c r="X26" i="1"/>
  <c r="X18" i="1"/>
  <c r="X10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P5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W94" i="1" l="1"/>
  <c r="W36" i="1"/>
  <c r="W20" i="1"/>
  <c r="W12" i="1"/>
  <c r="W13" i="1"/>
  <c r="W27" i="1"/>
  <c r="W39" i="1"/>
  <c r="W45" i="1"/>
  <c r="W74" i="1"/>
  <c r="W38" i="1"/>
  <c r="W26" i="1"/>
  <c r="W10" i="1"/>
  <c r="W59" i="1"/>
  <c r="W63" i="1"/>
  <c r="W93" i="1"/>
  <c r="W51" i="1"/>
  <c r="W7" i="1"/>
  <c r="W48" i="1"/>
  <c r="W28" i="1"/>
  <c r="W16" i="1"/>
  <c r="W11" i="1"/>
  <c r="W23" i="1"/>
  <c r="W35" i="1"/>
  <c r="W41" i="1"/>
  <c r="W49" i="1"/>
  <c r="W42" i="1"/>
  <c r="W34" i="1"/>
  <c r="W14" i="1"/>
  <c r="W57" i="1"/>
  <c r="W61" i="1"/>
  <c r="W65" i="1"/>
  <c r="R5" i="1"/>
  <c r="W6" i="1"/>
  <c r="Q5" i="1"/>
  <c r="AF5" i="1" l="1"/>
</calcChain>
</file>

<file path=xl/sharedStrings.xml><?xml version="1.0" encoding="utf-8"?>
<sst xmlns="http://schemas.openxmlformats.org/spreadsheetml/2006/main" count="375" uniqueCount="159">
  <si>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</si>
  <si>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</si>
  <si>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</si>
  <si>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</si>
  <si>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</si>
  <si>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</si>
  <si>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</si>
  <si>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</si>
  <si>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</si>
  <si>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</si>
  <si>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</si>
  <si>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</si>
  <si>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</si>
  <si>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</si>
  <si>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</si>
  <si>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</si>
  <si>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</si>
  <si>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</si>
  <si>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</si>
  <si>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</si>
  <si>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</si>
  <si>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</si>
  <si>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</si>
  <si>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25,11,(1)</t>
  </si>
  <si>
    <t>30,11,</t>
  </si>
  <si>
    <t>28,11,</t>
  </si>
  <si>
    <t>27,11,</t>
  </si>
  <si>
    <t>21,11,</t>
  </si>
  <si>
    <t>20,11,</t>
  </si>
  <si>
    <t>14,11,</t>
  </si>
  <si>
    <t>13,11,</t>
  </si>
  <si>
    <t>07,11,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</si>
  <si>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</si>
  <si>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</si>
  <si>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</si>
  <si>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</si>
  <si>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</si>
  <si>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</si>
  <si>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</si>
  <si>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</si>
  <si>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</si>
  <si>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</si>
  <si>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</si>
  <si>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</si>
  <si>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</si>
  <si>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</si>
  <si>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</si>
  <si>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</si>
  <si>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</si>
  <si>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 / 27,11,24 филиал обнулил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</si>
  <si>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</si>
  <si>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</si>
  <si>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</si>
  <si>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</si>
  <si>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</si>
  <si>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</si>
  <si>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</si>
  <si>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</si>
  <si>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</si>
  <si>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27,11,24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</si>
  <si>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</si>
  <si>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</si>
  <si>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</si>
  <si>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</si>
  <si>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</si>
  <si>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</si>
  <si>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</si>
  <si>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</si>
  <si>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</si>
  <si>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</si>
  <si>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</si>
  <si>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</si>
  <si>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</si>
  <si>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</si>
  <si>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</si>
  <si>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</si>
  <si>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</si>
  <si>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</si>
  <si>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</si>
  <si>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</si>
  <si>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</si>
  <si>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</si>
  <si>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</si>
  <si>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</si>
  <si>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</si>
  <si>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</si>
  <si>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</si>
  <si>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</si>
  <si>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</si>
  <si>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</si>
  <si>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</si>
  <si>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</si>
  <si>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</si>
  <si>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</si>
  <si>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</si>
  <si>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</si>
  <si>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</si>
  <si>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</si>
  <si>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</si>
  <si>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</si>
  <si>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</si>
  <si>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</si>
  <si>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</si>
  <si>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</si>
  <si>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</si>
  <si>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нужно увеличить продажи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</si>
  <si>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</si>
  <si>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</si>
  <si>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</si>
  <si>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</si>
  <si>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</si>
  <si>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</si>
  <si>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>20,11,24 филиал обнулил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</si>
  <si>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</si>
  <si>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</si>
  <si>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не в матрице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</si>
  <si>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</si>
  <si>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</si>
  <si>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</si>
  <si>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</si>
  <si>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</si>
  <si>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</si>
  <si>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ТМА ноябрь / 22,11,24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</si>
  <si>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</si>
  <si>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</si>
  <si>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</si>
  <si>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</si>
  <si>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</si>
  <si>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продажи!!!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</si>
  <si>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</si>
  <si>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</si>
  <si>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</si>
  <si>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</si>
  <si>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</si>
  <si>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</si>
  <si>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</si>
  <si>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</si>
  <si>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</si>
  <si>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</si>
  <si>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</si>
  <si>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</si>
  <si>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</si>
  <si>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ротация на новинку</t>
    </r>
  </si>
  <si>
    <t>ТМА ноябрь_декабрь</t>
  </si>
  <si>
    <t>ТМА декабрь</t>
  </si>
  <si>
    <t>новинка / ТМА декабрь</t>
  </si>
  <si>
    <t>22,11,24 филиал обнулил / нужно увеличить продажи</t>
  </si>
  <si>
    <t>27,11,24 филиал обнулил / нужно увеличить продажи</t>
  </si>
  <si>
    <t>нет потребности</t>
  </si>
  <si>
    <t>конец ТМА</t>
  </si>
  <si>
    <t>слабая реализация</t>
  </si>
  <si>
    <t>новинка, приорите от завода</t>
  </si>
  <si>
    <t>итого</t>
  </si>
  <si>
    <t>29,11,24 филиал обнулил</t>
  </si>
  <si>
    <t>новинка / 29,11,24 филиал обнулил</t>
  </si>
  <si>
    <t>ТМА ноябрь / 29,11,24 филиал обнулил</t>
  </si>
  <si>
    <t>заказ</t>
  </si>
  <si>
    <t>02,12,(1)</t>
  </si>
  <si>
    <t>02,12,(2)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</si>
</sst>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4" borderId="1" xfId="1" applyNumberFormat="1" applyFill="1"/>
    <xf numFmtId="164" fontId="6" fillId="4" borderId="1" xfId="1" applyNumberFormat="1" applyFont="1" applyFill="1"/>
    <xf numFmtId="164" fontId="4" fillId="4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6" fillId="9" borderId="1" xfId="1" applyNumberFormat="1" applyFont="1" applyFill="1"/>
    <xf numFmtId="164" fontId="5" fillId="4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9" sqref="V9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28515625" style="8" customWidth="1"/>
    <col min="8" max="8" width="5.28515625" customWidth="1"/>
    <col min="9" max="9" width="12.7109375" bestFit="1" customWidth="1"/>
    <col min="10" max="11" width="6.42578125" customWidth="1"/>
    <col min="12" max="13" width="1.28515625" customWidth="1"/>
    <col min="14" max="21" width="6.42578125" customWidth="1"/>
    <col min="22" max="22" width="21.5703125" customWidth="1"/>
    <col min="23" max="24" width="5.28515625" customWidth="1"/>
    <col min="25" max="30" width="6.140625" customWidth="1"/>
    <col min="31" max="31" width="40.42578125" customWidth="1"/>
    <col min="32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152</v>
      </c>
      <c r="S3" s="3" t="s">
        <v>156</v>
      </c>
      <c r="T3" s="3" t="s">
        <v>156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157</v>
      </c>
      <c r="T4" s="1" t="s">
        <v>158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/>
      <c r="AF4" s="1" t="s">
        <v>157</v>
      </c>
      <c r="AG4" s="1" t="s">
        <v>158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33091.478000000003</v>
      </c>
      <c r="F5" s="4">
        <f>SUM(F6:F500)</f>
        <v>33985.228999999999</v>
      </c>
      <c r="G5" s="6"/>
      <c r="H5" s="1"/>
      <c r="I5" s="1"/>
      <c r="J5" s="4">
        <f t="shared" ref="J5:U5" si="0">SUM(J6:J500)</f>
        <v>33496.242000000013</v>
      </c>
      <c r="K5" s="4">
        <f t="shared" si="0"/>
        <v>-404.76400000000024</v>
      </c>
      <c r="L5" s="4">
        <f t="shared" si="0"/>
        <v>0</v>
      </c>
      <c r="M5" s="4">
        <f t="shared" si="0"/>
        <v>0</v>
      </c>
      <c r="N5" s="4">
        <f t="shared" si="0"/>
        <v>21285.753960000005</v>
      </c>
      <c r="O5" s="4">
        <f t="shared" si="0"/>
        <v>14012.056799999998</v>
      </c>
      <c r="P5" s="4">
        <f t="shared" si="0"/>
        <v>6679.3790000000026</v>
      </c>
      <c r="Q5" s="4">
        <f t="shared" si="0"/>
        <v>11759.459780000007</v>
      </c>
      <c r="R5" s="4">
        <f t="shared" si="0"/>
        <v>15341.829580000005</v>
      </c>
      <c r="S5" s="4">
        <f t="shared" si="0"/>
        <v>11311.829580000005</v>
      </c>
      <c r="T5" s="4">
        <f t="shared" ref="T5" si="1">SUM(T6:T500)</f>
        <v>4030</v>
      </c>
      <c r="U5" s="4">
        <f t="shared" si="0"/>
        <v>3800</v>
      </c>
      <c r="V5" s="1"/>
      <c r="W5" s="1"/>
      <c r="X5" s="1"/>
      <c r="Y5" s="4">
        <f t="shared" ref="Y5:AD5" si="2">SUM(Y6:Y500)</f>
        <v>7382.8569999999991</v>
      </c>
      <c r="Z5" s="4">
        <f t="shared" si="2"/>
        <v>8171.1163999999981</v>
      </c>
      <c r="AA5" s="4">
        <f t="shared" si="2"/>
        <v>7495.1015999999991</v>
      </c>
      <c r="AB5" s="4">
        <f t="shared" si="2"/>
        <v>7146.6448000000009</v>
      </c>
      <c r="AC5" s="4">
        <f t="shared" si="2"/>
        <v>7778.1452000000018</v>
      </c>
      <c r="AD5" s="4">
        <f t="shared" si="2"/>
        <v>7563.3547999999992</v>
      </c>
      <c r="AE5" s="1"/>
      <c r="AF5" s="4">
        <f>SUM(AF6:AF500)</f>
        <v>6854</v>
      </c>
      <c r="AG5" s="4">
        <f>SUM(AG6:AG500)</f>
        <v>2549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32</v>
      </c>
      <c r="B6" s="1" t="s">
        <v>33</v>
      </c>
      <c r="C6" s="1">
        <v>1667.1969999999999</v>
      </c>
      <c r="D6" s="1">
        <v>331.702</v>
      </c>
      <c r="E6" s="1">
        <v>1162.877</v>
      </c>
      <c r="F6" s="1">
        <v>343.10199999999998</v>
      </c>
      <c r="G6" s="6">
        <v>1</v>
      </c>
      <c r="H6" s="1">
        <v>50</v>
      </c>
      <c r="I6" s="1" t="s">
        <v>34</v>
      </c>
      <c r="J6" s="1">
        <v>1090.0999999999999</v>
      </c>
      <c r="K6" s="1">
        <f t="shared" ref="K6:K37" si="3">E6-J6</f>
        <v>72.777000000000044</v>
      </c>
      <c r="L6" s="1"/>
      <c r="M6" s="1"/>
      <c r="N6" s="1">
        <v>1025.9184</v>
      </c>
      <c r="O6" s="1">
        <v>1100</v>
      </c>
      <c r="P6" s="1">
        <f>E6/5</f>
        <v>232.5754</v>
      </c>
      <c r="Q6" s="5">
        <f>11*P6-O6-N6-F6</f>
        <v>89.309000000000083</v>
      </c>
      <c r="R6" s="5">
        <f>Q6</f>
        <v>89.309000000000083</v>
      </c>
      <c r="S6" s="5">
        <f>R6-T6</f>
        <v>89.309000000000083</v>
      </c>
      <c r="T6" s="5"/>
      <c r="U6" s="5"/>
      <c r="V6" s="1"/>
      <c r="W6" s="1">
        <f>(F6+N6+O6+R6)/P6</f>
        <v>11</v>
      </c>
      <c r="X6" s="1">
        <f>(F6+N6+O6)/P6</f>
        <v>10.615999800494807</v>
      </c>
      <c r="Y6" s="1">
        <v>272.32920000000001</v>
      </c>
      <c r="Z6" s="1">
        <v>228.83840000000001</v>
      </c>
      <c r="AA6" s="1">
        <v>198.2046</v>
      </c>
      <c r="AB6" s="1">
        <v>197.3946</v>
      </c>
      <c r="AC6" s="1">
        <v>208.82560000000001</v>
      </c>
      <c r="AD6" s="1">
        <v>263.88299999999998</v>
      </c>
      <c r="AE6" s="1" t="s">
        <v>35</v>
      </c>
      <c r="AF6" s="1">
        <f>ROUND(S6*G6,0)</f>
        <v>89</v>
      </c>
      <c r="AG6" s="1">
        <f>ROUND(T6*G6,0)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36</v>
      </c>
      <c r="B7" s="1" t="s">
        <v>33</v>
      </c>
      <c r="C7" s="1">
        <v>407.56900000000002</v>
      </c>
      <c r="D7" s="1">
        <v>265.55599999999998</v>
      </c>
      <c r="E7" s="1">
        <v>298.541</v>
      </c>
      <c r="F7" s="1">
        <v>257.86599999999999</v>
      </c>
      <c r="G7" s="6">
        <v>1</v>
      </c>
      <c r="H7" s="1">
        <v>45</v>
      </c>
      <c r="I7" s="1" t="s">
        <v>34</v>
      </c>
      <c r="J7" s="1">
        <v>284.08</v>
      </c>
      <c r="K7" s="1">
        <f t="shared" si="3"/>
        <v>14.461000000000013</v>
      </c>
      <c r="L7" s="1"/>
      <c r="M7" s="1"/>
      <c r="N7" s="1">
        <v>243.3829999999999</v>
      </c>
      <c r="O7" s="1">
        <v>114.99300000000009</v>
      </c>
      <c r="P7" s="1">
        <f t="shared" ref="P7:P70" si="4">E7/5</f>
        <v>59.708199999999998</v>
      </c>
      <c r="Q7" s="5">
        <f t="shared" ref="Q7:Q66" si="5">11*P7-O7-N7-F7</f>
        <v>40.548200000000065</v>
      </c>
      <c r="R7" s="5">
        <f t="shared" ref="R7:R70" si="6">Q7</f>
        <v>40.548200000000065</v>
      </c>
      <c r="S7" s="5">
        <f t="shared" ref="S7:S70" si="7">R7-T7</f>
        <v>40.548200000000065</v>
      </c>
      <c r="T7" s="5"/>
      <c r="U7" s="5"/>
      <c r="V7" s="1"/>
      <c r="W7" s="1">
        <f t="shared" ref="W7:W70" si="8">(F7+N7+O7+R7)/P7</f>
        <v>11</v>
      </c>
      <c r="X7" s="1">
        <f t="shared" ref="X7:X70" si="9">(F7+N7+O7)/P7</f>
        <v>10.32089394756499</v>
      </c>
      <c r="Y7" s="1">
        <v>68.381600000000006</v>
      </c>
      <c r="Z7" s="1">
        <v>72.180999999999997</v>
      </c>
      <c r="AA7" s="1">
        <v>66.147000000000006</v>
      </c>
      <c r="AB7" s="1">
        <v>55.463800000000013</v>
      </c>
      <c r="AC7" s="1">
        <v>57.818600000000004</v>
      </c>
      <c r="AD7" s="1">
        <v>77.289000000000001</v>
      </c>
      <c r="AE7" s="1"/>
      <c r="AF7" s="1">
        <f t="shared" ref="AF7:AF70" si="10">ROUND(S7*G7,0)</f>
        <v>41</v>
      </c>
      <c r="AG7" s="1">
        <f t="shared" ref="AG7:AG70" si="11">ROUND(T7*G7,0)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37</v>
      </c>
      <c r="B8" s="1" t="s">
        <v>33</v>
      </c>
      <c r="C8" s="1">
        <v>828.82500000000005</v>
      </c>
      <c r="D8" s="1">
        <v>136.154</v>
      </c>
      <c r="E8" s="1">
        <v>346.202</v>
      </c>
      <c r="F8" s="1">
        <v>468.935</v>
      </c>
      <c r="G8" s="6">
        <v>1</v>
      </c>
      <c r="H8" s="1">
        <v>45</v>
      </c>
      <c r="I8" s="1" t="s">
        <v>34</v>
      </c>
      <c r="J8" s="1">
        <v>328.73</v>
      </c>
      <c r="K8" s="1">
        <f t="shared" si="3"/>
        <v>17.47199999999998</v>
      </c>
      <c r="L8" s="1"/>
      <c r="M8" s="1"/>
      <c r="N8" s="1">
        <v>345.88740000000001</v>
      </c>
      <c r="O8" s="1">
        <v>0</v>
      </c>
      <c r="P8" s="1">
        <f t="shared" si="4"/>
        <v>69.240399999999994</v>
      </c>
      <c r="Q8" s="5"/>
      <c r="R8" s="5">
        <f t="shared" si="6"/>
        <v>0</v>
      </c>
      <c r="S8" s="5">
        <f t="shared" si="7"/>
        <v>0</v>
      </c>
      <c r="T8" s="5"/>
      <c r="U8" s="5"/>
      <c r="V8" s="1"/>
      <c r="W8" s="1">
        <f t="shared" si="8"/>
        <v>11.768019826575237</v>
      </c>
      <c r="X8" s="1">
        <f t="shared" si="9"/>
        <v>11.768019826575237</v>
      </c>
      <c r="Y8" s="1">
        <v>83.686800000000005</v>
      </c>
      <c r="Z8" s="1">
        <v>105.9914</v>
      </c>
      <c r="AA8" s="1">
        <v>96.07820000000001</v>
      </c>
      <c r="AB8" s="1">
        <v>103.81399999999999</v>
      </c>
      <c r="AC8" s="1">
        <v>114.5932</v>
      </c>
      <c r="AD8" s="1">
        <v>110.5438</v>
      </c>
      <c r="AE8" s="1"/>
      <c r="AF8" s="1">
        <f t="shared" si="10"/>
        <v>0</v>
      </c>
      <c r="AG8" s="1">
        <f t="shared" si="11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38</v>
      </c>
      <c r="B9" s="1" t="s">
        <v>33</v>
      </c>
      <c r="C9" s="1">
        <v>92.191000000000003</v>
      </c>
      <c r="D9" s="1">
        <v>201.67</v>
      </c>
      <c r="E9" s="1">
        <v>35.494999999999997</v>
      </c>
      <c r="F9" s="1">
        <v>182.19300000000001</v>
      </c>
      <c r="G9" s="6">
        <v>1</v>
      </c>
      <c r="H9" s="1">
        <v>40</v>
      </c>
      <c r="I9" s="1" t="s">
        <v>34</v>
      </c>
      <c r="J9" s="1">
        <v>64.2</v>
      </c>
      <c r="K9" s="1">
        <f t="shared" si="3"/>
        <v>-28.705000000000005</v>
      </c>
      <c r="L9" s="1"/>
      <c r="M9" s="1"/>
      <c r="N9" s="1">
        <v>113.7058</v>
      </c>
      <c r="O9" s="1">
        <v>0</v>
      </c>
      <c r="P9" s="1">
        <f t="shared" si="4"/>
        <v>7.0989999999999993</v>
      </c>
      <c r="Q9" s="5"/>
      <c r="R9" s="5">
        <f t="shared" si="6"/>
        <v>0</v>
      </c>
      <c r="S9" s="5">
        <f t="shared" si="7"/>
        <v>0</v>
      </c>
      <c r="T9" s="5"/>
      <c r="U9" s="5"/>
      <c r="V9" s="1"/>
      <c r="W9" s="1">
        <f t="shared" si="8"/>
        <v>41.681757994083675</v>
      </c>
      <c r="X9" s="1">
        <f t="shared" si="9"/>
        <v>41.681757994083675</v>
      </c>
      <c r="Y9" s="1">
        <v>12.9674</v>
      </c>
      <c r="Z9" s="1">
        <v>31.8368</v>
      </c>
      <c r="AA9" s="1">
        <v>27.831800000000001</v>
      </c>
      <c r="AB9" s="1">
        <v>15.005800000000001</v>
      </c>
      <c r="AC9" s="1">
        <v>21.661000000000001</v>
      </c>
      <c r="AD9" s="1">
        <v>26.8492</v>
      </c>
      <c r="AE9" s="13" t="s">
        <v>39</v>
      </c>
      <c r="AF9" s="1">
        <f t="shared" si="10"/>
        <v>0</v>
      </c>
      <c r="AG9" s="1">
        <f t="shared" si="11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40</v>
      </c>
      <c r="B10" s="1" t="s">
        <v>41</v>
      </c>
      <c r="C10" s="1">
        <v>384</v>
      </c>
      <c r="D10" s="1">
        <v>108</v>
      </c>
      <c r="E10" s="1">
        <v>253</v>
      </c>
      <c r="F10" s="1">
        <v>136</v>
      </c>
      <c r="G10" s="6">
        <v>0.45</v>
      </c>
      <c r="H10" s="1">
        <v>45</v>
      </c>
      <c r="I10" s="1" t="s">
        <v>34</v>
      </c>
      <c r="J10" s="1">
        <v>264</v>
      </c>
      <c r="K10" s="1">
        <f t="shared" si="3"/>
        <v>-11</v>
      </c>
      <c r="L10" s="1"/>
      <c r="M10" s="1"/>
      <c r="N10" s="1">
        <v>289.39999999999998</v>
      </c>
      <c r="O10" s="1">
        <v>82.600000000000023</v>
      </c>
      <c r="P10" s="1">
        <f t="shared" si="4"/>
        <v>50.6</v>
      </c>
      <c r="Q10" s="5">
        <f t="shared" si="5"/>
        <v>48.600000000000023</v>
      </c>
      <c r="R10" s="5">
        <f t="shared" si="6"/>
        <v>48.600000000000023</v>
      </c>
      <c r="S10" s="5">
        <f t="shared" si="7"/>
        <v>48.600000000000023</v>
      </c>
      <c r="T10" s="5"/>
      <c r="U10" s="5"/>
      <c r="V10" s="1"/>
      <c r="W10" s="1">
        <f t="shared" si="8"/>
        <v>11</v>
      </c>
      <c r="X10" s="1">
        <f t="shared" si="9"/>
        <v>10.039525691699604</v>
      </c>
      <c r="Y10" s="1">
        <v>57</v>
      </c>
      <c r="Z10" s="1">
        <v>62.4</v>
      </c>
      <c r="AA10" s="1">
        <v>48.6</v>
      </c>
      <c r="AB10" s="1">
        <v>50.8</v>
      </c>
      <c r="AC10" s="1">
        <v>62.8</v>
      </c>
      <c r="AD10" s="1">
        <v>49.8</v>
      </c>
      <c r="AE10" s="1"/>
      <c r="AF10" s="1">
        <f t="shared" si="10"/>
        <v>22</v>
      </c>
      <c r="AG10" s="1">
        <f t="shared" si="11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42</v>
      </c>
      <c r="B11" s="1" t="s">
        <v>41</v>
      </c>
      <c r="C11" s="1">
        <v>883</v>
      </c>
      <c r="D11" s="1">
        <v>222</v>
      </c>
      <c r="E11" s="1">
        <v>639</v>
      </c>
      <c r="F11" s="1">
        <v>236</v>
      </c>
      <c r="G11" s="6">
        <v>0.45</v>
      </c>
      <c r="H11" s="1">
        <v>45</v>
      </c>
      <c r="I11" s="1" t="s">
        <v>34</v>
      </c>
      <c r="J11" s="1">
        <v>640</v>
      </c>
      <c r="K11" s="1">
        <f t="shared" si="3"/>
        <v>-1</v>
      </c>
      <c r="L11" s="1"/>
      <c r="M11" s="1"/>
      <c r="N11" s="1">
        <v>426.59999999999991</v>
      </c>
      <c r="O11" s="1">
        <v>119.40000000000011</v>
      </c>
      <c r="P11" s="1">
        <f t="shared" si="4"/>
        <v>127.8</v>
      </c>
      <c r="Q11" s="5">
        <f t="shared" si="5"/>
        <v>623.79999999999995</v>
      </c>
      <c r="R11" s="5">
        <f t="shared" si="6"/>
        <v>623.79999999999995</v>
      </c>
      <c r="S11" s="5">
        <f t="shared" si="7"/>
        <v>623.79999999999995</v>
      </c>
      <c r="T11" s="5"/>
      <c r="U11" s="5"/>
      <c r="V11" s="1"/>
      <c r="W11" s="1">
        <f t="shared" si="8"/>
        <v>11</v>
      </c>
      <c r="X11" s="1">
        <f t="shared" si="9"/>
        <v>6.1189358372456963</v>
      </c>
      <c r="Y11" s="1">
        <v>109.8</v>
      </c>
      <c r="Z11" s="1">
        <v>118.6</v>
      </c>
      <c r="AA11" s="1">
        <v>110.4</v>
      </c>
      <c r="AB11" s="1">
        <v>51</v>
      </c>
      <c r="AC11" s="1">
        <v>61.4</v>
      </c>
      <c r="AD11" s="1">
        <v>137</v>
      </c>
      <c r="AE11" s="1"/>
      <c r="AF11" s="1">
        <f t="shared" si="10"/>
        <v>281</v>
      </c>
      <c r="AG11" s="1">
        <f t="shared" si="11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43</v>
      </c>
      <c r="B12" s="1" t="s">
        <v>41</v>
      </c>
      <c r="C12" s="1">
        <v>156</v>
      </c>
      <c r="D12" s="1"/>
      <c r="E12" s="1">
        <v>81</v>
      </c>
      <c r="F12" s="1">
        <v>29</v>
      </c>
      <c r="G12" s="6">
        <v>0.17</v>
      </c>
      <c r="H12" s="1">
        <v>180</v>
      </c>
      <c r="I12" s="1" t="s">
        <v>34</v>
      </c>
      <c r="J12" s="1">
        <v>80</v>
      </c>
      <c r="K12" s="1">
        <f t="shared" si="3"/>
        <v>1</v>
      </c>
      <c r="L12" s="1"/>
      <c r="M12" s="1"/>
      <c r="N12" s="1">
        <v>42.600000000000023</v>
      </c>
      <c r="O12" s="1">
        <v>65.399999999999977</v>
      </c>
      <c r="P12" s="1">
        <f t="shared" si="4"/>
        <v>16.2</v>
      </c>
      <c r="Q12" s="5">
        <f t="shared" si="5"/>
        <v>41.199999999999989</v>
      </c>
      <c r="R12" s="5">
        <f t="shared" si="6"/>
        <v>41.199999999999989</v>
      </c>
      <c r="S12" s="5">
        <f t="shared" si="7"/>
        <v>41.199999999999989</v>
      </c>
      <c r="T12" s="5"/>
      <c r="U12" s="5"/>
      <c r="V12" s="1"/>
      <c r="W12" s="1">
        <f t="shared" si="8"/>
        <v>11</v>
      </c>
      <c r="X12" s="1">
        <f t="shared" si="9"/>
        <v>8.4567901234567913</v>
      </c>
      <c r="Y12" s="1">
        <v>17.600000000000001</v>
      </c>
      <c r="Z12" s="1">
        <v>28.6</v>
      </c>
      <c r="AA12" s="1">
        <v>31.8</v>
      </c>
      <c r="AB12" s="1">
        <v>13</v>
      </c>
      <c r="AC12" s="1">
        <v>18.600000000000001</v>
      </c>
      <c r="AD12" s="1">
        <v>36.799999999999997</v>
      </c>
      <c r="AE12" s="1"/>
      <c r="AF12" s="1">
        <f t="shared" si="10"/>
        <v>7</v>
      </c>
      <c r="AG12" s="1">
        <f t="shared" si="11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44</v>
      </c>
      <c r="B13" s="1" t="s">
        <v>41</v>
      </c>
      <c r="C13" s="1">
        <v>205</v>
      </c>
      <c r="D13" s="1"/>
      <c r="E13" s="1">
        <v>101</v>
      </c>
      <c r="F13" s="1">
        <v>50</v>
      </c>
      <c r="G13" s="6">
        <v>0.3</v>
      </c>
      <c r="H13" s="1">
        <v>40</v>
      </c>
      <c r="I13" s="1" t="s">
        <v>34</v>
      </c>
      <c r="J13" s="1">
        <v>112</v>
      </c>
      <c r="K13" s="1">
        <f t="shared" si="3"/>
        <v>-11</v>
      </c>
      <c r="L13" s="1"/>
      <c r="M13" s="1"/>
      <c r="N13" s="1">
        <v>26.399999999999981</v>
      </c>
      <c r="O13" s="1">
        <v>59.600000000000023</v>
      </c>
      <c r="P13" s="1">
        <f t="shared" si="4"/>
        <v>20.2</v>
      </c>
      <c r="Q13" s="5">
        <f t="shared" si="5"/>
        <v>86.199999999999989</v>
      </c>
      <c r="R13" s="5">
        <f t="shared" si="6"/>
        <v>86.199999999999989</v>
      </c>
      <c r="S13" s="5">
        <f t="shared" si="7"/>
        <v>86.199999999999989</v>
      </c>
      <c r="T13" s="5"/>
      <c r="U13" s="5"/>
      <c r="V13" s="1"/>
      <c r="W13" s="1">
        <f t="shared" si="8"/>
        <v>11</v>
      </c>
      <c r="X13" s="1">
        <f t="shared" si="9"/>
        <v>6.7326732673267333</v>
      </c>
      <c r="Y13" s="1">
        <v>19.2</v>
      </c>
      <c r="Z13" s="1">
        <v>17.399999999999999</v>
      </c>
      <c r="AA13" s="1">
        <v>15.2</v>
      </c>
      <c r="AB13" s="1">
        <v>18.2</v>
      </c>
      <c r="AC13" s="1">
        <v>29.4</v>
      </c>
      <c r="AD13" s="1">
        <v>32.6</v>
      </c>
      <c r="AE13" s="1"/>
      <c r="AF13" s="1">
        <f t="shared" si="10"/>
        <v>26</v>
      </c>
      <c r="AG13" s="1">
        <f t="shared" si="11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45</v>
      </c>
      <c r="B14" s="1" t="s">
        <v>41</v>
      </c>
      <c r="C14" s="1">
        <v>210</v>
      </c>
      <c r="D14" s="1">
        <v>1</v>
      </c>
      <c r="E14" s="1">
        <v>156</v>
      </c>
      <c r="F14" s="1"/>
      <c r="G14" s="6">
        <v>0.17</v>
      </c>
      <c r="H14" s="1">
        <v>180</v>
      </c>
      <c r="I14" s="1" t="s">
        <v>34</v>
      </c>
      <c r="J14" s="1">
        <v>155</v>
      </c>
      <c r="K14" s="1">
        <f t="shared" si="3"/>
        <v>1</v>
      </c>
      <c r="L14" s="1"/>
      <c r="M14" s="1"/>
      <c r="N14" s="1">
        <v>0</v>
      </c>
      <c r="O14" s="1">
        <v>270</v>
      </c>
      <c r="P14" s="1">
        <f t="shared" si="4"/>
        <v>31.2</v>
      </c>
      <c r="Q14" s="5">
        <f t="shared" si="5"/>
        <v>73.199999999999989</v>
      </c>
      <c r="R14" s="5">
        <f t="shared" si="6"/>
        <v>73.199999999999989</v>
      </c>
      <c r="S14" s="5">
        <f t="shared" si="7"/>
        <v>73.199999999999989</v>
      </c>
      <c r="T14" s="5"/>
      <c r="U14" s="5"/>
      <c r="V14" s="1"/>
      <c r="W14" s="1">
        <f t="shared" si="8"/>
        <v>11</v>
      </c>
      <c r="X14" s="1">
        <f t="shared" si="9"/>
        <v>8.6538461538461533</v>
      </c>
      <c r="Y14" s="1">
        <v>32</v>
      </c>
      <c r="Z14" s="1">
        <v>45.8</v>
      </c>
      <c r="AA14" s="1">
        <v>57</v>
      </c>
      <c r="AB14" s="1">
        <v>34.200000000000003</v>
      </c>
      <c r="AC14" s="1">
        <v>11.8</v>
      </c>
      <c r="AD14" s="1">
        <v>0</v>
      </c>
      <c r="AE14" s="1"/>
      <c r="AF14" s="1">
        <f t="shared" si="10"/>
        <v>12</v>
      </c>
      <c r="AG14" s="1">
        <f t="shared" si="11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46</v>
      </c>
      <c r="B15" s="1" t="s">
        <v>41</v>
      </c>
      <c r="C15" s="1">
        <v>99</v>
      </c>
      <c r="D15" s="1">
        <v>6</v>
      </c>
      <c r="E15" s="1">
        <v>25</v>
      </c>
      <c r="F15" s="1">
        <v>49</v>
      </c>
      <c r="G15" s="6">
        <v>0.35</v>
      </c>
      <c r="H15" s="1">
        <v>50</v>
      </c>
      <c r="I15" s="1" t="s">
        <v>34</v>
      </c>
      <c r="J15" s="1">
        <v>40</v>
      </c>
      <c r="K15" s="1">
        <f t="shared" si="3"/>
        <v>-15</v>
      </c>
      <c r="L15" s="1"/>
      <c r="M15" s="1"/>
      <c r="N15" s="1">
        <v>31</v>
      </c>
      <c r="O15" s="1">
        <v>0</v>
      </c>
      <c r="P15" s="1">
        <f t="shared" si="4"/>
        <v>5</v>
      </c>
      <c r="Q15" s="5"/>
      <c r="R15" s="5">
        <f t="shared" si="6"/>
        <v>0</v>
      </c>
      <c r="S15" s="5">
        <f t="shared" si="7"/>
        <v>0</v>
      </c>
      <c r="T15" s="5"/>
      <c r="U15" s="5"/>
      <c r="V15" s="1"/>
      <c r="W15" s="1">
        <f t="shared" si="8"/>
        <v>16</v>
      </c>
      <c r="X15" s="1">
        <f t="shared" si="9"/>
        <v>16</v>
      </c>
      <c r="Y15" s="1">
        <v>6.4</v>
      </c>
      <c r="Z15" s="1">
        <v>11</v>
      </c>
      <c r="AA15" s="1">
        <v>10.6</v>
      </c>
      <c r="AB15" s="1">
        <v>12.2</v>
      </c>
      <c r="AC15" s="1">
        <v>13.6</v>
      </c>
      <c r="AD15" s="1">
        <v>10.8</v>
      </c>
      <c r="AE15" s="1"/>
      <c r="AF15" s="1">
        <f t="shared" si="10"/>
        <v>0</v>
      </c>
      <c r="AG15" s="1">
        <f t="shared" si="11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47</v>
      </c>
      <c r="B16" s="1" t="s">
        <v>41</v>
      </c>
      <c r="C16" s="1">
        <v>146</v>
      </c>
      <c r="D16" s="1"/>
      <c r="E16" s="1">
        <v>75</v>
      </c>
      <c r="F16" s="1">
        <v>38</v>
      </c>
      <c r="G16" s="6">
        <v>0.35</v>
      </c>
      <c r="H16" s="1">
        <v>50</v>
      </c>
      <c r="I16" s="1" t="s">
        <v>34</v>
      </c>
      <c r="J16" s="1">
        <v>85</v>
      </c>
      <c r="K16" s="1">
        <f t="shared" si="3"/>
        <v>-10</v>
      </c>
      <c r="L16" s="1"/>
      <c r="M16" s="1"/>
      <c r="N16" s="1">
        <v>39.800000000000011</v>
      </c>
      <c r="O16" s="1">
        <v>73.199999999999989</v>
      </c>
      <c r="P16" s="1">
        <f t="shared" si="4"/>
        <v>15</v>
      </c>
      <c r="Q16" s="5">
        <f t="shared" si="5"/>
        <v>14</v>
      </c>
      <c r="R16" s="5">
        <f t="shared" si="6"/>
        <v>14</v>
      </c>
      <c r="S16" s="5">
        <f t="shared" si="7"/>
        <v>14</v>
      </c>
      <c r="T16" s="5"/>
      <c r="U16" s="5"/>
      <c r="V16" s="1"/>
      <c r="W16" s="1">
        <f t="shared" si="8"/>
        <v>11</v>
      </c>
      <c r="X16" s="1">
        <f t="shared" si="9"/>
        <v>10.066666666666666</v>
      </c>
      <c r="Y16" s="1">
        <v>16.600000000000001</v>
      </c>
      <c r="Z16" s="1">
        <v>14.8</v>
      </c>
      <c r="AA16" s="1">
        <v>9.4</v>
      </c>
      <c r="AB16" s="1">
        <v>14.4</v>
      </c>
      <c r="AC16" s="1">
        <v>19.600000000000001</v>
      </c>
      <c r="AD16" s="1">
        <v>13</v>
      </c>
      <c r="AE16" s="1"/>
      <c r="AF16" s="1">
        <f t="shared" si="10"/>
        <v>5</v>
      </c>
      <c r="AG16" s="1">
        <f t="shared" si="11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48</v>
      </c>
      <c r="B17" s="1" t="s">
        <v>33</v>
      </c>
      <c r="C17" s="1">
        <v>1422.2429999999999</v>
      </c>
      <c r="D17" s="1">
        <v>315.83999999999997</v>
      </c>
      <c r="E17" s="1">
        <v>785.52200000000005</v>
      </c>
      <c r="F17" s="1">
        <v>773.54700000000003</v>
      </c>
      <c r="G17" s="6">
        <v>1</v>
      </c>
      <c r="H17" s="1">
        <v>55</v>
      </c>
      <c r="I17" s="1" t="s">
        <v>34</v>
      </c>
      <c r="J17" s="1">
        <v>754.49</v>
      </c>
      <c r="K17" s="1">
        <f t="shared" si="3"/>
        <v>31.032000000000039</v>
      </c>
      <c r="L17" s="1"/>
      <c r="M17" s="1"/>
      <c r="N17" s="1">
        <v>0</v>
      </c>
      <c r="O17" s="1">
        <v>0</v>
      </c>
      <c r="P17" s="1">
        <f t="shared" si="4"/>
        <v>157.1044</v>
      </c>
      <c r="Q17" s="5">
        <f>8*P17-O17-N17-F17</f>
        <v>483.28819999999996</v>
      </c>
      <c r="R17" s="5">
        <f t="shared" si="6"/>
        <v>483.28819999999996</v>
      </c>
      <c r="S17" s="5">
        <f t="shared" si="7"/>
        <v>483.28819999999996</v>
      </c>
      <c r="T17" s="5"/>
      <c r="U17" s="5"/>
      <c r="V17" s="1"/>
      <c r="W17" s="1">
        <f t="shared" si="8"/>
        <v>8</v>
      </c>
      <c r="X17" s="1">
        <f t="shared" si="9"/>
        <v>4.9237768006497591</v>
      </c>
      <c r="Y17" s="1">
        <v>173.14439999999999</v>
      </c>
      <c r="Z17" s="1">
        <v>178.73920000000001</v>
      </c>
      <c r="AA17" s="1">
        <v>173.0436</v>
      </c>
      <c r="AB17" s="1">
        <v>184.96039999999999</v>
      </c>
      <c r="AC17" s="1">
        <v>191.83320000000001</v>
      </c>
      <c r="AD17" s="1">
        <v>163.59</v>
      </c>
      <c r="AE17" s="19" t="s">
        <v>49</v>
      </c>
      <c r="AF17" s="1">
        <f t="shared" si="10"/>
        <v>483</v>
      </c>
      <c r="AG17" s="1">
        <f t="shared" si="11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50</v>
      </c>
      <c r="B18" s="1" t="s">
        <v>33</v>
      </c>
      <c r="C18" s="1">
        <v>2252.2600000000002</v>
      </c>
      <c r="D18" s="1">
        <v>1377.9939999999999</v>
      </c>
      <c r="E18" s="1">
        <v>1509.0509999999999</v>
      </c>
      <c r="F18" s="1">
        <v>1584.7190000000001</v>
      </c>
      <c r="G18" s="6">
        <v>1</v>
      </c>
      <c r="H18" s="1">
        <v>50</v>
      </c>
      <c r="I18" s="1" t="s">
        <v>34</v>
      </c>
      <c r="J18" s="1">
        <v>1523.7</v>
      </c>
      <c r="K18" s="1">
        <f t="shared" si="3"/>
        <v>-14.649000000000115</v>
      </c>
      <c r="L18" s="1"/>
      <c r="M18" s="1"/>
      <c r="N18" s="1">
        <v>1579.1844000000001</v>
      </c>
      <c r="O18" s="1">
        <v>144.84159999999969</v>
      </c>
      <c r="P18" s="1">
        <f t="shared" si="4"/>
        <v>301.81020000000001</v>
      </c>
      <c r="Q18" s="5">
        <f>12*P18-O18-N18-F18</f>
        <v>312.97740000000022</v>
      </c>
      <c r="R18" s="5">
        <f>Q18+P18</f>
        <v>614.78760000000023</v>
      </c>
      <c r="S18" s="5">
        <f t="shared" si="7"/>
        <v>614.78760000000023</v>
      </c>
      <c r="T18" s="5"/>
      <c r="U18" s="5"/>
      <c r="V18" s="1"/>
      <c r="W18" s="1">
        <f t="shared" si="8"/>
        <v>13</v>
      </c>
      <c r="X18" s="1">
        <f t="shared" si="9"/>
        <v>10.962999262450374</v>
      </c>
      <c r="Y18" s="1">
        <v>356.38339999999999</v>
      </c>
      <c r="Z18" s="1">
        <v>423.6268</v>
      </c>
      <c r="AA18" s="1">
        <v>375.75400000000002</v>
      </c>
      <c r="AB18" s="1">
        <v>328.93259999999998</v>
      </c>
      <c r="AC18" s="1">
        <v>368.85480000000001</v>
      </c>
      <c r="AD18" s="1">
        <v>346.28440000000001</v>
      </c>
      <c r="AE18" s="20" t="s">
        <v>144</v>
      </c>
      <c r="AF18" s="1">
        <f t="shared" si="10"/>
        <v>615</v>
      </c>
      <c r="AG18" s="1">
        <f t="shared" si="11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51</v>
      </c>
      <c r="B19" s="1" t="s">
        <v>33</v>
      </c>
      <c r="C19" s="1">
        <v>41.52</v>
      </c>
      <c r="D19" s="1">
        <v>97.602999999999994</v>
      </c>
      <c r="E19" s="1">
        <v>40.055</v>
      </c>
      <c r="F19" s="1">
        <v>58.976999999999997</v>
      </c>
      <c r="G19" s="6">
        <v>1</v>
      </c>
      <c r="H19" s="1">
        <v>60</v>
      </c>
      <c r="I19" s="1" t="s">
        <v>34</v>
      </c>
      <c r="J19" s="1">
        <v>82.05</v>
      </c>
      <c r="K19" s="1">
        <f t="shared" si="3"/>
        <v>-41.994999999999997</v>
      </c>
      <c r="L19" s="1"/>
      <c r="M19" s="1"/>
      <c r="N19" s="1">
        <v>50</v>
      </c>
      <c r="O19" s="1">
        <v>0</v>
      </c>
      <c r="P19" s="1">
        <f t="shared" si="4"/>
        <v>8.0109999999999992</v>
      </c>
      <c r="Q19" s="5"/>
      <c r="R19" s="5">
        <f t="shared" si="6"/>
        <v>0</v>
      </c>
      <c r="S19" s="5">
        <f t="shared" si="7"/>
        <v>0</v>
      </c>
      <c r="T19" s="5"/>
      <c r="U19" s="5"/>
      <c r="V19" s="1"/>
      <c r="W19" s="1">
        <f t="shared" si="8"/>
        <v>13.603420297091501</v>
      </c>
      <c r="X19" s="1">
        <f t="shared" si="9"/>
        <v>13.603420297091501</v>
      </c>
      <c r="Y19" s="1">
        <v>9.4543999999999997</v>
      </c>
      <c r="Z19" s="1">
        <v>18.557400000000001</v>
      </c>
      <c r="AA19" s="1">
        <v>13.0756</v>
      </c>
      <c r="AB19" s="1">
        <v>16.981400000000001</v>
      </c>
      <c r="AC19" s="1">
        <v>16.542200000000001</v>
      </c>
      <c r="AD19" s="1">
        <v>16.874199999999998</v>
      </c>
      <c r="AE19" s="1"/>
      <c r="AF19" s="1">
        <f t="shared" si="10"/>
        <v>0</v>
      </c>
      <c r="AG19" s="1">
        <f t="shared" si="11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52</v>
      </c>
      <c r="B20" s="1" t="s">
        <v>33</v>
      </c>
      <c r="C20" s="1">
        <v>296.399</v>
      </c>
      <c r="D20" s="1">
        <v>158.357</v>
      </c>
      <c r="E20" s="1">
        <v>172.446</v>
      </c>
      <c r="F20" s="1">
        <v>226.35400000000001</v>
      </c>
      <c r="G20" s="6">
        <v>1</v>
      </c>
      <c r="H20" s="1">
        <v>60</v>
      </c>
      <c r="I20" s="1" t="s">
        <v>34</v>
      </c>
      <c r="J20" s="1">
        <v>166.3</v>
      </c>
      <c r="K20" s="1">
        <f t="shared" si="3"/>
        <v>6.1459999999999866</v>
      </c>
      <c r="L20" s="1"/>
      <c r="M20" s="1"/>
      <c r="N20" s="1">
        <v>77.800800000000038</v>
      </c>
      <c r="O20" s="1">
        <v>0</v>
      </c>
      <c r="P20" s="1">
        <f t="shared" si="4"/>
        <v>34.489199999999997</v>
      </c>
      <c r="Q20" s="5">
        <f t="shared" si="5"/>
        <v>75.226399999999927</v>
      </c>
      <c r="R20" s="5">
        <f t="shared" si="6"/>
        <v>75.226399999999927</v>
      </c>
      <c r="S20" s="5">
        <f t="shared" si="7"/>
        <v>75.226399999999927</v>
      </c>
      <c r="T20" s="5"/>
      <c r="U20" s="5"/>
      <c r="V20" s="1"/>
      <c r="W20" s="1">
        <f t="shared" si="8"/>
        <v>10.999999999999998</v>
      </c>
      <c r="X20" s="1">
        <f t="shared" si="9"/>
        <v>8.8188418403442252</v>
      </c>
      <c r="Y20" s="1">
        <v>33.9664</v>
      </c>
      <c r="Z20" s="1">
        <v>43.695800000000013</v>
      </c>
      <c r="AA20" s="1">
        <v>45.4392</v>
      </c>
      <c r="AB20" s="1">
        <v>39.9056</v>
      </c>
      <c r="AC20" s="1">
        <v>40.909999999999997</v>
      </c>
      <c r="AD20" s="1">
        <v>48.812600000000003</v>
      </c>
      <c r="AE20" s="1"/>
      <c r="AF20" s="1">
        <f t="shared" si="10"/>
        <v>75</v>
      </c>
      <c r="AG20" s="1">
        <f t="shared" si="11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53</v>
      </c>
      <c r="B21" s="1" t="s">
        <v>33</v>
      </c>
      <c r="C21" s="1">
        <v>1828.1210000000001</v>
      </c>
      <c r="D21" s="1">
        <v>269.68</v>
      </c>
      <c r="E21" s="1">
        <v>1030.413</v>
      </c>
      <c r="F21" s="1">
        <v>820.78300000000002</v>
      </c>
      <c r="G21" s="6">
        <v>1</v>
      </c>
      <c r="H21" s="1">
        <v>60</v>
      </c>
      <c r="I21" s="1" t="s">
        <v>34</v>
      </c>
      <c r="J21" s="1">
        <v>988.36500000000001</v>
      </c>
      <c r="K21" s="1">
        <f t="shared" si="3"/>
        <v>42.048000000000002</v>
      </c>
      <c r="L21" s="1"/>
      <c r="M21" s="1"/>
      <c r="N21" s="1">
        <v>615.25179999999978</v>
      </c>
      <c r="O21" s="1">
        <v>300</v>
      </c>
      <c r="P21" s="1">
        <f t="shared" si="4"/>
        <v>206.08260000000001</v>
      </c>
      <c r="Q21" s="5">
        <f>12*P21-O21-N21-F21</f>
        <v>736.9564000000006</v>
      </c>
      <c r="R21" s="5">
        <f>Q21+P21</f>
        <v>943.03900000000067</v>
      </c>
      <c r="S21" s="5">
        <f t="shared" si="7"/>
        <v>443.03900000000067</v>
      </c>
      <c r="T21" s="5">
        <v>500</v>
      </c>
      <c r="U21" s="5"/>
      <c r="V21" s="1"/>
      <c r="W21" s="1">
        <f t="shared" si="8"/>
        <v>13.000000000000002</v>
      </c>
      <c r="X21" s="1">
        <f t="shared" si="9"/>
        <v>8.4239756291894601</v>
      </c>
      <c r="Y21" s="1">
        <v>229.547</v>
      </c>
      <c r="Z21" s="1">
        <v>224.34479999999999</v>
      </c>
      <c r="AA21" s="1">
        <v>209.53980000000001</v>
      </c>
      <c r="AB21" s="1">
        <v>235.58340000000001</v>
      </c>
      <c r="AC21" s="1">
        <v>252.62219999999999</v>
      </c>
      <c r="AD21" s="1">
        <v>207.96799999999999</v>
      </c>
      <c r="AE21" s="20" t="s">
        <v>143</v>
      </c>
      <c r="AF21" s="1">
        <f t="shared" si="10"/>
        <v>443</v>
      </c>
      <c r="AG21" s="1">
        <f t="shared" si="11"/>
        <v>500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54</v>
      </c>
      <c r="B22" s="1" t="s">
        <v>33</v>
      </c>
      <c r="C22" s="1">
        <v>193.82</v>
      </c>
      <c r="D22" s="1">
        <v>360.56400000000002</v>
      </c>
      <c r="E22" s="1">
        <v>172.333</v>
      </c>
      <c r="F22" s="1">
        <v>273.42700000000002</v>
      </c>
      <c r="G22" s="6">
        <v>1</v>
      </c>
      <c r="H22" s="1">
        <v>60</v>
      </c>
      <c r="I22" s="1" t="s">
        <v>34</v>
      </c>
      <c r="J22" s="1">
        <v>300.76</v>
      </c>
      <c r="K22" s="1">
        <f t="shared" si="3"/>
        <v>-128.42699999999999</v>
      </c>
      <c r="L22" s="1"/>
      <c r="M22" s="1"/>
      <c r="N22" s="1">
        <v>200</v>
      </c>
      <c r="O22" s="1">
        <v>0</v>
      </c>
      <c r="P22" s="1">
        <f t="shared" si="4"/>
        <v>34.4666</v>
      </c>
      <c r="Q22" s="5"/>
      <c r="R22" s="5">
        <f t="shared" si="6"/>
        <v>0</v>
      </c>
      <c r="S22" s="5">
        <f t="shared" si="7"/>
        <v>0</v>
      </c>
      <c r="T22" s="5"/>
      <c r="U22" s="5"/>
      <c r="V22" s="1"/>
      <c r="W22" s="1">
        <f t="shared" si="8"/>
        <v>13.735819605066935</v>
      </c>
      <c r="X22" s="1">
        <f t="shared" si="9"/>
        <v>13.735819605066935</v>
      </c>
      <c r="Y22" s="1">
        <v>40.601399999999998</v>
      </c>
      <c r="Z22" s="1">
        <v>74.01939999999999</v>
      </c>
      <c r="AA22" s="1">
        <v>53.822000000000003</v>
      </c>
      <c r="AB22" s="1">
        <v>45.591200000000001</v>
      </c>
      <c r="AC22" s="1">
        <v>63.66</v>
      </c>
      <c r="AD22" s="1">
        <v>62.163400000000003</v>
      </c>
      <c r="AE22" s="1"/>
      <c r="AF22" s="1">
        <f t="shared" si="10"/>
        <v>0</v>
      </c>
      <c r="AG22" s="1">
        <f t="shared" si="11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55</v>
      </c>
      <c r="B23" s="1" t="s">
        <v>33</v>
      </c>
      <c r="C23" s="1">
        <v>517.31799999999998</v>
      </c>
      <c r="D23" s="1">
        <v>68.728999999999999</v>
      </c>
      <c r="E23" s="1">
        <v>266.536</v>
      </c>
      <c r="F23" s="1">
        <v>240.56100000000001</v>
      </c>
      <c r="G23" s="6">
        <v>1</v>
      </c>
      <c r="H23" s="1">
        <v>60</v>
      </c>
      <c r="I23" s="1" t="s">
        <v>34</v>
      </c>
      <c r="J23" s="1">
        <v>255.63</v>
      </c>
      <c r="K23" s="1">
        <f t="shared" si="3"/>
        <v>10.906000000000006</v>
      </c>
      <c r="L23" s="1"/>
      <c r="M23" s="1"/>
      <c r="N23" s="1">
        <v>182.83919999999989</v>
      </c>
      <c r="O23" s="1">
        <v>151.7478000000001</v>
      </c>
      <c r="P23" s="1">
        <f t="shared" si="4"/>
        <v>53.307200000000002</v>
      </c>
      <c r="Q23" s="5">
        <f t="shared" si="5"/>
        <v>11.231199999999973</v>
      </c>
      <c r="R23" s="5">
        <f t="shared" si="6"/>
        <v>11.231199999999973</v>
      </c>
      <c r="S23" s="5">
        <f t="shared" si="7"/>
        <v>11.231199999999973</v>
      </c>
      <c r="T23" s="5"/>
      <c r="U23" s="5"/>
      <c r="V23" s="1"/>
      <c r="W23" s="1">
        <f t="shared" si="8"/>
        <v>10.999999999999998</v>
      </c>
      <c r="X23" s="1">
        <f t="shared" si="9"/>
        <v>10.789311762763754</v>
      </c>
      <c r="Y23" s="1">
        <v>61.375599999999999</v>
      </c>
      <c r="Z23" s="1">
        <v>62.360199999999999</v>
      </c>
      <c r="AA23" s="1">
        <v>58.208799999999997</v>
      </c>
      <c r="AB23" s="1">
        <v>66.087199999999996</v>
      </c>
      <c r="AC23" s="1">
        <v>70.261400000000009</v>
      </c>
      <c r="AD23" s="1">
        <v>66.737200000000001</v>
      </c>
      <c r="AE23" s="1"/>
      <c r="AF23" s="1">
        <f t="shared" si="10"/>
        <v>11</v>
      </c>
      <c r="AG23" s="1">
        <f t="shared" si="11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56</v>
      </c>
      <c r="B24" s="1" t="s">
        <v>33</v>
      </c>
      <c r="C24" s="1">
        <v>802.77800000000002</v>
      </c>
      <c r="D24" s="1">
        <v>885.26499999999999</v>
      </c>
      <c r="E24" s="1">
        <v>841.64599999999996</v>
      </c>
      <c r="F24" s="1">
        <v>669.66800000000001</v>
      </c>
      <c r="G24" s="6">
        <v>1</v>
      </c>
      <c r="H24" s="1">
        <v>60</v>
      </c>
      <c r="I24" s="1" t="s">
        <v>34</v>
      </c>
      <c r="J24" s="1">
        <v>826.84</v>
      </c>
      <c r="K24" s="1">
        <f t="shared" si="3"/>
        <v>14.805999999999926</v>
      </c>
      <c r="L24" s="1"/>
      <c r="M24" s="1"/>
      <c r="N24" s="1">
        <v>361.24039999999991</v>
      </c>
      <c r="O24" s="1">
        <v>600</v>
      </c>
      <c r="P24" s="1">
        <f t="shared" si="4"/>
        <v>168.32919999999999</v>
      </c>
      <c r="Q24" s="5">
        <f>12*P24-O24-N24-F24</f>
        <v>389.0419999999998</v>
      </c>
      <c r="R24" s="5">
        <f>Q24+P24</f>
        <v>557.37119999999982</v>
      </c>
      <c r="S24" s="5">
        <f t="shared" si="7"/>
        <v>557.37119999999982</v>
      </c>
      <c r="T24" s="5"/>
      <c r="U24" s="5"/>
      <c r="V24" s="1"/>
      <c r="W24" s="1">
        <f t="shared" si="8"/>
        <v>13</v>
      </c>
      <c r="X24" s="1">
        <f t="shared" si="9"/>
        <v>9.6888026557483791</v>
      </c>
      <c r="Y24" s="1">
        <v>169.4622</v>
      </c>
      <c r="Z24" s="1">
        <v>170.0394</v>
      </c>
      <c r="AA24" s="1">
        <v>168.24719999999999</v>
      </c>
      <c r="AB24" s="1">
        <v>128.45140000000001</v>
      </c>
      <c r="AC24" s="1">
        <v>133.72239999999999</v>
      </c>
      <c r="AD24" s="1">
        <v>143.09520000000001</v>
      </c>
      <c r="AE24" s="20" t="s">
        <v>143</v>
      </c>
      <c r="AF24" s="1">
        <f t="shared" si="10"/>
        <v>557</v>
      </c>
      <c r="AG24" s="1">
        <f t="shared" si="11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57</v>
      </c>
      <c r="B25" s="1" t="s">
        <v>33</v>
      </c>
      <c r="C25" s="1">
        <v>195.04300000000001</v>
      </c>
      <c r="D25" s="1">
        <v>376.98099999999999</v>
      </c>
      <c r="E25" s="1">
        <v>175.733</v>
      </c>
      <c r="F25" s="1">
        <v>309.59699999999998</v>
      </c>
      <c r="G25" s="6">
        <v>1</v>
      </c>
      <c r="H25" s="1">
        <v>30</v>
      </c>
      <c r="I25" s="1" t="s">
        <v>34</v>
      </c>
      <c r="J25" s="1">
        <v>215.2</v>
      </c>
      <c r="K25" s="1">
        <f t="shared" si="3"/>
        <v>-39.466999999999985</v>
      </c>
      <c r="L25" s="1"/>
      <c r="M25" s="1"/>
      <c r="N25" s="1">
        <v>143.5864</v>
      </c>
      <c r="O25" s="1">
        <v>0</v>
      </c>
      <c r="P25" s="1">
        <f t="shared" si="4"/>
        <v>35.146599999999999</v>
      </c>
      <c r="Q25" s="5"/>
      <c r="R25" s="5">
        <f t="shared" si="6"/>
        <v>0</v>
      </c>
      <c r="S25" s="5">
        <f t="shared" si="7"/>
        <v>0</v>
      </c>
      <c r="T25" s="5"/>
      <c r="U25" s="5"/>
      <c r="V25" s="1"/>
      <c r="W25" s="1">
        <f t="shared" si="8"/>
        <v>12.894089328697513</v>
      </c>
      <c r="X25" s="1">
        <f t="shared" si="9"/>
        <v>12.894089328697513</v>
      </c>
      <c r="Y25" s="1">
        <v>37.826000000000001</v>
      </c>
      <c r="Z25" s="1">
        <v>59.0794</v>
      </c>
      <c r="AA25" s="1">
        <v>56.272199999999998</v>
      </c>
      <c r="AB25" s="1">
        <v>38.084000000000003</v>
      </c>
      <c r="AC25" s="1">
        <v>40.426400000000001</v>
      </c>
      <c r="AD25" s="1">
        <v>42.826799999999999</v>
      </c>
      <c r="AE25" s="1"/>
      <c r="AF25" s="1">
        <f t="shared" si="10"/>
        <v>0</v>
      </c>
      <c r="AG25" s="1">
        <f t="shared" si="11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58</v>
      </c>
      <c r="B26" s="1" t="s">
        <v>33</v>
      </c>
      <c r="C26" s="1">
        <v>160.96100000000001</v>
      </c>
      <c r="D26" s="1">
        <v>233.017</v>
      </c>
      <c r="E26" s="1">
        <v>164.83</v>
      </c>
      <c r="F26" s="1">
        <v>182.447</v>
      </c>
      <c r="G26" s="6">
        <v>1</v>
      </c>
      <c r="H26" s="1">
        <v>30</v>
      </c>
      <c r="I26" s="1" t="s">
        <v>34</v>
      </c>
      <c r="J26" s="1">
        <v>209.2</v>
      </c>
      <c r="K26" s="1">
        <f t="shared" si="3"/>
        <v>-44.369999999999976</v>
      </c>
      <c r="L26" s="1"/>
      <c r="M26" s="1"/>
      <c r="N26" s="1">
        <v>61.222599999999993</v>
      </c>
      <c r="O26" s="1">
        <v>0</v>
      </c>
      <c r="P26" s="1">
        <f t="shared" si="4"/>
        <v>32.966000000000001</v>
      </c>
      <c r="Q26" s="5">
        <f t="shared" si="5"/>
        <v>118.95640000000003</v>
      </c>
      <c r="R26" s="5">
        <f t="shared" si="6"/>
        <v>118.95640000000003</v>
      </c>
      <c r="S26" s="5">
        <f t="shared" si="7"/>
        <v>118.95640000000003</v>
      </c>
      <c r="T26" s="5"/>
      <c r="U26" s="5"/>
      <c r="V26" s="1"/>
      <c r="W26" s="1">
        <f t="shared" si="8"/>
        <v>11</v>
      </c>
      <c r="X26" s="1">
        <f t="shared" si="9"/>
        <v>7.3915428016744524</v>
      </c>
      <c r="Y26" s="1">
        <v>33.190600000000003</v>
      </c>
      <c r="Z26" s="1">
        <v>37.082599999999999</v>
      </c>
      <c r="AA26" s="1">
        <v>38.378599999999999</v>
      </c>
      <c r="AB26" s="1">
        <v>29.973600000000001</v>
      </c>
      <c r="AC26" s="1">
        <v>26.559799999999999</v>
      </c>
      <c r="AD26" s="1">
        <v>33.348799999999997</v>
      </c>
      <c r="AE26" s="1" t="s">
        <v>59</v>
      </c>
      <c r="AF26" s="1">
        <f t="shared" si="10"/>
        <v>119</v>
      </c>
      <c r="AG26" s="1">
        <f t="shared" si="11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60</v>
      </c>
      <c r="B27" s="1" t="s">
        <v>33</v>
      </c>
      <c r="C27" s="1">
        <v>726.822</v>
      </c>
      <c r="D27" s="1">
        <v>342.738</v>
      </c>
      <c r="E27" s="1">
        <v>464.24299999999999</v>
      </c>
      <c r="F27" s="1">
        <v>458.40300000000002</v>
      </c>
      <c r="G27" s="6">
        <v>1</v>
      </c>
      <c r="H27" s="1">
        <v>30</v>
      </c>
      <c r="I27" s="1" t="s">
        <v>34</v>
      </c>
      <c r="J27" s="1">
        <v>494.85</v>
      </c>
      <c r="K27" s="1">
        <f t="shared" si="3"/>
        <v>-30.607000000000028</v>
      </c>
      <c r="L27" s="1"/>
      <c r="M27" s="1"/>
      <c r="N27" s="1">
        <v>214.61159999999961</v>
      </c>
      <c r="O27" s="1">
        <v>123.6044000000004</v>
      </c>
      <c r="P27" s="1">
        <f t="shared" si="4"/>
        <v>92.848600000000005</v>
      </c>
      <c r="Q27" s="5">
        <f>11.3*P27-O27-N27-F27</f>
        <v>252.57018000000005</v>
      </c>
      <c r="R27" s="5">
        <f t="shared" si="6"/>
        <v>252.57018000000005</v>
      </c>
      <c r="S27" s="5">
        <f t="shared" si="7"/>
        <v>252.57018000000005</v>
      </c>
      <c r="T27" s="5"/>
      <c r="U27" s="5"/>
      <c r="V27" s="1"/>
      <c r="W27" s="1">
        <f t="shared" si="8"/>
        <v>11.3</v>
      </c>
      <c r="X27" s="1">
        <f t="shared" si="9"/>
        <v>8.5797631843668078</v>
      </c>
      <c r="Y27" s="1">
        <v>91.448599999999999</v>
      </c>
      <c r="Z27" s="1">
        <v>106.8456</v>
      </c>
      <c r="AA27" s="1">
        <v>106.6036</v>
      </c>
      <c r="AB27" s="1">
        <v>103.845</v>
      </c>
      <c r="AC27" s="1">
        <v>108.9868</v>
      </c>
      <c r="AD27" s="1">
        <v>87.9238</v>
      </c>
      <c r="AE27" s="1"/>
      <c r="AF27" s="1">
        <f t="shared" si="10"/>
        <v>253</v>
      </c>
      <c r="AG27" s="1">
        <f t="shared" si="11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61</v>
      </c>
      <c r="B28" s="1" t="s">
        <v>33</v>
      </c>
      <c r="C28" s="1">
        <v>73.784999999999997</v>
      </c>
      <c r="D28" s="1"/>
      <c r="E28" s="1">
        <v>30.029</v>
      </c>
      <c r="F28" s="1">
        <v>29.282</v>
      </c>
      <c r="G28" s="6">
        <v>1</v>
      </c>
      <c r="H28" s="1">
        <v>45</v>
      </c>
      <c r="I28" s="1" t="s">
        <v>34</v>
      </c>
      <c r="J28" s="1">
        <v>37.700000000000003</v>
      </c>
      <c r="K28" s="1">
        <f t="shared" si="3"/>
        <v>-7.6710000000000029</v>
      </c>
      <c r="L28" s="1"/>
      <c r="M28" s="1"/>
      <c r="N28" s="1">
        <v>5</v>
      </c>
      <c r="O28" s="1">
        <v>9.1640000000000015</v>
      </c>
      <c r="P28" s="1">
        <f t="shared" si="4"/>
        <v>6.0057999999999998</v>
      </c>
      <c r="Q28" s="5">
        <f t="shared" si="5"/>
        <v>22.617799999999999</v>
      </c>
      <c r="R28" s="5">
        <f t="shared" si="6"/>
        <v>22.617799999999999</v>
      </c>
      <c r="S28" s="5">
        <f t="shared" si="7"/>
        <v>22.617799999999999</v>
      </c>
      <c r="T28" s="5"/>
      <c r="U28" s="5"/>
      <c r="V28" s="1"/>
      <c r="W28" s="1">
        <f t="shared" si="8"/>
        <v>11</v>
      </c>
      <c r="X28" s="1">
        <f t="shared" si="9"/>
        <v>7.2340071264444372</v>
      </c>
      <c r="Y28" s="1">
        <v>5.4134000000000002</v>
      </c>
      <c r="Z28" s="1">
        <v>6.6061999999999994</v>
      </c>
      <c r="AA28" s="1">
        <v>5.0004</v>
      </c>
      <c r="AB28" s="1">
        <v>5.6829999999999998</v>
      </c>
      <c r="AC28" s="1">
        <v>8.8620000000000001</v>
      </c>
      <c r="AD28" s="1">
        <v>7.4676</v>
      </c>
      <c r="AE28" s="1"/>
      <c r="AF28" s="1">
        <f t="shared" si="10"/>
        <v>23</v>
      </c>
      <c r="AG28" s="1">
        <f t="shared" si="11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62</v>
      </c>
      <c r="B29" s="1" t="s">
        <v>33</v>
      </c>
      <c r="C29" s="1">
        <v>2499.6979999999999</v>
      </c>
      <c r="D29" s="1">
        <v>984.18899999999996</v>
      </c>
      <c r="E29" s="1">
        <v>1574.8579999999999</v>
      </c>
      <c r="F29" s="1">
        <v>1606.779</v>
      </c>
      <c r="G29" s="6">
        <v>1</v>
      </c>
      <c r="H29" s="1">
        <v>40</v>
      </c>
      <c r="I29" s="1" t="s">
        <v>34</v>
      </c>
      <c r="J29" s="1">
        <v>1534.85</v>
      </c>
      <c r="K29" s="1">
        <f t="shared" si="3"/>
        <v>40.008000000000038</v>
      </c>
      <c r="L29" s="1"/>
      <c r="M29" s="1"/>
      <c r="N29" s="1">
        <v>896.34695999999985</v>
      </c>
      <c r="O29" s="1">
        <v>0</v>
      </c>
      <c r="P29" s="1">
        <f t="shared" si="4"/>
        <v>314.97159999999997</v>
      </c>
      <c r="Q29" s="5">
        <f>12*P29-O29-N29-F29</f>
        <v>1276.5332399999998</v>
      </c>
      <c r="R29" s="5">
        <f>Q29+0.4*300</f>
        <v>1396.5332399999998</v>
      </c>
      <c r="S29" s="5">
        <f t="shared" si="7"/>
        <v>596.53323999999975</v>
      </c>
      <c r="T29" s="5">
        <v>800</v>
      </c>
      <c r="U29" s="5"/>
      <c r="V29" s="1"/>
      <c r="W29" s="1">
        <f t="shared" si="8"/>
        <v>12.380986730232186</v>
      </c>
      <c r="X29" s="1">
        <f t="shared" si="9"/>
        <v>7.9471481238308472</v>
      </c>
      <c r="Y29" s="1">
        <v>324.51600000000002</v>
      </c>
      <c r="Z29" s="1">
        <v>370.51139999999998</v>
      </c>
      <c r="AA29" s="1">
        <v>362.10140000000001</v>
      </c>
      <c r="AB29" s="1">
        <v>365.87180000000001</v>
      </c>
      <c r="AC29" s="1">
        <v>384.65440000000001</v>
      </c>
      <c r="AD29" s="1">
        <v>305.49059999999997</v>
      </c>
      <c r="AE29" s="20" t="s">
        <v>143</v>
      </c>
      <c r="AF29" s="1">
        <f t="shared" si="10"/>
        <v>597</v>
      </c>
      <c r="AG29" s="1">
        <f t="shared" si="11"/>
        <v>800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63</v>
      </c>
      <c r="B30" s="1" t="s">
        <v>33</v>
      </c>
      <c r="C30" s="1">
        <v>53.024999999999999</v>
      </c>
      <c r="D30" s="1">
        <v>35.540999999999997</v>
      </c>
      <c r="E30" s="1">
        <v>27.634</v>
      </c>
      <c r="F30" s="1">
        <v>48.814999999999998</v>
      </c>
      <c r="G30" s="6">
        <v>1</v>
      </c>
      <c r="H30" s="1">
        <v>40</v>
      </c>
      <c r="I30" s="1" t="s">
        <v>34</v>
      </c>
      <c r="J30" s="1">
        <v>28.7</v>
      </c>
      <c r="K30" s="1">
        <f t="shared" si="3"/>
        <v>-1.0659999999999989</v>
      </c>
      <c r="L30" s="1"/>
      <c r="M30" s="1"/>
      <c r="N30" s="1">
        <v>28.090399999999999</v>
      </c>
      <c r="O30" s="1">
        <v>0</v>
      </c>
      <c r="P30" s="1">
        <f t="shared" si="4"/>
        <v>5.5267999999999997</v>
      </c>
      <c r="Q30" s="5"/>
      <c r="R30" s="5">
        <f t="shared" si="6"/>
        <v>0</v>
      </c>
      <c r="S30" s="5">
        <f t="shared" si="7"/>
        <v>0</v>
      </c>
      <c r="T30" s="5"/>
      <c r="U30" s="5"/>
      <c r="V30" s="1"/>
      <c r="W30" s="1">
        <f t="shared" si="8"/>
        <v>13.914996019396396</v>
      </c>
      <c r="X30" s="1">
        <f t="shared" si="9"/>
        <v>13.914996019396396</v>
      </c>
      <c r="Y30" s="1">
        <v>6.8688000000000002</v>
      </c>
      <c r="Z30" s="1">
        <v>8.9193999999999996</v>
      </c>
      <c r="AA30" s="1">
        <v>7.8206000000000007</v>
      </c>
      <c r="AB30" s="1">
        <v>6.7439999999999998</v>
      </c>
      <c r="AC30" s="1">
        <v>7.8078000000000003</v>
      </c>
      <c r="AD30" s="1">
        <v>9.2210000000000001</v>
      </c>
      <c r="AE30" s="1"/>
      <c r="AF30" s="1">
        <f t="shared" si="10"/>
        <v>0</v>
      </c>
      <c r="AG30" s="1">
        <f t="shared" si="11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64</v>
      </c>
      <c r="B31" s="1" t="s">
        <v>33</v>
      </c>
      <c r="C31" s="1">
        <v>122.65900000000001</v>
      </c>
      <c r="D31" s="1">
        <v>284.61599999999999</v>
      </c>
      <c r="E31" s="1">
        <v>126.402</v>
      </c>
      <c r="F31" s="1">
        <v>234.18799999999999</v>
      </c>
      <c r="G31" s="6">
        <v>1</v>
      </c>
      <c r="H31" s="1">
        <v>30</v>
      </c>
      <c r="I31" s="1" t="s">
        <v>34</v>
      </c>
      <c r="J31" s="1">
        <v>156</v>
      </c>
      <c r="K31" s="1">
        <f t="shared" si="3"/>
        <v>-29.597999999999999</v>
      </c>
      <c r="L31" s="1"/>
      <c r="M31" s="1"/>
      <c r="N31" s="1">
        <v>58.154200000000003</v>
      </c>
      <c r="O31" s="1">
        <v>0</v>
      </c>
      <c r="P31" s="1">
        <f t="shared" si="4"/>
        <v>25.2804</v>
      </c>
      <c r="Q31" s="5"/>
      <c r="R31" s="5">
        <f t="shared" si="6"/>
        <v>0</v>
      </c>
      <c r="S31" s="5">
        <f t="shared" si="7"/>
        <v>0</v>
      </c>
      <c r="T31" s="5"/>
      <c r="U31" s="5"/>
      <c r="V31" s="1"/>
      <c r="W31" s="1">
        <f t="shared" si="8"/>
        <v>11.563986329330232</v>
      </c>
      <c r="X31" s="1">
        <f t="shared" si="9"/>
        <v>11.563986329330232</v>
      </c>
      <c r="Y31" s="1">
        <v>24.865400000000001</v>
      </c>
      <c r="Z31" s="1">
        <v>39.319200000000002</v>
      </c>
      <c r="AA31" s="1">
        <v>39.835999999999999</v>
      </c>
      <c r="AB31" s="1">
        <v>19.844999999999999</v>
      </c>
      <c r="AC31" s="1">
        <v>19.490200000000002</v>
      </c>
      <c r="AD31" s="1">
        <v>32.082999999999998</v>
      </c>
      <c r="AE31" s="1"/>
      <c r="AF31" s="1">
        <f t="shared" si="10"/>
        <v>0</v>
      </c>
      <c r="AG31" s="1">
        <f t="shared" si="11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65</v>
      </c>
      <c r="B32" s="1" t="s">
        <v>33</v>
      </c>
      <c r="C32" s="1">
        <v>3.5459999999999998</v>
      </c>
      <c r="D32" s="1">
        <v>56.003999999999998</v>
      </c>
      <c r="E32" s="1">
        <v>1.452</v>
      </c>
      <c r="F32" s="1">
        <v>55.213999999999999</v>
      </c>
      <c r="G32" s="6">
        <v>1</v>
      </c>
      <c r="H32" s="1">
        <v>50</v>
      </c>
      <c r="I32" s="1" t="s">
        <v>34</v>
      </c>
      <c r="J32" s="1">
        <v>2.1869999999999998</v>
      </c>
      <c r="K32" s="1">
        <f t="shared" si="3"/>
        <v>-0.73499999999999988</v>
      </c>
      <c r="L32" s="1"/>
      <c r="M32" s="1"/>
      <c r="N32" s="1">
        <v>34.633600000000001</v>
      </c>
      <c r="O32" s="1">
        <v>0</v>
      </c>
      <c r="P32" s="1">
        <f t="shared" si="4"/>
        <v>0.29039999999999999</v>
      </c>
      <c r="Q32" s="5"/>
      <c r="R32" s="5">
        <f t="shared" si="6"/>
        <v>0</v>
      </c>
      <c r="S32" s="5">
        <f t="shared" si="7"/>
        <v>0</v>
      </c>
      <c r="T32" s="5"/>
      <c r="U32" s="5"/>
      <c r="V32" s="1"/>
      <c r="W32" s="1">
        <f t="shared" si="8"/>
        <v>309.39256198347107</v>
      </c>
      <c r="X32" s="1">
        <f t="shared" si="9"/>
        <v>309.39256198347107</v>
      </c>
      <c r="Y32" s="1">
        <v>0.57779999999999998</v>
      </c>
      <c r="Z32" s="1">
        <v>7.8810000000000002</v>
      </c>
      <c r="AA32" s="1">
        <v>7.7361999999999993</v>
      </c>
      <c r="AB32" s="1">
        <v>1.0134000000000001</v>
      </c>
      <c r="AC32" s="1">
        <v>1.7292000000000001</v>
      </c>
      <c r="AD32" s="1">
        <v>5.2110000000000003</v>
      </c>
      <c r="AE32" s="1"/>
      <c r="AF32" s="1">
        <f t="shared" si="10"/>
        <v>0</v>
      </c>
      <c r="AG32" s="1">
        <f t="shared" si="11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66</v>
      </c>
      <c r="B33" s="1" t="s">
        <v>33</v>
      </c>
      <c r="C33" s="1">
        <v>14.395</v>
      </c>
      <c r="D33" s="1">
        <v>43.698</v>
      </c>
      <c r="E33" s="1">
        <v>16.742000000000001</v>
      </c>
      <c r="F33" s="1">
        <v>37.701000000000001</v>
      </c>
      <c r="G33" s="6">
        <v>1</v>
      </c>
      <c r="H33" s="1">
        <v>50</v>
      </c>
      <c r="I33" s="1" t="s">
        <v>34</v>
      </c>
      <c r="J33" s="1">
        <v>17.100000000000001</v>
      </c>
      <c r="K33" s="1">
        <f t="shared" si="3"/>
        <v>-0.35800000000000054</v>
      </c>
      <c r="L33" s="1"/>
      <c r="M33" s="1"/>
      <c r="N33" s="1">
        <v>19.945599999999999</v>
      </c>
      <c r="O33" s="1">
        <v>0</v>
      </c>
      <c r="P33" s="1">
        <f t="shared" si="4"/>
        <v>3.3484000000000003</v>
      </c>
      <c r="Q33" s="5"/>
      <c r="R33" s="5">
        <f t="shared" si="6"/>
        <v>0</v>
      </c>
      <c r="S33" s="5">
        <f t="shared" si="7"/>
        <v>0</v>
      </c>
      <c r="T33" s="5"/>
      <c r="U33" s="5"/>
      <c r="V33" s="1"/>
      <c r="W33" s="1">
        <f t="shared" si="8"/>
        <v>17.216162943495398</v>
      </c>
      <c r="X33" s="1">
        <f t="shared" si="9"/>
        <v>17.216162943495398</v>
      </c>
      <c r="Y33" s="1">
        <v>2.7223999999999999</v>
      </c>
      <c r="Z33" s="1">
        <v>6.6016000000000004</v>
      </c>
      <c r="AA33" s="1">
        <v>6.1710000000000003</v>
      </c>
      <c r="AB33" s="1">
        <v>0.14280000000000001</v>
      </c>
      <c r="AC33" s="1">
        <v>0.28539999999999999</v>
      </c>
      <c r="AD33" s="1">
        <v>4.7271999999999998</v>
      </c>
      <c r="AE33" s="1"/>
      <c r="AF33" s="1">
        <f t="shared" si="10"/>
        <v>0</v>
      </c>
      <c r="AG33" s="1">
        <f t="shared" si="11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67</v>
      </c>
      <c r="B34" s="1" t="s">
        <v>41</v>
      </c>
      <c r="C34" s="1">
        <v>1534</v>
      </c>
      <c r="D34" s="1">
        <v>1398</v>
      </c>
      <c r="E34" s="1">
        <v>1408</v>
      </c>
      <c r="F34" s="1">
        <v>1103</v>
      </c>
      <c r="G34" s="6">
        <v>0.4</v>
      </c>
      <c r="H34" s="1">
        <v>45</v>
      </c>
      <c r="I34" s="1" t="s">
        <v>34</v>
      </c>
      <c r="J34" s="1">
        <v>1411</v>
      </c>
      <c r="K34" s="1">
        <f t="shared" si="3"/>
        <v>-3</v>
      </c>
      <c r="L34" s="1"/>
      <c r="M34" s="1"/>
      <c r="N34" s="1">
        <v>879.88000000000011</v>
      </c>
      <c r="O34" s="1">
        <v>169.11999999999989</v>
      </c>
      <c r="P34" s="1">
        <f t="shared" si="4"/>
        <v>281.60000000000002</v>
      </c>
      <c r="Q34" s="5">
        <f>11.3*P34-O34-N34-F34</f>
        <v>1030.0800000000004</v>
      </c>
      <c r="R34" s="5">
        <f t="shared" si="6"/>
        <v>1030.0800000000004</v>
      </c>
      <c r="S34" s="5">
        <f t="shared" si="7"/>
        <v>530.08000000000038</v>
      </c>
      <c r="T34" s="5">
        <v>500</v>
      </c>
      <c r="U34" s="5"/>
      <c r="V34" s="1"/>
      <c r="W34" s="1">
        <f t="shared" si="8"/>
        <v>11.3</v>
      </c>
      <c r="X34" s="1">
        <f t="shared" si="9"/>
        <v>7.6420454545454541</v>
      </c>
      <c r="Y34" s="1">
        <v>265</v>
      </c>
      <c r="Z34" s="1">
        <v>308.8</v>
      </c>
      <c r="AA34" s="1">
        <v>305.2</v>
      </c>
      <c r="AB34" s="1">
        <v>242.4</v>
      </c>
      <c r="AC34" s="1">
        <v>262.60000000000002</v>
      </c>
      <c r="AD34" s="1">
        <v>329.4</v>
      </c>
      <c r="AE34" s="1" t="s">
        <v>68</v>
      </c>
      <c r="AF34" s="1">
        <f t="shared" si="10"/>
        <v>212</v>
      </c>
      <c r="AG34" s="1">
        <f t="shared" si="11"/>
        <v>200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69</v>
      </c>
      <c r="B35" s="1" t="s">
        <v>41</v>
      </c>
      <c r="C35" s="1">
        <v>1262</v>
      </c>
      <c r="D35" s="1"/>
      <c r="E35" s="1">
        <v>565</v>
      </c>
      <c r="F35" s="1">
        <v>412</v>
      </c>
      <c r="G35" s="6">
        <v>0.45</v>
      </c>
      <c r="H35" s="1">
        <v>50</v>
      </c>
      <c r="I35" s="1" t="s">
        <v>34</v>
      </c>
      <c r="J35" s="1">
        <v>553</v>
      </c>
      <c r="K35" s="1">
        <f t="shared" si="3"/>
        <v>12</v>
      </c>
      <c r="L35" s="1"/>
      <c r="M35" s="1"/>
      <c r="N35" s="1">
        <v>96.599999999999909</v>
      </c>
      <c r="O35" s="1">
        <v>650</v>
      </c>
      <c r="P35" s="1">
        <f t="shared" si="4"/>
        <v>113</v>
      </c>
      <c r="Q35" s="5">
        <f t="shared" ref="Q35:Q42" si="12">11.3*P35-O35-N35-F35</f>
        <v>118.30000000000018</v>
      </c>
      <c r="R35" s="5">
        <f t="shared" si="6"/>
        <v>118.30000000000018</v>
      </c>
      <c r="S35" s="5">
        <f t="shared" si="7"/>
        <v>118.30000000000018</v>
      </c>
      <c r="T35" s="5"/>
      <c r="U35" s="5"/>
      <c r="V35" s="1"/>
      <c r="W35" s="1">
        <f t="shared" si="8"/>
        <v>11.3</v>
      </c>
      <c r="X35" s="1">
        <f t="shared" si="9"/>
        <v>10.253097345132742</v>
      </c>
      <c r="Y35" s="1">
        <v>133</v>
      </c>
      <c r="Z35" s="1">
        <v>97.6</v>
      </c>
      <c r="AA35" s="1">
        <v>85</v>
      </c>
      <c r="AB35" s="1">
        <v>85.2</v>
      </c>
      <c r="AC35" s="1">
        <v>103.6</v>
      </c>
      <c r="AD35" s="1">
        <v>171.66380000000001</v>
      </c>
      <c r="AE35" s="1"/>
      <c r="AF35" s="1">
        <f t="shared" si="10"/>
        <v>53</v>
      </c>
      <c r="AG35" s="1">
        <f t="shared" si="11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70</v>
      </c>
      <c r="B36" s="1" t="s">
        <v>41</v>
      </c>
      <c r="C36" s="1">
        <v>1761</v>
      </c>
      <c r="D36" s="1">
        <v>1134</v>
      </c>
      <c r="E36" s="1">
        <v>1129</v>
      </c>
      <c r="F36" s="1">
        <v>1258</v>
      </c>
      <c r="G36" s="6">
        <v>0.4</v>
      </c>
      <c r="H36" s="1">
        <v>45</v>
      </c>
      <c r="I36" s="1" t="s">
        <v>34</v>
      </c>
      <c r="J36" s="1">
        <v>1151</v>
      </c>
      <c r="K36" s="1">
        <f t="shared" si="3"/>
        <v>-22</v>
      </c>
      <c r="L36" s="1"/>
      <c r="M36" s="1"/>
      <c r="N36" s="1">
        <v>919.95999999999958</v>
      </c>
      <c r="O36" s="1">
        <v>147.04000000000039</v>
      </c>
      <c r="P36" s="1">
        <f t="shared" si="4"/>
        <v>225.8</v>
      </c>
      <c r="Q36" s="5">
        <f t="shared" si="12"/>
        <v>226.54000000000042</v>
      </c>
      <c r="R36" s="5">
        <f t="shared" si="6"/>
        <v>226.54000000000042</v>
      </c>
      <c r="S36" s="5">
        <f t="shared" si="7"/>
        <v>226.54000000000042</v>
      </c>
      <c r="T36" s="5"/>
      <c r="U36" s="5"/>
      <c r="V36" s="1"/>
      <c r="W36" s="1">
        <f t="shared" si="8"/>
        <v>11.3</v>
      </c>
      <c r="X36" s="1">
        <f t="shared" si="9"/>
        <v>10.296722763507528</v>
      </c>
      <c r="Y36" s="1">
        <v>263.60000000000002</v>
      </c>
      <c r="Z36" s="1">
        <v>301.39999999999998</v>
      </c>
      <c r="AA36" s="1">
        <v>301.39999999999998</v>
      </c>
      <c r="AB36" s="1">
        <v>251.8</v>
      </c>
      <c r="AC36" s="1">
        <v>268</v>
      </c>
      <c r="AD36" s="1">
        <v>316.2</v>
      </c>
      <c r="AE36" s="1" t="s">
        <v>68</v>
      </c>
      <c r="AF36" s="1">
        <f t="shared" si="10"/>
        <v>91</v>
      </c>
      <c r="AG36" s="1">
        <f t="shared" si="11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71</v>
      </c>
      <c r="B37" s="1" t="s">
        <v>33</v>
      </c>
      <c r="C37" s="1">
        <v>1151.8520000000001</v>
      </c>
      <c r="D37" s="1">
        <v>355.61799999999999</v>
      </c>
      <c r="E37" s="1">
        <v>564.54100000000005</v>
      </c>
      <c r="F37" s="1">
        <v>625.322</v>
      </c>
      <c r="G37" s="6">
        <v>1</v>
      </c>
      <c r="H37" s="1">
        <v>45</v>
      </c>
      <c r="I37" s="1" t="s">
        <v>34</v>
      </c>
      <c r="J37" s="1">
        <v>538</v>
      </c>
      <c r="K37" s="1">
        <f t="shared" si="3"/>
        <v>26.541000000000054</v>
      </c>
      <c r="L37" s="1"/>
      <c r="M37" s="1"/>
      <c r="N37" s="1">
        <v>996.65959999999995</v>
      </c>
      <c r="O37" s="1">
        <v>236.37139999999999</v>
      </c>
      <c r="P37" s="1">
        <f t="shared" si="4"/>
        <v>112.90820000000001</v>
      </c>
      <c r="Q37" s="5"/>
      <c r="R37" s="5">
        <f t="shared" si="6"/>
        <v>0</v>
      </c>
      <c r="S37" s="5">
        <f t="shared" si="7"/>
        <v>0</v>
      </c>
      <c r="T37" s="5"/>
      <c r="U37" s="5"/>
      <c r="V37" s="1"/>
      <c r="W37" s="1">
        <f t="shared" si="8"/>
        <v>16.458972864681218</v>
      </c>
      <c r="X37" s="1">
        <f t="shared" si="9"/>
        <v>16.458972864681218</v>
      </c>
      <c r="Y37" s="1">
        <v>182.5282</v>
      </c>
      <c r="Z37" s="1">
        <v>198.11859999999999</v>
      </c>
      <c r="AA37" s="1">
        <v>149.5574</v>
      </c>
      <c r="AB37" s="1">
        <v>157.54939999999999</v>
      </c>
      <c r="AC37" s="1">
        <v>177.83779999999999</v>
      </c>
      <c r="AD37" s="1">
        <v>141.19579999999999</v>
      </c>
      <c r="AE37" s="1"/>
      <c r="AF37" s="1">
        <f t="shared" si="10"/>
        <v>0</v>
      </c>
      <c r="AG37" s="1">
        <f t="shared" si="11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72</v>
      </c>
      <c r="B38" s="1" t="s">
        <v>41</v>
      </c>
      <c r="C38" s="1">
        <v>688</v>
      </c>
      <c r="D38" s="1">
        <v>108</v>
      </c>
      <c r="E38" s="1">
        <v>523</v>
      </c>
      <c r="F38" s="1">
        <v>57</v>
      </c>
      <c r="G38" s="6">
        <v>0.45</v>
      </c>
      <c r="H38" s="1">
        <v>45</v>
      </c>
      <c r="I38" s="1" t="s">
        <v>34</v>
      </c>
      <c r="J38" s="1">
        <v>530</v>
      </c>
      <c r="K38" s="1">
        <f t="shared" ref="K38:K69" si="13">E38-J38</f>
        <v>-7</v>
      </c>
      <c r="L38" s="1"/>
      <c r="M38" s="1"/>
      <c r="N38" s="1">
        <v>512</v>
      </c>
      <c r="O38" s="1">
        <v>35</v>
      </c>
      <c r="P38" s="1">
        <f t="shared" si="4"/>
        <v>104.6</v>
      </c>
      <c r="Q38" s="5">
        <f t="shared" si="12"/>
        <v>577.98</v>
      </c>
      <c r="R38" s="5">
        <f t="shared" si="6"/>
        <v>577.98</v>
      </c>
      <c r="S38" s="5">
        <f t="shared" si="7"/>
        <v>577.98</v>
      </c>
      <c r="T38" s="5"/>
      <c r="U38" s="5"/>
      <c r="V38" s="1"/>
      <c r="W38" s="1">
        <f t="shared" si="8"/>
        <v>11.3</v>
      </c>
      <c r="X38" s="1">
        <f t="shared" si="9"/>
        <v>5.7743785850860423</v>
      </c>
      <c r="Y38" s="1">
        <v>89.4</v>
      </c>
      <c r="Z38" s="1">
        <v>99</v>
      </c>
      <c r="AA38" s="1">
        <v>79</v>
      </c>
      <c r="AB38" s="1">
        <v>57.6</v>
      </c>
      <c r="AC38" s="1">
        <v>76.2</v>
      </c>
      <c r="AD38" s="1">
        <v>112.6</v>
      </c>
      <c r="AE38" s="1"/>
      <c r="AF38" s="1">
        <f t="shared" si="10"/>
        <v>260</v>
      </c>
      <c r="AG38" s="1">
        <f t="shared" si="11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73</v>
      </c>
      <c r="B39" s="1" t="s">
        <v>41</v>
      </c>
      <c r="C39" s="1">
        <v>550</v>
      </c>
      <c r="D39" s="1">
        <v>450</v>
      </c>
      <c r="E39" s="1">
        <v>573</v>
      </c>
      <c r="F39" s="1">
        <v>224</v>
      </c>
      <c r="G39" s="6">
        <v>0.35</v>
      </c>
      <c r="H39" s="1">
        <v>40</v>
      </c>
      <c r="I39" s="1" t="s">
        <v>34</v>
      </c>
      <c r="J39" s="1">
        <v>602</v>
      </c>
      <c r="K39" s="1">
        <f t="shared" si="13"/>
        <v>-29</v>
      </c>
      <c r="L39" s="1"/>
      <c r="M39" s="1"/>
      <c r="N39" s="1">
        <v>485.5200000000001</v>
      </c>
      <c r="O39" s="1">
        <v>267.4799999999999</v>
      </c>
      <c r="P39" s="1">
        <f t="shared" si="4"/>
        <v>114.6</v>
      </c>
      <c r="Q39" s="5">
        <f t="shared" si="12"/>
        <v>317.9799999999999</v>
      </c>
      <c r="R39" s="5">
        <f t="shared" si="6"/>
        <v>317.9799999999999</v>
      </c>
      <c r="S39" s="5">
        <f t="shared" si="7"/>
        <v>317.9799999999999</v>
      </c>
      <c r="T39" s="5"/>
      <c r="U39" s="5"/>
      <c r="V39" s="1"/>
      <c r="W39" s="1">
        <f t="shared" si="8"/>
        <v>11.3</v>
      </c>
      <c r="X39" s="1">
        <f t="shared" si="9"/>
        <v>8.525305410122165</v>
      </c>
      <c r="Y39" s="1">
        <v>116</v>
      </c>
      <c r="Z39" s="1">
        <v>118</v>
      </c>
      <c r="AA39" s="1">
        <v>103.8</v>
      </c>
      <c r="AB39" s="1">
        <v>69.2</v>
      </c>
      <c r="AC39" s="1">
        <v>92.2</v>
      </c>
      <c r="AD39" s="1">
        <v>120</v>
      </c>
      <c r="AE39" s="1" t="s">
        <v>35</v>
      </c>
      <c r="AF39" s="1">
        <f t="shared" si="10"/>
        <v>111</v>
      </c>
      <c r="AG39" s="1">
        <f t="shared" si="11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74</v>
      </c>
      <c r="B40" s="1" t="s">
        <v>33</v>
      </c>
      <c r="C40" s="1">
        <v>227.363</v>
      </c>
      <c r="D40" s="1">
        <v>235.57</v>
      </c>
      <c r="E40" s="1">
        <v>113.029</v>
      </c>
      <c r="F40" s="1">
        <v>280.26400000000001</v>
      </c>
      <c r="G40" s="6">
        <v>1</v>
      </c>
      <c r="H40" s="1">
        <v>40</v>
      </c>
      <c r="I40" s="1" t="s">
        <v>34</v>
      </c>
      <c r="J40" s="1">
        <v>115.5</v>
      </c>
      <c r="K40" s="1">
        <f t="shared" si="13"/>
        <v>-2.4710000000000036</v>
      </c>
      <c r="L40" s="1"/>
      <c r="M40" s="1"/>
      <c r="N40" s="1">
        <v>225.34580000000011</v>
      </c>
      <c r="O40" s="1">
        <v>0</v>
      </c>
      <c r="P40" s="1">
        <f t="shared" si="4"/>
        <v>22.605799999999999</v>
      </c>
      <c r="Q40" s="5"/>
      <c r="R40" s="5">
        <f t="shared" si="6"/>
        <v>0</v>
      </c>
      <c r="S40" s="5">
        <f t="shared" si="7"/>
        <v>0</v>
      </c>
      <c r="T40" s="5"/>
      <c r="U40" s="5"/>
      <c r="V40" s="1"/>
      <c r="W40" s="1">
        <f t="shared" si="8"/>
        <v>22.366375001105919</v>
      </c>
      <c r="X40" s="1">
        <f t="shared" si="9"/>
        <v>22.366375001105919</v>
      </c>
      <c r="Y40" s="1">
        <v>35.071199999999997</v>
      </c>
      <c r="Z40" s="1">
        <v>56.327800000000003</v>
      </c>
      <c r="AA40" s="1">
        <v>45.962800000000001</v>
      </c>
      <c r="AB40" s="1">
        <v>39.022000000000013</v>
      </c>
      <c r="AC40" s="1">
        <v>43.319400000000002</v>
      </c>
      <c r="AD40" s="1">
        <v>40.058800000000012</v>
      </c>
      <c r="AE40" s="13" t="s">
        <v>39</v>
      </c>
      <c r="AF40" s="1">
        <f t="shared" si="10"/>
        <v>0</v>
      </c>
      <c r="AG40" s="1">
        <f t="shared" si="11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75</v>
      </c>
      <c r="B41" s="1" t="s">
        <v>41</v>
      </c>
      <c r="C41" s="1">
        <v>720</v>
      </c>
      <c r="D41" s="1">
        <v>156</v>
      </c>
      <c r="E41" s="1">
        <v>425</v>
      </c>
      <c r="F41" s="1">
        <v>278</v>
      </c>
      <c r="G41" s="6">
        <v>0.4</v>
      </c>
      <c r="H41" s="1">
        <v>40</v>
      </c>
      <c r="I41" s="1" t="s">
        <v>34</v>
      </c>
      <c r="J41" s="1">
        <v>438</v>
      </c>
      <c r="K41" s="1">
        <f t="shared" si="13"/>
        <v>-13</v>
      </c>
      <c r="L41" s="1"/>
      <c r="M41" s="1"/>
      <c r="N41" s="1">
        <v>252.2</v>
      </c>
      <c r="O41" s="1">
        <v>174.8</v>
      </c>
      <c r="P41" s="1">
        <f t="shared" si="4"/>
        <v>85</v>
      </c>
      <c r="Q41" s="5">
        <f t="shared" si="12"/>
        <v>255.5</v>
      </c>
      <c r="R41" s="5">
        <f t="shared" si="6"/>
        <v>255.5</v>
      </c>
      <c r="S41" s="5">
        <f t="shared" si="7"/>
        <v>255.5</v>
      </c>
      <c r="T41" s="5"/>
      <c r="U41" s="5"/>
      <c r="V41" s="1"/>
      <c r="W41" s="1">
        <f t="shared" si="8"/>
        <v>11.3</v>
      </c>
      <c r="X41" s="1">
        <f t="shared" si="9"/>
        <v>8.2941176470588243</v>
      </c>
      <c r="Y41" s="1">
        <v>86</v>
      </c>
      <c r="Z41" s="1">
        <v>88.2</v>
      </c>
      <c r="AA41" s="1">
        <v>87.2</v>
      </c>
      <c r="AB41" s="1">
        <v>91.2</v>
      </c>
      <c r="AC41" s="1">
        <v>107.8</v>
      </c>
      <c r="AD41" s="1">
        <v>111</v>
      </c>
      <c r="AE41" s="1"/>
      <c r="AF41" s="1">
        <f t="shared" si="10"/>
        <v>102</v>
      </c>
      <c r="AG41" s="1">
        <f t="shared" si="11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76</v>
      </c>
      <c r="B42" s="1" t="s">
        <v>41</v>
      </c>
      <c r="C42" s="1">
        <v>654</v>
      </c>
      <c r="D42" s="1">
        <v>210</v>
      </c>
      <c r="E42" s="1">
        <v>469</v>
      </c>
      <c r="F42" s="1">
        <v>253</v>
      </c>
      <c r="G42" s="6">
        <v>0.4</v>
      </c>
      <c r="H42" s="1">
        <v>45</v>
      </c>
      <c r="I42" s="1" t="s">
        <v>34</v>
      </c>
      <c r="J42" s="1">
        <v>472</v>
      </c>
      <c r="K42" s="1">
        <f t="shared" si="13"/>
        <v>-3</v>
      </c>
      <c r="L42" s="1"/>
      <c r="M42" s="1"/>
      <c r="N42" s="1">
        <v>211.59999999999991</v>
      </c>
      <c r="O42" s="1">
        <v>252.40000000000009</v>
      </c>
      <c r="P42" s="1">
        <f t="shared" si="4"/>
        <v>93.8</v>
      </c>
      <c r="Q42" s="5">
        <f t="shared" si="12"/>
        <v>342.94000000000005</v>
      </c>
      <c r="R42" s="5">
        <f t="shared" si="6"/>
        <v>342.94000000000005</v>
      </c>
      <c r="S42" s="5">
        <f t="shared" si="7"/>
        <v>342.94000000000005</v>
      </c>
      <c r="T42" s="5"/>
      <c r="U42" s="5"/>
      <c r="V42" s="1"/>
      <c r="W42" s="1">
        <f t="shared" si="8"/>
        <v>11.3</v>
      </c>
      <c r="X42" s="1">
        <f t="shared" si="9"/>
        <v>7.6439232409381663</v>
      </c>
      <c r="Y42" s="1">
        <v>88.2</v>
      </c>
      <c r="Z42" s="1">
        <v>85.6</v>
      </c>
      <c r="AA42" s="1">
        <v>86.4</v>
      </c>
      <c r="AB42" s="1">
        <v>85.8</v>
      </c>
      <c r="AC42" s="1">
        <v>101.4</v>
      </c>
      <c r="AD42" s="1">
        <v>118.4</v>
      </c>
      <c r="AE42" s="1" t="s">
        <v>68</v>
      </c>
      <c r="AF42" s="1">
        <f t="shared" si="10"/>
        <v>137</v>
      </c>
      <c r="AG42" s="1">
        <f t="shared" si="11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77</v>
      </c>
      <c r="B43" s="1" t="s">
        <v>33</v>
      </c>
      <c r="C43" s="1">
        <v>325.06599999999997</v>
      </c>
      <c r="D43" s="1">
        <v>280.20699999999999</v>
      </c>
      <c r="E43" s="1">
        <v>191.45400000000001</v>
      </c>
      <c r="F43" s="1">
        <v>360.89600000000002</v>
      </c>
      <c r="G43" s="6">
        <v>1</v>
      </c>
      <c r="H43" s="1">
        <v>40</v>
      </c>
      <c r="I43" s="1" t="s">
        <v>34</v>
      </c>
      <c r="J43" s="1">
        <v>190.7</v>
      </c>
      <c r="K43" s="1">
        <f t="shared" si="13"/>
        <v>0.7540000000000191</v>
      </c>
      <c r="L43" s="1"/>
      <c r="M43" s="1"/>
      <c r="N43" s="1">
        <v>167.85480000000001</v>
      </c>
      <c r="O43" s="1">
        <v>47.215199999999982</v>
      </c>
      <c r="P43" s="1">
        <f t="shared" si="4"/>
        <v>38.290800000000004</v>
      </c>
      <c r="Q43" s="5"/>
      <c r="R43" s="5">
        <f t="shared" si="6"/>
        <v>0</v>
      </c>
      <c r="S43" s="5">
        <f t="shared" si="7"/>
        <v>0</v>
      </c>
      <c r="T43" s="5"/>
      <c r="U43" s="5"/>
      <c r="V43" s="1"/>
      <c r="W43" s="1">
        <f t="shared" si="8"/>
        <v>15.041889957901112</v>
      </c>
      <c r="X43" s="1">
        <f t="shared" si="9"/>
        <v>15.041889957901112</v>
      </c>
      <c r="Y43" s="1">
        <v>54.592799999999997</v>
      </c>
      <c r="Z43" s="1">
        <v>65.102800000000002</v>
      </c>
      <c r="AA43" s="1">
        <v>59.974800000000002</v>
      </c>
      <c r="AB43" s="1">
        <v>46.485599999999998</v>
      </c>
      <c r="AC43" s="1">
        <v>62.102800000000002</v>
      </c>
      <c r="AD43" s="1">
        <v>48.963999999999999</v>
      </c>
      <c r="AE43" s="1"/>
      <c r="AF43" s="1">
        <f t="shared" si="10"/>
        <v>0</v>
      </c>
      <c r="AG43" s="1">
        <f t="shared" si="11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78</v>
      </c>
      <c r="B44" s="1" t="s">
        <v>41</v>
      </c>
      <c r="C44" s="1">
        <v>1003</v>
      </c>
      <c r="D44" s="1">
        <v>420</v>
      </c>
      <c r="E44" s="1">
        <v>953</v>
      </c>
      <c r="F44" s="1">
        <v>251</v>
      </c>
      <c r="G44" s="6">
        <v>0.35</v>
      </c>
      <c r="H44" s="1">
        <v>40</v>
      </c>
      <c r="I44" s="1" t="s">
        <v>34</v>
      </c>
      <c r="J44" s="1">
        <v>959</v>
      </c>
      <c r="K44" s="1">
        <f t="shared" si="13"/>
        <v>-6</v>
      </c>
      <c r="L44" s="1"/>
      <c r="M44" s="1"/>
      <c r="N44" s="1">
        <v>436.80000000000018</v>
      </c>
      <c r="O44" s="1">
        <v>1200</v>
      </c>
      <c r="P44" s="1">
        <f t="shared" si="4"/>
        <v>190.6</v>
      </c>
      <c r="Q44" s="5">
        <f>12*P44-O44-N44-F44</f>
        <v>399.39999999999964</v>
      </c>
      <c r="R44" s="5">
        <v>1200</v>
      </c>
      <c r="S44" s="5">
        <f t="shared" si="7"/>
        <v>600</v>
      </c>
      <c r="T44" s="5">
        <v>600</v>
      </c>
      <c r="U44" s="5">
        <v>1200</v>
      </c>
      <c r="V44" s="1" t="s">
        <v>144</v>
      </c>
      <c r="W44" s="1">
        <f t="shared" si="8"/>
        <v>16.200419727177337</v>
      </c>
      <c r="X44" s="1">
        <f t="shared" si="9"/>
        <v>9.9045120671563502</v>
      </c>
      <c r="Y44" s="1">
        <v>164</v>
      </c>
      <c r="Z44" s="1">
        <v>149.80000000000001</v>
      </c>
      <c r="AA44" s="1">
        <v>142</v>
      </c>
      <c r="AB44" s="1">
        <v>139.80000000000001</v>
      </c>
      <c r="AC44" s="1">
        <v>163.4</v>
      </c>
      <c r="AD44" s="1">
        <v>144.80000000000001</v>
      </c>
      <c r="AE44" s="20" t="s">
        <v>144</v>
      </c>
      <c r="AF44" s="1">
        <f t="shared" si="10"/>
        <v>210</v>
      </c>
      <c r="AG44" s="1">
        <f t="shared" si="11"/>
        <v>210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79</v>
      </c>
      <c r="B45" s="1" t="s">
        <v>41</v>
      </c>
      <c r="C45" s="1">
        <v>776</v>
      </c>
      <c r="D45" s="1">
        <v>204</v>
      </c>
      <c r="E45" s="1">
        <v>534</v>
      </c>
      <c r="F45" s="1">
        <v>322</v>
      </c>
      <c r="G45" s="6">
        <v>0.4</v>
      </c>
      <c r="H45" s="1">
        <v>40</v>
      </c>
      <c r="I45" s="1" t="s">
        <v>34</v>
      </c>
      <c r="J45" s="1">
        <v>539</v>
      </c>
      <c r="K45" s="1">
        <f t="shared" si="13"/>
        <v>-5</v>
      </c>
      <c r="L45" s="1"/>
      <c r="M45" s="1"/>
      <c r="N45" s="1">
        <v>408.40000000000009</v>
      </c>
      <c r="O45" s="1">
        <v>291.59999999999991</v>
      </c>
      <c r="P45" s="1">
        <f t="shared" si="4"/>
        <v>106.8</v>
      </c>
      <c r="Q45" s="5">
        <f t="shared" ref="Q45" si="14">11.3*P45-O45-N45-F45</f>
        <v>184.84000000000015</v>
      </c>
      <c r="R45" s="5">
        <f t="shared" si="6"/>
        <v>184.84000000000015</v>
      </c>
      <c r="S45" s="5">
        <f t="shared" si="7"/>
        <v>184.84000000000015</v>
      </c>
      <c r="T45" s="5"/>
      <c r="U45" s="5"/>
      <c r="V45" s="1"/>
      <c r="W45" s="1">
        <f t="shared" si="8"/>
        <v>11.300000000000002</v>
      </c>
      <c r="X45" s="1">
        <f t="shared" si="9"/>
        <v>9.5692883895131082</v>
      </c>
      <c r="Y45" s="1">
        <v>111.6</v>
      </c>
      <c r="Z45" s="1">
        <v>115.4</v>
      </c>
      <c r="AA45" s="1">
        <v>97.8</v>
      </c>
      <c r="AB45" s="1">
        <v>103.4</v>
      </c>
      <c r="AC45" s="1">
        <v>128.19999999999999</v>
      </c>
      <c r="AD45" s="1">
        <v>109.8</v>
      </c>
      <c r="AE45" s="1"/>
      <c r="AF45" s="1">
        <f t="shared" si="10"/>
        <v>74</v>
      </c>
      <c r="AG45" s="1">
        <f t="shared" si="11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80</v>
      </c>
      <c r="B46" s="1" t="s">
        <v>33</v>
      </c>
      <c r="C46" s="1">
        <v>1254.8489999999999</v>
      </c>
      <c r="D46" s="1">
        <v>236.16</v>
      </c>
      <c r="E46" s="1">
        <v>509.64499999999998</v>
      </c>
      <c r="F46" s="1">
        <v>713.029</v>
      </c>
      <c r="G46" s="6">
        <v>1</v>
      </c>
      <c r="H46" s="1">
        <v>50</v>
      </c>
      <c r="I46" s="1" t="s">
        <v>34</v>
      </c>
      <c r="J46" s="1">
        <v>497.05</v>
      </c>
      <c r="K46" s="1">
        <f t="shared" si="13"/>
        <v>12.59499999999997</v>
      </c>
      <c r="L46" s="1"/>
      <c r="M46" s="1"/>
      <c r="N46" s="1">
        <v>652.78340000000014</v>
      </c>
      <c r="O46" s="1">
        <v>0</v>
      </c>
      <c r="P46" s="1">
        <f t="shared" si="4"/>
        <v>101.929</v>
      </c>
      <c r="Q46" s="5"/>
      <c r="R46" s="5">
        <f t="shared" si="6"/>
        <v>0</v>
      </c>
      <c r="S46" s="5">
        <f t="shared" si="7"/>
        <v>0</v>
      </c>
      <c r="T46" s="5"/>
      <c r="U46" s="5"/>
      <c r="V46" s="1"/>
      <c r="W46" s="1">
        <f t="shared" si="8"/>
        <v>13.399644850827539</v>
      </c>
      <c r="X46" s="1">
        <f t="shared" si="9"/>
        <v>13.399644850827539</v>
      </c>
      <c r="Y46" s="1">
        <v>134.54920000000001</v>
      </c>
      <c r="Z46" s="1">
        <v>169.45439999999999</v>
      </c>
      <c r="AA46" s="1">
        <v>147.7148</v>
      </c>
      <c r="AB46" s="1">
        <v>159.5018</v>
      </c>
      <c r="AC46" s="1">
        <v>179.226</v>
      </c>
      <c r="AD46" s="1">
        <v>139.90819999999999</v>
      </c>
      <c r="AE46" s="1"/>
      <c r="AF46" s="1">
        <f t="shared" si="10"/>
        <v>0</v>
      </c>
      <c r="AG46" s="1">
        <f t="shared" si="11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81</v>
      </c>
      <c r="B47" s="1" t="s">
        <v>33</v>
      </c>
      <c r="C47" s="1">
        <v>1863.213</v>
      </c>
      <c r="D47" s="1">
        <v>349.339</v>
      </c>
      <c r="E47" s="1">
        <v>935.78099999999995</v>
      </c>
      <c r="F47" s="1">
        <v>1041.126</v>
      </c>
      <c r="G47" s="6">
        <v>1</v>
      </c>
      <c r="H47" s="1">
        <v>50</v>
      </c>
      <c r="I47" s="1" t="s">
        <v>34</v>
      </c>
      <c r="J47" s="1">
        <v>910.15</v>
      </c>
      <c r="K47" s="1">
        <f t="shared" si="13"/>
        <v>25.630999999999972</v>
      </c>
      <c r="L47" s="1"/>
      <c r="M47" s="1"/>
      <c r="N47" s="1">
        <v>0</v>
      </c>
      <c r="O47" s="1">
        <v>0</v>
      </c>
      <c r="P47" s="1">
        <f t="shared" si="4"/>
        <v>187.15619999999998</v>
      </c>
      <c r="Q47" s="5">
        <f>8*P47-O47-N47-F47</f>
        <v>456.1235999999999</v>
      </c>
      <c r="R47" s="5">
        <v>0</v>
      </c>
      <c r="S47" s="5">
        <f t="shared" si="7"/>
        <v>0</v>
      </c>
      <c r="T47" s="5"/>
      <c r="U47" s="5">
        <v>0</v>
      </c>
      <c r="V47" s="1" t="s">
        <v>149</v>
      </c>
      <c r="W47" s="1">
        <f t="shared" si="8"/>
        <v>5.5628720822500144</v>
      </c>
      <c r="X47" s="1">
        <f t="shared" si="9"/>
        <v>5.5628720822500144</v>
      </c>
      <c r="Y47" s="1">
        <v>200.8382</v>
      </c>
      <c r="Z47" s="1">
        <v>227.76599999999999</v>
      </c>
      <c r="AA47" s="1">
        <v>219.78980000000001</v>
      </c>
      <c r="AB47" s="1">
        <v>240.09800000000001</v>
      </c>
      <c r="AC47" s="1">
        <v>254.86060000000001</v>
      </c>
      <c r="AD47" s="1">
        <v>210.8518</v>
      </c>
      <c r="AE47" s="19" t="s">
        <v>155</v>
      </c>
      <c r="AF47" s="1">
        <f t="shared" si="10"/>
        <v>0</v>
      </c>
      <c r="AG47" s="1">
        <f t="shared" si="11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82</v>
      </c>
      <c r="B48" s="1" t="s">
        <v>33</v>
      </c>
      <c r="C48" s="1">
        <v>109.895</v>
      </c>
      <c r="D48" s="1">
        <v>1.929</v>
      </c>
      <c r="E48" s="1">
        <v>59.253</v>
      </c>
      <c r="F48" s="1">
        <v>6.7919999999999998</v>
      </c>
      <c r="G48" s="6">
        <v>1</v>
      </c>
      <c r="H48" s="1">
        <v>40</v>
      </c>
      <c r="I48" s="1" t="s">
        <v>34</v>
      </c>
      <c r="J48" s="1">
        <v>64.3</v>
      </c>
      <c r="K48" s="1">
        <f t="shared" si="13"/>
        <v>-5.046999999999997</v>
      </c>
      <c r="L48" s="1"/>
      <c r="M48" s="1"/>
      <c r="N48" s="1">
        <v>0</v>
      </c>
      <c r="O48" s="1">
        <v>0</v>
      </c>
      <c r="P48" s="1">
        <f t="shared" si="4"/>
        <v>11.8506</v>
      </c>
      <c r="Q48" s="5">
        <f t="shared" si="5"/>
        <v>123.56460000000001</v>
      </c>
      <c r="R48" s="5">
        <v>0</v>
      </c>
      <c r="S48" s="5">
        <f t="shared" si="7"/>
        <v>0</v>
      </c>
      <c r="T48" s="5"/>
      <c r="U48" s="5">
        <v>0</v>
      </c>
      <c r="V48" s="1" t="s">
        <v>148</v>
      </c>
      <c r="W48" s="1">
        <f t="shared" si="8"/>
        <v>0.57313553744114221</v>
      </c>
      <c r="X48" s="1">
        <f t="shared" si="9"/>
        <v>0.57313553744114221</v>
      </c>
      <c r="Y48" s="1">
        <v>19.293399999999998</v>
      </c>
      <c r="Z48" s="1">
        <v>25.340599999999998</v>
      </c>
      <c r="AA48" s="1">
        <v>16.3932</v>
      </c>
      <c r="AB48" s="1">
        <v>27.826599999999999</v>
      </c>
      <c r="AC48" s="1">
        <v>38.554600000000001</v>
      </c>
      <c r="AD48" s="1">
        <v>30.609400000000001</v>
      </c>
      <c r="AE48" s="1" t="s">
        <v>153</v>
      </c>
      <c r="AF48" s="1">
        <f t="shared" si="10"/>
        <v>0</v>
      </c>
      <c r="AG48" s="1">
        <f t="shared" si="11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83</v>
      </c>
      <c r="B49" s="1" t="s">
        <v>41</v>
      </c>
      <c r="C49" s="1">
        <v>409</v>
      </c>
      <c r="D49" s="1">
        <v>560</v>
      </c>
      <c r="E49" s="1">
        <v>527</v>
      </c>
      <c r="F49" s="1">
        <v>265</v>
      </c>
      <c r="G49" s="6">
        <v>0.45</v>
      </c>
      <c r="H49" s="1">
        <v>50</v>
      </c>
      <c r="I49" s="1" t="s">
        <v>34</v>
      </c>
      <c r="J49" s="1">
        <v>542</v>
      </c>
      <c r="K49" s="1">
        <f t="shared" si="13"/>
        <v>-15</v>
      </c>
      <c r="L49" s="1"/>
      <c r="M49" s="1"/>
      <c r="N49" s="1">
        <v>239</v>
      </c>
      <c r="O49" s="1">
        <v>143</v>
      </c>
      <c r="P49" s="1">
        <f t="shared" si="4"/>
        <v>105.4</v>
      </c>
      <c r="Q49" s="5">
        <f t="shared" ref="Q49" si="15">11.3*P49-O49-N49-F49</f>
        <v>544.02000000000021</v>
      </c>
      <c r="R49" s="5">
        <f t="shared" si="6"/>
        <v>544.02000000000021</v>
      </c>
      <c r="S49" s="5">
        <f t="shared" si="7"/>
        <v>544.02000000000021</v>
      </c>
      <c r="T49" s="5"/>
      <c r="U49" s="5"/>
      <c r="V49" s="1"/>
      <c r="W49" s="1">
        <f t="shared" si="8"/>
        <v>11.3</v>
      </c>
      <c r="X49" s="1">
        <f t="shared" si="9"/>
        <v>6.138519924098671</v>
      </c>
      <c r="Y49" s="1">
        <v>90</v>
      </c>
      <c r="Z49" s="1">
        <v>93</v>
      </c>
      <c r="AA49" s="1">
        <v>96</v>
      </c>
      <c r="AB49" s="1">
        <v>63</v>
      </c>
      <c r="AC49" s="1">
        <v>26.8</v>
      </c>
      <c r="AD49" s="1">
        <v>54.4</v>
      </c>
      <c r="AE49" s="1" t="s">
        <v>84</v>
      </c>
      <c r="AF49" s="1">
        <f t="shared" si="10"/>
        <v>245</v>
      </c>
      <c r="AG49" s="1">
        <f t="shared" si="11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85</v>
      </c>
      <c r="B50" s="1" t="s">
        <v>33</v>
      </c>
      <c r="C50" s="1">
        <v>277.54000000000002</v>
      </c>
      <c r="D50" s="1">
        <v>287.87200000000001</v>
      </c>
      <c r="E50" s="1">
        <v>150.541</v>
      </c>
      <c r="F50" s="1">
        <v>332.49400000000003</v>
      </c>
      <c r="G50" s="6">
        <v>1</v>
      </c>
      <c r="H50" s="1">
        <v>40</v>
      </c>
      <c r="I50" s="1" t="s">
        <v>34</v>
      </c>
      <c r="J50" s="1">
        <v>155.4</v>
      </c>
      <c r="K50" s="1">
        <f t="shared" si="13"/>
        <v>-4.8590000000000089</v>
      </c>
      <c r="L50" s="1"/>
      <c r="M50" s="1"/>
      <c r="N50" s="1">
        <v>258.38360000000011</v>
      </c>
      <c r="O50" s="1">
        <v>0</v>
      </c>
      <c r="P50" s="1">
        <f t="shared" si="4"/>
        <v>30.1082</v>
      </c>
      <c r="Q50" s="5"/>
      <c r="R50" s="5">
        <f t="shared" si="6"/>
        <v>0</v>
      </c>
      <c r="S50" s="5">
        <f t="shared" si="7"/>
        <v>0</v>
      </c>
      <c r="T50" s="5"/>
      <c r="U50" s="5"/>
      <c r="V50" s="1"/>
      <c r="W50" s="1">
        <f t="shared" si="8"/>
        <v>19.625138666542675</v>
      </c>
      <c r="X50" s="1">
        <f t="shared" si="9"/>
        <v>19.625138666542675</v>
      </c>
      <c r="Y50" s="1">
        <v>49.932000000000002</v>
      </c>
      <c r="Z50" s="1">
        <v>67.002600000000001</v>
      </c>
      <c r="AA50" s="1">
        <v>55.527599999999993</v>
      </c>
      <c r="AB50" s="1">
        <v>47.481999999999999</v>
      </c>
      <c r="AC50" s="1">
        <v>52.255600000000001</v>
      </c>
      <c r="AD50" s="1">
        <v>41.761800000000001</v>
      </c>
      <c r="AE50" s="13" t="s">
        <v>39</v>
      </c>
      <c r="AF50" s="1">
        <f t="shared" si="10"/>
        <v>0</v>
      </c>
      <c r="AG50" s="1">
        <f t="shared" si="11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6" t="s">
        <v>86</v>
      </c>
      <c r="B51" s="1" t="s">
        <v>41</v>
      </c>
      <c r="C51" s="1"/>
      <c r="D51" s="1"/>
      <c r="E51" s="15">
        <f>E90</f>
        <v>188</v>
      </c>
      <c r="F51" s="15">
        <f>F90</f>
        <v>407</v>
      </c>
      <c r="G51" s="6">
        <v>0.4</v>
      </c>
      <c r="H51" s="1">
        <v>40</v>
      </c>
      <c r="I51" s="1" t="s">
        <v>34</v>
      </c>
      <c r="J51" s="1"/>
      <c r="K51" s="1">
        <f t="shared" si="13"/>
        <v>188</v>
      </c>
      <c r="L51" s="1"/>
      <c r="M51" s="1"/>
      <c r="N51" s="1">
        <v>0</v>
      </c>
      <c r="O51" s="1">
        <v>0</v>
      </c>
      <c r="P51" s="1">
        <f t="shared" si="4"/>
        <v>37.6</v>
      </c>
      <c r="Q51" s="5">
        <f t="shared" si="5"/>
        <v>6.6000000000000227</v>
      </c>
      <c r="R51" s="5">
        <f t="shared" si="6"/>
        <v>6.6000000000000227</v>
      </c>
      <c r="S51" s="5">
        <f t="shared" si="7"/>
        <v>6.6000000000000227</v>
      </c>
      <c r="T51" s="5"/>
      <c r="U51" s="5"/>
      <c r="V51" s="1"/>
      <c r="W51" s="1">
        <f t="shared" si="8"/>
        <v>11</v>
      </c>
      <c r="X51" s="1">
        <f t="shared" si="9"/>
        <v>10.824468085106382</v>
      </c>
      <c r="Y51" s="1">
        <v>34</v>
      </c>
      <c r="Z51" s="1">
        <v>20.6</v>
      </c>
      <c r="AA51" s="1">
        <v>12</v>
      </c>
      <c r="AB51" s="1">
        <v>65.2</v>
      </c>
      <c r="AC51" s="1">
        <v>81.599999999999994</v>
      </c>
      <c r="AD51" s="1">
        <v>62.4</v>
      </c>
      <c r="AE51" s="1" t="s">
        <v>87</v>
      </c>
      <c r="AF51" s="1">
        <f t="shared" si="10"/>
        <v>3</v>
      </c>
      <c r="AG51" s="1">
        <f t="shared" si="11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88</v>
      </c>
      <c r="B52" s="1" t="s">
        <v>41</v>
      </c>
      <c r="C52" s="1">
        <v>340</v>
      </c>
      <c r="D52" s="1"/>
      <c r="E52" s="1">
        <v>149</v>
      </c>
      <c r="F52" s="1">
        <v>159</v>
      </c>
      <c r="G52" s="6">
        <v>0.4</v>
      </c>
      <c r="H52" s="1">
        <v>40</v>
      </c>
      <c r="I52" s="1" t="s">
        <v>34</v>
      </c>
      <c r="J52" s="1">
        <v>157</v>
      </c>
      <c r="K52" s="1">
        <f t="shared" si="13"/>
        <v>-8</v>
      </c>
      <c r="L52" s="1"/>
      <c r="M52" s="1"/>
      <c r="N52" s="1">
        <v>0</v>
      </c>
      <c r="O52" s="1">
        <v>120</v>
      </c>
      <c r="P52" s="1">
        <f t="shared" si="4"/>
        <v>29.8</v>
      </c>
      <c r="Q52" s="5">
        <f t="shared" si="5"/>
        <v>48.800000000000011</v>
      </c>
      <c r="R52" s="5">
        <f t="shared" si="6"/>
        <v>48.800000000000011</v>
      </c>
      <c r="S52" s="5">
        <f t="shared" si="7"/>
        <v>48.800000000000011</v>
      </c>
      <c r="T52" s="5"/>
      <c r="U52" s="5"/>
      <c r="V52" s="1"/>
      <c r="W52" s="1">
        <f t="shared" si="8"/>
        <v>11</v>
      </c>
      <c r="X52" s="1">
        <f t="shared" si="9"/>
        <v>9.3624161073825505</v>
      </c>
      <c r="Y52" s="1">
        <v>30.4</v>
      </c>
      <c r="Z52" s="1">
        <v>25.4</v>
      </c>
      <c r="AA52" s="1">
        <v>28.4</v>
      </c>
      <c r="AB52" s="1">
        <v>39.200000000000003</v>
      </c>
      <c r="AC52" s="1">
        <v>35.200000000000003</v>
      </c>
      <c r="AD52" s="1">
        <v>28.4</v>
      </c>
      <c r="AE52" s="1"/>
      <c r="AF52" s="1">
        <f t="shared" si="10"/>
        <v>20</v>
      </c>
      <c r="AG52" s="1">
        <f t="shared" si="11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89</v>
      </c>
      <c r="B53" s="1" t="s">
        <v>33</v>
      </c>
      <c r="C53" s="1">
        <v>495.89100000000002</v>
      </c>
      <c r="D53" s="1">
        <v>299.85000000000002</v>
      </c>
      <c r="E53" s="1">
        <v>237.98</v>
      </c>
      <c r="F53" s="1">
        <v>499.44099999999997</v>
      </c>
      <c r="G53" s="6">
        <v>1</v>
      </c>
      <c r="H53" s="1">
        <v>50</v>
      </c>
      <c r="I53" s="1" t="s">
        <v>34</v>
      </c>
      <c r="J53" s="1">
        <v>237.9</v>
      </c>
      <c r="K53" s="1">
        <f t="shared" si="13"/>
        <v>7.9999999999984084E-2</v>
      </c>
      <c r="L53" s="1"/>
      <c r="M53" s="1"/>
      <c r="N53" s="1">
        <v>179.8638</v>
      </c>
      <c r="O53" s="1">
        <v>0</v>
      </c>
      <c r="P53" s="1">
        <f t="shared" si="4"/>
        <v>47.595999999999997</v>
      </c>
      <c r="Q53" s="5"/>
      <c r="R53" s="5">
        <f t="shared" si="6"/>
        <v>0</v>
      </c>
      <c r="S53" s="5">
        <f t="shared" si="7"/>
        <v>0</v>
      </c>
      <c r="T53" s="5"/>
      <c r="U53" s="5"/>
      <c r="V53" s="1"/>
      <c r="W53" s="1">
        <f t="shared" si="8"/>
        <v>14.272308597361123</v>
      </c>
      <c r="X53" s="1">
        <f t="shared" si="9"/>
        <v>14.272308597361123</v>
      </c>
      <c r="Y53" s="1">
        <v>48.192599999999999</v>
      </c>
      <c r="Z53" s="1">
        <v>82.411799999999999</v>
      </c>
      <c r="AA53" s="1">
        <v>78.278400000000005</v>
      </c>
      <c r="AB53" s="1">
        <v>70.319000000000003</v>
      </c>
      <c r="AC53" s="1">
        <v>86.449600000000004</v>
      </c>
      <c r="AD53" s="1">
        <v>86.311199999999999</v>
      </c>
      <c r="AE53" s="1"/>
      <c r="AF53" s="1">
        <f t="shared" si="10"/>
        <v>0</v>
      </c>
      <c r="AG53" s="1">
        <f t="shared" si="11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90</v>
      </c>
      <c r="B54" s="1" t="s">
        <v>33</v>
      </c>
      <c r="C54" s="1">
        <v>1097.3140000000001</v>
      </c>
      <c r="D54" s="1">
        <v>1740.4380000000001</v>
      </c>
      <c r="E54" s="1">
        <v>1120.1110000000001</v>
      </c>
      <c r="F54" s="1">
        <v>1499.2370000000001</v>
      </c>
      <c r="G54" s="6">
        <v>1</v>
      </c>
      <c r="H54" s="1">
        <v>50</v>
      </c>
      <c r="I54" s="1" t="s">
        <v>34</v>
      </c>
      <c r="J54" s="1">
        <v>1068.2</v>
      </c>
      <c r="K54" s="1">
        <f t="shared" si="13"/>
        <v>51.911000000000058</v>
      </c>
      <c r="L54" s="1"/>
      <c r="M54" s="1"/>
      <c r="N54" s="1">
        <v>0</v>
      </c>
      <c r="O54" s="1">
        <v>0</v>
      </c>
      <c r="P54" s="1">
        <f t="shared" si="4"/>
        <v>224.02220000000003</v>
      </c>
      <c r="Q54" s="5">
        <f>8*P54-O54-N54-F54</f>
        <v>292.94060000000013</v>
      </c>
      <c r="R54" s="5">
        <v>0</v>
      </c>
      <c r="S54" s="5">
        <f t="shared" si="7"/>
        <v>0</v>
      </c>
      <c r="T54" s="5"/>
      <c r="U54" s="5">
        <v>0</v>
      </c>
      <c r="V54" s="1" t="s">
        <v>149</v>
      </c>
      <c r="W54" s="1">
        <f t="shared" si="8"/>
        <v>6.692359060843077</v>
      </c>
      <c r="X54" s="1">
        <f t="shared" si="9"/>
        <v>6.692359060843077</v>
      </c>
      <c r="Y54" s="1">
        <v>230.44820000000001</v>
      </c>
      <c r="Z54" s="1">
        <v>282.55520000000001</v>
      </c>
      <c r="AA54" s="1">
        <v>283.2158</v>
      </c>
      <c r="AB54" s="1">
        <v>196.96039999999999</v>
      </c>
      <c r="AC54" s="1">
        <v>212.35499999999999</v>
      </c>
      <c r="AD54" s="1">
        <v>222.41120000000001</v>
      </c>
      <c r="AE54" s="19" t="s">
        <v>155</v>
      </c>
      <c r="AF54" s="1">
        <f t="shared" si="10"/>
        <v>0</v>
      </c>
      <c r="AG54" s="1">
        <f t="shared" si="11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91</v>
      </c>
      <c r="B55" s="1" t="s">
        <v>33</v>
      </c>
      <c r="C55" s="1">
        <v>442.99700000000001</v>
      </c>
      <c r="D55" s="1"/>
      <c r="E55" s="1">
        <v>145.43600000000001</v>
      </c>
      <c r="F55" s="1">
        <v>193.054</v>
      </c>
      <c r="G55" s="6">
        <v>1</v>
      </c>
      <c r="H55" s="1">
        <v>50</v>
      </c>
      <c r="I55" s="1" t="s">
        <v>34</v>
      </c>
      <c r="J55" s="1">
        <v>140.35</v>
      </c>
      <c r="K55" s="1">
        <f t="shared" si="13"/>
        <v>5.0860000000000127</v>
      </c>
      <c r="L55" s="1"/>
      <c r="M55" s="1"/>
      <c r="N55" s="1">
        <v>59.25139999999999</v>
      </c>
      <c r="O55" s="1">
        <v>262.86559999999997</v>
      </c>
      <c r="P55" s="1">
        <f t="shared" si="4"/>
        <v>29.087200000000003</v>
      </c>
      <c r="Q55" s="5"/>
      <c r="R55" s="5">
        <f t="shared" si="6"/>
        <v>0</v>
      </c>
      <c r="S55" s="5">
        <f t="shared" si="7"/>
        <v>0</v>
      </c>
      <c r="T55" s="5"/>
      <c r="U55" s="5"/>
      <c r="V55" s="1"/>
      <c r="W55" s="1">
        <f t="shared" si="8"/>
        <v>17.711261310817125</v>
      </c>
      <c r="X55" s="1">
        <f t="shared" si="9"/>
        <v>17.711261310817125</v>
      </c>
      <c r="Y55" s="1">
        <v>50.9816</v>
      </c>
      <c r="Z55" s="1">
        <v>36.247399999999999</v>
      </c>
      <c r="AA55" s="1">
        <v>15.978199999999999</v>
      </c>
      <c r="AB55" s="1">
        <v>52.895600000000002</v>
      </c>
      <c r="AC55" s="1">
        <v>56.871600000000001</v>
      </c>
      <c r="AD55" s="1">
        <v>26.661000000000001</v>
      </c>
      <c r="AE55" s="13" t="s">
        <v>39</v>
      </c>
      <c r="AF55" s="1">
        <f t="shared" si="10"/>
        <v>0</v>
      </c>
      <c r="AG55" s="1">
        <f t="shared" si="11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92</v>
      </c>
      <c r="B56" s="1" t="s">
        <v>41</v>
      </c>
      <c r="C56" s="1">
        <v>409</v>
      </c>
      <c r="D56" s="1">
        <v>150</v>
      </c>
      <c r="E56" s="1">
        <v>278</v>
      </c>
      <c r="F56" s="1">
        <v>147</v>
      </c>
      <c r="G56" s="6">
        <v>0.4</v>
      </c>
      <c r="H56" s="1">
        <v>50</v>
      </c>
      <c r="I56" s="1" t="s">
        <v>34</v>
      </c>
      <c r="J56" s="1">
        <v>262</v>
      </c>
      <c r="K56" s="1">
        <f t="shared" si="13"/>
        <v>16</v>
      </c>
      <c r="L56" s="1"/>
      <c r="M56" s="1"/>
      <c r="N56" s="1">
        <v>237.6</v>
      </c>
      <c r="O56" s="1">
        <v>22.399999999999981</v>
      </c>
      <c r="P56" s="1">
        <f t="shared" si="4"/>
        <v>55.6</v>
      </c>
      <c r="Q56" s="5">
        <f t="shared" ref="Q56" si="16">11.3*P56-O56-N56-F56</f>
        <v>221.28000000000009</v>
      </c>
      <c r="R56" s="5">
        <f t="shared" si="6"/>
        <v>221.28000000000009</v>
      </c>
      <c r="S56" s="5">
        <f t="shared" si="7"/>
        <v>221.28000000000009</v>
      </c>
      <c r="T56" s="5"/>
      <c r="U56" s="5"/>
      <c r="V56" s="1"/>
      <c r="W56" s="1">
        <f t="shared" si="8"/>
        <v>11.3</v>
      </c>
      <c r="X56" s="1">
        <f t="shared" si="9"/>
        <v>7.3201438848920866</v>
      </c>
      <c r="Y56" s="1">
        <v>54.6</v>
      </c>
      <c r="Z56" s="1">
        <v>59.6</v>
      </c>
      <c r="AA56" s="1">
        <v>55.2</v>
      </c>
      <c r="AB56" s="1">
        <v>51.6</v>
      </c>
      <c r="AC56" s="1">
        <v>55.8</v>
      </c>
      <c r="AD56" s="1">
        <v>69.2</v>
      </c>
      <c r="AE56" s="1" t="s">
        <v>93</v>
      </c>
      <c r="AF56" s="1">
        <f t="shared" si="10"/>
        <v>89</v>
      </c>
      <c r="AG56" s="1">
        <f t="shared" si="11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94</v>
      </c>
      <c r="B57" s="1" t="s">
        <v>41</v>
      </c>
      <c r="C57" s="1">
        <v>1403</v>
      </c>
      <c r="D57" s="1">
        <v>204</v>
      </c>
      <c r="E57" s="1">
        <v>803</v>
      </c>
      <c r="F57" s="1">
        <v>641</v>
      </c>
      <c r="G57" s="6">
        <v>0.4</v>
      </c>
      <c r="H57" s="1">
        <v>40</v>
      </c>
      <c r="I57" s="1" t="s">
        <v>34</v>
      </c>
      <c r="J57" s="1">
        <v>812</v>
      </c>
      <c r="K57" s="1">
        <f t="shared" si="13"/>
        <v>-9</v>
      </c>
      <c r="L57" s="1"/>
      <c r="M57" s="1"/>
      <c r="N57" s="1">
        <v>315.40000000000009</v>
      </c>
      <c r="O57" s="1">
        <v>526.59999999999991</v>
      </c>
      <c r="P57" s="1">
        <f t="shared" si="4"/>
        <v>160.6</v>
      </c>
      <c r="Q57" s="5">
        <f t="shared" ref="Q57:Q59" si="17">11.3*P57-O57-N57-F57</f>
        <v>331.78</v>
      </c>
      <c r="R57" s="5">
        <f t="shared" si="6"/>
        <v>331.78</v>
      </c>
      <c r="S57" s="5">
        <f t="shared" si="7"/>
        <v>331.78</v>
      </c>
      <c r="T57" s="5"/>
      <c r="U57" s="5"/>
      <c r="V57" s="1"/>
      <c r="W57" s="1">
        <f t="shared" si="8"/>
        <v>11.3</v>
      </c>
      <c r="X57" s="1">
        <f t="shared" si="9"/>
        <v>9.2341220423412214</v>
      </c>
      <c r="Y57" s="1">
        <v>162.6</v>
      </c>
      <c r="Z57" s="1">
        <v>160.4</v>
      </c>
      <c r="AA57" s="1">
        <v>160.19999999999999</v>
      </c>
      <c r="AB57" s="1">
        <v>185.8</v>
      </c>
      <c r="AC57" s="1">
        <v>196.6</v>
      </c>
      <c r="AD57" s="1">
        <v>173.6</v>
      </c>
      <c r="AE57" s="1"/>
      <c r="AF57" s="1">
        <f t="shared" si="10"/>
        <v>133</v>
      </c>
      <c r="AG57" s="1">
        <f t="shared" si="11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95</v>
      </c>
      <c r="B58" s="1" t="s">
        <v>41</v>
      </c>
      <c r="C58" s="1">
        <v>1143</v>
      </c>
      <c r="D58" s="1">
        <v>288</v>
      </c>
      <c r="E58" s="1">
        <v>662</v>
      </c>
      <c r="F58" s="1">
        <v>607</v>
      </c>
      <c r="G58" s="6">
        <v>0.4</v>
      </c>
      <c r="H58" s="1">
        <v>40</v>
      </c>
      <c r="I58" s="1" t="s">
        <v>34</v>
      </c>
      <c r="J58" s="1">
        <v>676</v>
      </c>
      <c r="K58" s="1">
        <f t="shared" si="13"/>
        <v>-14</v>
      </c>
      <c r="L58" s="1"/>
      <c r="M58" s="1"/>
      <c r="N58" s="1">
        <v>310.40000000000009</v>
      </c>
      <c r="O58" s="1">
        <v>330.59999999999991</v>
      </c>
      <c r="P58" s="1">
        <f t="shared" si="4"/>
        <v>132.4</v>
      </c>
      <c r="Q58" s="5">
        <f t="shared" si="17"/>
        <v>248.12000000000012</v>
      </c>
      <c r="R58" s="5">
        <f t="shared" si="6"/>
        <v>248.12000000000012</v>
      </c>
      <c r="S58" s="5">
        <f t="shared" si="7"/>
        <v>248.12000000000012</v>
      </c>
      <c r="T58" s="5"/>
      <c r="U58" s="5"/>
      <c r="V58" s="1"/>
      <c r="W58" s="1">
        <f t="shared" si="8"/>
        <v>11.3</v>
      </c>
      <c r="X58" s="1">
        <f t="shared" si="9"/>
        <v>9.4259818731117821</v>
      </c>
      <c r="Y58" s="1">
        <v>137.4</v>
      </c>
      <c r="Z58" s="1">
        <v>144.4</v>
      </c>
      <c r="AA58" s="1">
        <v>142.6</v>
      </c>
      <c r="AB58" s="1">
        <v>155.19999999999999</v>
      </c>
      <c r="AC58" s="1">
        <v>161.80000000000001</v>
      </c>
      <c r="AD58" s="1">
        <v>156.80000000000001</v>
      </c>
      <c r="AE58" s="1"/>
      <c r="AF58" s="1">
        <f t="shared" si="10"/>
        <v>99</v>
      </c>
      <c r="AG58" s="1">
        <f t="shared" si="11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96</v>
      </c>
      <c r="B59" s="1" t="s">
        <v>33</v>
      </c>
      <c r="C59" s="1">
        <v>681.495</v>
      </c>
      <c r="D59" s="1">
        <v>355.62</v>
      </c>
      <c r="E59" s="1">
        <v>427.02300000000002</v>
      </c>
      <c r="F59" s="1">
        <v>381.43599999999998</v>
      </c>
      <c r="G59" s="6">
        <v>1</v>
      </c>
      <c r="H59" s="1">
        <v>40</v>
      </c>
      <c r="I59" s="1" t="s">
        <v>34</v>
      </c>
      <c r="J59" s="1">
        <v>422.68</v>
      </c>
      <c r="K59" s="1">
        <f t="shared" si="13"/>
        <v>4.3430000000000177</v>
      </c>
      <c r="L59" s="1"/>
      <c r="M59" s="1"/>
      <c r="N59" s="1">
        <v>500</v>
      </c>
      <c r="O59" s="1">
        <v>0</v>
      </c>
      <c r="P59" s="1">
        <f t="shared" si="4"/>
        <v>85.404600000000002</v>
      </c>
      <c r="Q59" s="5">
        <f t="shared" si="17"/>
        <v>83.635980000000075</v>
      </c>
      <c r="R59" s="5">
        <f t="shared" si="6"/>
        <v>83.635980000000075</v>
      </c>
      <c r="S59" s="5">
        <f t="shared" si="7"/>
        <v>83.635980000000075</v>
      </c>
      <c r="T59" s="5"/>
      <c r="U59" s="5"/>
      <c r="V59" s="1"/>
      <c r="W59" s="1">
        <f t="shared" si="8"/>
        <v>11.299999999999999</v>
      </c>
      <c r="X59" s="1">
        <f t="shared" si="9"/>
        <v>10.320708720607554</v>
      </c>
      <c r="Y59" s="1">
        <v>121.0204</v>
      </c>
      <c r="Z59" s="1">
        <v>149.03739999999999</v>
      </c>
      <c r="AA59" s="1">
        <v>118.2428</v>
      </c>
      <c r="AB59" s="1">
        <v>103.62820000000001</v>
      </c>
      <c r="AC59" s="1">
        <v>125.9008</v>
      </c>
      <c r="AD59" s="1">
        <v>108.057</v>
      </c>
      <c r="AE59" s="1" t="s">
        <v>59</v>
      </c>
      <c r="AF59" s="1">
        <f t="shared" si="10"/>
        <v>84</v>
      </c>
      <c r="AG59" s="1">
        <f t="shared" si="11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97</v>
      </c>
      <c r="B60" s="1" t="s">
        <v>33</v>
      </c>
      <c r="C60" s="1">
        <v>497.58699999999999</v>
      </c>
      <c r="D60" s="1">
        <v>355.29700000000003</v>
      </c>
      <c r="E60" s="1">
        <v>328.255</v>
      </c>
      <c r="F60" s="1">
        <v>384.678</v>
      </c>
      <c r="G60" s="6">
        <v>1</v>
      </c>
      <c r="H60" s="1">
        <v>40</v>
      </c>
      <c r="I60" s="1" t="s">
        <v>34</v>
      </c>
      <c r="J60" s="1">
        <v>330.43</v>
      </c>
      <c r="K60" s="1">
        <f t="shared" si="13"/>
        <v>-2.1750000000000114</v>
      </c>
      <c r="L60" s="1"/>
      <c r="M60" s="1"/>
      <c r="N60" s="1">
        <v>350</v>
      </c>
      <c r="O60" s="1">
        <v>0</v>
      </c>
      <c r="P60" s="1">
        <f t="shared" si="4"/>
        <v>65.650999999999996</v>
      </c>
      <c r="Q60" s="5"/>
      <c r="R60" s="5">
        <f t="shared" si="6"/>
        <v>0</v>
      </c>
      <c r="S60" s="5">
        <f t="shared" si="7"/>
        <v>0</v>
      </c>
      <c r="T60" s="5"/>
      <c r="U60" s="5"/>
      <c r="V60" s="1"/>
      <c r="W60" s="1">
        <f t="shared" si="8"/>
        <v>11.190659700537692</v>
      </c>
      <c r="X60" s="1">
        <f t="shared" si="9"/>
        <v>11.190659700537692</v>
      </c>
      <c r="Y60" s="1">
        <v>91.266199999999998</v>
      </c>
      <c r="Z60" s="1">
        <v>108.3904</v>
      </c>
      <c r="AA60" s="1">
        <v>91.936999999999998</v>
      </c>
      <c r="AB60" s="1">
        <v>80.752399999999994</v>
      </c>
      <c r="AC60" s="1">
        <v>95.723199999999991</v>
      </c>
      <c r="AD60" s="1">
        <v>74.267600000000002</v>
      </c>
      <c r="AE60" s="1" t="s">
        <v>59</v>
      </c>
      <c r="AF60" s="1">
        <f t="shared" si="10"/>
        <v>0</v>
      </c>
      <c r="AG60" s="1">
        <f t="shared" si="11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98</v>
      </c>
      <c r="B61" s="1" t="s">
        <v>33</v>
      </c>
      <c r="C61" s="1">
        <v>440.27300000000002</v>
      </c>
      <c r="D61" s="1">
        <v>404.75599999999997</v>
      </c>
      <c r="E61" s="1">
        <v>362.923</v>
      </c>
      <c r="F61" s="1">
        <v>288.90199999999999</v>
      </c>
      <c r="G61" s="6">
        <v>1</v>
      </c>
      <c r="H61" s="1">
        <v>40</v>
      </c>
      <c r="I61" s="1" t="s">
        <v>34</v>
      </c>
      <c r="J61" s="1">
        <v>377.83</v>
      </c>
      <c r="K61" s="1">
        <f t="shared" si="13"/>
        <v>-14.906999999999982</v>
      </c>
      <c r="L61" s="1"/>
      <c r="M61" s="1"/>
      <c r="N61" s="1">
        <v>500</v>
      </c>
      <c r="O61" s="1">
        <v>0</v>
      </c>
      <c r="P61" s="1">
        <f t="shared" si="4"/>
        <v>72.584599999999995</v>
      </c>
      <c r="Q61" s="5">
        <f t="shared" ref="Q61" si="18">11.3*P61-O61-N61-F61</f>
        <v>31.303979999999967</v>
      </c>
      <c r="R61" s="5">
        <f t="shared" si="6"/>
        <v>31.303979999999967</v>
      </c>
      <c r="S61" s="5">
        <f t="shared" si="7"/>
        <v>31.303979999999967</v>
      </c>
      <c r="T61" s="5"/>
      <c r="U61" s="5"/>
      <c r="V61" s="1"/>
      <c r="W61" s="1">
        <f t="shared" si="8"/>
        <v>11.3</v>
      </c>
      <c r="X61" s="1">
        <f t="shared" si="9"/>
        <v>10.868724219738073</v>
      </c>
      <c r="Y61" s="1">
        <v>98.537199999999999</v>
      </c>
      <c r="Z61" s="1">
        <v>135.8674</v>
      </c>
      <c r="AA61" s="1">
        <v>111.27979999999999</v>
      </c>
      <c r="AB61" s="1">
        <v>83.532600000000002</v>
      </c>
      <c r="AC61" s="1">
        <v>98.433799999999991</v>
      </c>
      <c r="AD61" s="1">
        <v>80.612400000000008</v>
      </c>
      <c r="AE61" s="1" t="s">
        <v>59</v>
      </c>
      <c r="AF61" s="1">
        <f t="shared" si="10"/>
        <v>31</v>
      </c>
      <c r="AG61" s="1">
        <f t="shared" si="11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99</v>
      </c>
      <c r="B62" s="1" t="s">
        <v>33</v>
      </c>
      <c r="C62" s="1">
        <v>268.90600000000001</v>
      </c>
      <c r="D62" s="1">
        <v>67.635999999999996</v>
      </c>
      <c r="E62" s="1">
        <v>130.358</v>
      </c>
      <c r="F62" s="1">
        <v>151.291</v>
      </c>
      <c r="G62" s="6">
        <v>1</v>
      </c>
      <c r="H62" s="1">
        <v>30</v>
      </c>
      <c r="I62" s="1" t="s">
        <v>34</v>
      </c>
      <c r="J62" s="1">
        <v>140.05000000000001</v>
      </c>
      <c r="K62" s="1">
        <f t="shared" si="13"/>
        <v>-9.6920000000000073</v>
      </c>
      <c r="L62" s="1"/>
      <c r="M62" s="1"/>
      <c r="N62" s="1">
        <v>52.018200000000057</v>
      </c>
      <c r="O62" s="1">
        <v>28.973799999999951</v>
      </c>
      <c r="P62" s="1">
        <f t="shared" si="4"/>
        <v>26.0716</v>
      </c>
      <c r="Q62" s="5">
        <f t="shared" si="5"/>
        <v>54.504600000000011</v>
      </c>
      <c r="R62" s="5">
        <f t="shared" si="6"/>
        <v>54.504600000000011</v>
      </c>
      <c r="S62" s="5">
        <f t="shared" si="7"/>
        <v>54.504600000000011</v>
      </c>
      <c r="T62" s="5"/>
      <c r="U62" s="5"/>
      <c r="V62" s="1"/>
      <c r="W62" s="1">
        <f t="shared" si="8"/>
        <v>11</v>
      </c>
      <c r="X62" s="1">
        <f t="shared" si="9"/>
        <v>8.9094263489774317</v>
      </c>
      <c r="Y62" s="1">
        <v>26.9038</v>
      </c>
      <c r="Z62" s="1">
        <v>31.9422</v>
      </c>
      <c r="AA62" s="1">
        <v>33.6342</v>
      </c>
      <c r="AB62" s="1">
        <v>35.273600000000002</v>
      </c>
      <c r="AC62" s="1">
        <v>33.700200000000002</v>
      </c>
      <c r="AD62" s="1">
        <v>26.798400000000001</v>
      </c>
      <c r="AE62" s="1" t="s">
        <v>68</v>
      </c>
      <c r="AF62" s="1">
        <f t="shared" si="10"/>
        <v>55</v>
      </c>
      <c r="AG62" s="1">
        <f t="shared" si="11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 t="s">
        <v>100</v>
      </c>
      <c r="B63" s="1" t="s">
        <v>41</v>
      </c>
      <c r="C63" s="1">
        <v>88</v>
      </c>
      <c r="D63" s="1">
        <v>23</v>
      </c>
      <c r="E63" s="1">
        <v>58</v>
      </c>
      <c r="F63" s="1">
        <v>2</v>
      </c>
      <c r="G63" s="6">
        <v>0.6</v>
      </c>
      <c r="H63" s="1">
        <v>60</v>
      </c>
      <c r="I63" s="1" t="s">
        <v>34</v>
      </c>
      <c r="J63" s="1">
        <v>92</v>
      </c>
      <c r="K63" s="1">
        <f t="shared" si="13"/>
        <v>-34</v>
      </c>
      <c r="L63" s="1"/>
      <c r="M63" s="1"/>
      <c r="N63" s="1">
        <v>73.599999999999994</v>
      </c>
      <c r="O63" s="1">
        <v>27.400000000000009</v>
      </c>
      <c r="P63" s="1">
        <f t="shared" si="4"/>
        <v>11.6</v>
      </c>
      <c r="Q63" s="5">
        <f t="shared" si="5"/>
        <v>24.599999999999994</v>
      </c>
      <c r="R63" s="5">
        <f t="shared" si="6"/>
        <v>24.599999999999994</v>
      </c>
      <c r="S63" s="5">
        <f t="shared" si="7"/>
        <v>24.599999999999994</v>
      </c>
      <c r="T63" s="5"/>
      <c r="U63" s="5"/>
      <c r="V63" s="1"/>
      <c r="W63" s="1">
        <f t="shared" si="8"/>
        <v>11</v>
      </c>
      <c r="X63" s="1">
        <f t="shared" si="9"/>
        <v>8.8793103448275872</v>
      </c>
      <c r="Y63" s="1">
        <v>13.4</v>
      </c>
      <c r="Z63" s="1">
        <v>10.6</v>
      </c>
      <c r="AA63" s="1">
        <v>9.1999999999999993</v>
      </c>
      <c r="AB63" s="1">
        <v>9.8000000000000007</v>
      </c>
      <c r="AC63" s="1">
        <v>1.6</v>
      </c>
      <c r="AD63" s="1">
        <v>4</v>
      </c>
      <c r="AE63" s="1"/>
      <c r="AF63" s="1">
        <f t="shared" si="10"/>
        <v>15</v>
      </c>
      <c r="AG63" s="1">
        <f t="shared" si="11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101</v>
      </c>
      <c r="B64" s="1" t="s">
        <v>41</v>
      </c>
      <c r="C64" s="1">
        <v>203</v>
      </c>
      <c r="D64" s="1">
        <v>114</v>
      </c>
      <c r="E64" s="1">
        <v>168</v>
      </c>
      <c r="F64" s="1">
        <v>71</v>
      </c>
      <c r="G64" s="6">
        <v>0.35</v>
      </c>
      <c r="H64" s="1">
        <v>50</v>
      </c>
      <c r="I64" s="1" t="s">
        <v>34</v>
      </c>
      <c r="J64" s="1">
        <v>177</v>
      </c>
      <c r="K64" s="1">
        <f t="shared" si="13"/>
        <v>-9</v>
      </c>
      <c r="L64" s="1"/>
      <c r="M64" s="1"/>
      <c r="N64" s="1">
        <v>117.2</v>
      </c>
      <c r="O64" s="1">
        <v>138.80000000000001</v>
      </c>
      <c r="P64" s="1">
        <f t="shared" si="4"/>
        <v>33.6</v>
      </c>
      <c r="Q64" s="5">
        <f t="shared" si="5"/>
        <v>42.600000000000009</v>
      </c>
      <c r="R64" s="5">
        <f t="shared" si="6"/>
        <v>42.600000000000009</v>
      </c>
      <c r="S64" s="5">
        <f t="shared" si="7"/>
        <v>42.600000000000009</v>
      </c>
      <c r="T64" s="5"/>
      <c r="U64" s="5"/>
      <c r="V64" s="1"/>
      <c r="W64" s="1">
        <f t="shared" si="8"/>
        <v>11</v>
      </c>
      <c r="X64" s="1">
        <f t="shared" si="9"/>
        <v>9.7321428571428559</v>
      </c>
      <c r="Y64" s="1">
        <v>38.200000000000003</v>
      </c>
      <c r="Z64" s="1">
        <v>32.200000000000003</v>
      </c>
      <c r="AA64" s="1">
        <v>31.4</v>
      </c>
      <c r="AB64" s="1">
        <v>26</v>
      </c>
      <c r="AC64" s="1">
        <v>17.2</v>
      </c>
      <c r="AD64" s="1">
        <v>25.6</v>
      </c>
      <c r="AE64" s="1"/>
      <c r="AF64" s="1">
        <f t="shared" si="10"/>
        <v>15</v>
      </c>
      <c r="AG64" s="1">
        <f t="shared" si="11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102</v>
      </c>
      <c r="B65" s="1" t="s">
        <v>41</v>
      </c>
      <c r="C65" s="1">
        <v>406</v>
      </c>
      <c r="D65" s="1">
        <v>520</v>
      </c>
      <c r="E65" s="1">
        <v>428</v>
      </c>
      <c r="F65" s="1">
        <v>340</v>
      </c>
      <c r="G65" s="6">
        <v>0.37</v>
      </c>
      <c r="H65" s="1">
        <v>50</v>
      </c>
      <c r="I65" s="1" t="s">
        <v>34</v>
      </c>
      <c r="J65" s="1">
        <v>422</v>
      </c>
      <c r="K65" s="1">
        <f t="shared" si="13"/>
        <v>6</v>
      </c>
      <c r="L65" s="1"/>
      <c r="M65" s="1"/>
      <c r="N65" s="1">
        <v>290.56000000000017</v>
      </c>
      <c r="O65" s="1">
        <v>187.4399999999998</v>
      </c>
      <c r="P65" s="1">
        <f t="shared" si="4"/>
        <v>85.6</v>
      </c>
      <c r="Q65" s="5">
        <f t="shared" ref="Q65" si="19">11.3*P65-O65-N65-F65</f>
        <v>149.27999999999997</v>
      </c>
      <c r="R65" s="5">
        <f t="shared" si="6"/>
        <v>149.27999999999997</v>
      </c>
      <c r="S65" s="5">
        <f t="shared" si="7"/>
        <v>149.27999999999997</v>
      </c>
      <c r="T65" s="5"/>
      <c r="U65" s="5"/>
      <c r="V65" s="1"/>
      <c r="W65" s="1">
        <f t="shared" si="8"/>
        <v>11.3</v>
      </c>
      <c r="X65" s="1">
        <f t="shared" si="9"/>
        <v>9.55607476635514</v>
      </c>
      <c r="Y65" s="1">
        <v>93.6</v>
      </c>
      <c r="Z65" s="1">
        <v>95.4</v>
      </c>
      <c r="AA65" s="1">
        <v>95.4</v>
      </c>
      <c r="AB65" s="1">
        <v>65.599999999999994</v>
      </c>
      <c r="AC65" s="1">
        <v>34.200000000000003</v>
      </c>
      <c r="AD65" s="1">
        <v>89</v>
      </c>
      <c r="AE65" s="1"/>
      <c r="AF65" s="1">
        <f t="shared" si="10"/>
        <v>55</v>
      </c>
      <c r="AG65" s="1">
        <f t="shared" si="11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103</v>
      </c>
      <c r="B66" s="1" t="s">
        <v>41</v>
      </c>
      <c r="C66" s="1">
        <v>118</v>
      </c>
      <c r="D66" s="1">
        <v>4</v>
      </c>
      <c r="E66" s="1">
        <v>72</v>
      </c>
      <c r="F66" s="1"/>
      <c r="G66" s="6">
        <v>0.4</v>
      </c>
      <c r="H66" s="1">
        <v>30</v>
      </c>
      <c r="I66" s="1" t="s">
        <v>34</v>
      </c>
      <c r="J66" s="1">
        <v>113</v>
      </c>
      <c r="K66" s="1">
        <f t="shared" si="13"/>
        <v>-41</v>
      </c>
      <c r="L66" s="1"/>
      <c r="M66" s="1"/>
      <c r="N66" s="1">
        <v>16.400000000000009</v>
      </c>
      <c r="O66" s="1">
        <v>90</v>
      </c>
      <c r="P66" s="1">
        <f t="shared" si="4"/>
        <v>14.4</v>
      </c>
      <c r="Q66" s="5">
        <f t="shared" si="5"/>
        <v>52</v>
      </c>
      <c r="R66" s="5">
        <f t="shared" si="6"/>
        <v>52</v>
      </c>
      <c r="S66" s="5">
        <f t="shared" si="7"/>
        <v>52</v>
      </c>
      <c r="T66" s="5"/>
      <c r="U66" s="5"/>
      <c r="V66" s="1"/>
      <c r="W66" s="1">
        <f t="shared" si="8"/>
        <v>11</v>
      </c>
      <c r="X66" s="1">
        <f t="shared" si="9"/>
        <v>7.3888888888888893</v>
      </c>
      <c r="Y66" s="1">
        <v>16.8</v>
      </c>
      <c r="Z66" s="1">
        <v>9.4</v>
      </c>
      <c r="AA66" s="1">
        <v>7.8</v>
      </c>
      <c r="AB66" s="1">
        <v>11.4</v>
      </c>
      <c r="AC66" s="1">
        <v>14.2</v>
      </c>
      <c r="AD66" s="1">
        <v>15.2</v>
      </c>
      <c r="AE66" s="1"/>
      <c r="AF66" s="1">
        <f t="shared" si="10"/>
        <v>21</v>
      </c>
      <c r="AG66" s="1">
        <f t="shared" si="11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104</v>
      </c>
      <c r="B67" s="1" t="s">
        <v>41</v>
      </c>
      <c r="C67" s="1">
        <v>344</v>
      </c>
      <c r="D67" s="1"/>
      <c r="E67" s="1">
        <v>79</v>
      </c>
      <c r="F67" s="1">
        <v>221</v>
      </c>
      <c r="G67" s="6">
        <v>0.6</v>
      </c>
      <c r="H67" s="1">
        <v>55</v>
      </c>
      <c r="I67" s="1" t="s">
        <v>34</v>
      </c>
      <c r="J67" s="1">
        <v>79</v>
      </c>
      <c r="K67" s="1">
        <f t="shared" si="13"/>
        <v>0</v>
      </c>
      <c r="L67" s="1"/>
      <c r="M67" s="1"/>
      <c r="N67" s="1">
        <v>0</v>
      </c>
      <c r="O67" s="1">
        <v>0</v>
      </c>
      <c r="P67" s="1">
        <f t="shared" si="4"/>
        <v>15.8</v>
      </c>
      <c r="Q67" s="5"/>
      <c r="R67" s="5">
        <f t="shared" si="6"/>
        <v>0</v>
      </c>
      <c r="S67" s="5">
        <f t="shared" si="7"/>
        <v>0</v>
      </c>
      <c r="T67" s="5"/>
      <c r="U67" s="5"/>
      <c r="V67" s="1"/>
      <c r="W67" s="1">
        <f t="shared" si="8"/>
        <v>13.987341772151899</v>
      </c>
      <c r="X67" s="1">
        <f t="shared" si="9"/>
        <v>13.987341772151899</v>
      </c>
      <c r="Y67" s="1">
        <v>14.8</v>
      </c>
      <c r="Z67" s="1">
        <v>16</v>
      </c>
      <c r="AA67" s="1">
        <v>16.2</v>
      </c>
      <c r="AB67" s="1">
        <v>19.306000000000001</v>
      </c>
      <c r="AC67" s="1">
        <v>21.306000000000001</v>
      </c>
      <c r="AD67" s="1">
        <v>42.4</v>
      </c>
      <c r="AE67" s="14" t="s">
        <v>105</v>
      </c>
      <c r="AF67" s="1">
        <f t="shared" si="10"/>
        <v>0</v>
      </c>
      <c r="AG67" s="1">
        <f t="shared" si="11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106</v>
      </c>
      <c r="B68" s="1" t="s">
        <v>41</v>
      </c>
      <c r="C68" s="1">
        <v>74</v>
      </c>
      <c r="D68" s="1">
        <v>24</v>
      </c>
      <c r="E68" s="1">
        <v>39</v>
      </c>
      <c r="F68" s="1">
        <v>17</v>
      </c>
      <c r="G68" s="6">
        <v>0.45</v>
      </c>
      <c r="H68" s="1">
        <v>40</v>
      </c>
      <c r="I68" s="1" t="s">
        <v>34</v>
      </c>
      <c r="J68" s="1">
        <v>44</v>
      </c>
      <c r="K68" s="1">
        <f t="shared" si="13"/>
        <v>-5</v>
      </c>
      <c r="L68" s="1"/>
      <c r="M68" s="1"/>
      <c r="N68" s="1">
        <v>40.400000000000013</v>
      </c>
      <c r="O68" s="1">
        <v>26.599999999999991</v>
      </c>
      <c r="P68" s="1">
        <f t="shared" si="4"/>
        <v>7.8</v>
      </c>
      <c r="Q68" s="5"/>
      <c r="R68" s="5">
        <f t="shared" si="6"/>
        <v>0</v>
      </c>
      <c r="S68" s="5">
        <f t="shared" si="7"/>
        <v>0</v>
      </c>
      <c r="T68" s="5"/>
      <c r="U68" s="5"/>
      <c r="V68" s="1"/>
      <c r="W68" s="1">
        <f t="shared" si="8"/>
        <v>10.76923076923077</v>
      </c>
      <c r="X68" s="1">
        <f t="shared" si="9"/>
        <v>10.76923076923077</v>
      </c>
      <c r="Y68" s="1">
        <v>11</v>
      </c>
      <c r="Z68" s="1">
        <v>8.4</v>
      </c>
      <c r="AA68" s="1">
        <v>9.4</v>
      </c>
      <c r="AB68" s="1">
        <v>14.2</v>
      </c>
      <c r="AC68" s="1">
        <v>4.8</v>
      </c>
      <c r="AD68" s="1">
        <v>6</v>
      </c>
      <c r="AE68" s="1" t="s">
        <v>107</v>
      </c>
      <c r="AF68" s="1">
        <f t="shared" si="10"/>
        <v>0</v>
      </c>
      <c r="AG68" s="1">
        <f t="shared" si="11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108</v>
      </c>
      <c r="B69" s="1" t="s">
        <v>41</v>
      </c>
      <c r="C69" s="1">
        <v>245</v>
      </c>
      <c r="D69" s="1"/>
      <c r="E69" s="1">
        <v>112</v>
      </c>
      <c r="F69" s="1">
        <v>2</v>
      </c>
      <c r="G69" s="6">
        <v>0.4</v>
      </c>
      <c r="H69" s="1">
        <v>50</v>
      </c>
      <c r="I69" s="1" t="s">
        <v>34</v>
      </c>
      <c r="J69" s="1">
        <v>312</v>
      </c>
      <c r="K69" s="1">
        <f t="shared" si="13"/>
        <v>-200</v>
      </c>
      <c r="L69" s="1"/>
      <c r="M69" s="1"/>
      <c r="N69" s="1">
        <v>247</v>
      </c>
      <c r="O69" s="1">
        <v>205</v>
      </c>
      <c r="P69" s="1">
        <f t="shared" si="4"/>
        <v>22.4</v>
      </c>
      <c r="Q69" s="5"/>
      <c r="R69" s="5">
        <f t="shared" si="6"/>
        <v>0</v>
      </c>
      <c r="S69" s="5">
        <f t="shared" si="7"/>
        <v>0</v>
      </c>
      <c r="T69" s="5"/>
      <c r="U69" s="5"/>
      <c r="V69" s="1"/>
      <c r="W69" s="1">
        <f t="shared" si="8"/>
        <v>20.267857142857146</v>
      </c>
      <c r="X69" s="1">
        <f t="shared" si="9"/>
        <v>20.267857142857146</v>
      </c>
      <c r="Y69" s="1">
        <v>46.4</v>
      </c>
      <c r="Z69" s="1">
        <v>33</v>
      </c>
      <c r="AA69" s="1">
        <v>12.8</v>
      </c>
      <c r="AB69" s="1">
        <v>25</v>
      </c>
      <c r="AC69" s="1">
        <v>19.600000000000001</v>
      </c>
      <c r="AD69" s="1">
        <v>11.2</v>
      </c>
      <c r="AE69" s="1"/>
      <c r="AF69" s="1">
        <f t="shared" si="10"/>
        <v>0</v>
      </c>
      <c r="AG69" s="1">
        <f t="shared" si="11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7" t="s">
        <v>109</v>
      </c>
      <c r="B70" s="1" t="s">
        <v>41</v>
      </c>
      <c r="C70" s="1"/>
      <c r="D70" s="1"/>
      <c r="E70" s="1">
        <v>-1</v>
      </c>
      <c r="F70" s="1"/>
      <c r="G70" s="6">
        <v>0.11</v>
      </c>
      <c r="H70" s="1">
        <v>150</v>
      </c>
      <c r="I70" s="1" t="s">
        <v>34</v>
      </c>
      <c r="J70" s="1"/>
      <c r="K70" s="1">
        <f t="shared" ref="K70:K95" si="20">E70-J70</f>
        <v>-1</v>
      </c>
      <c r="L70" s="1"/>
      <c r="M70" s="1"/>
      <c r="N70" s="1"/>
      <c r="O70" s="17"/>
      <c r="P70" s="1">
        <f t="shared" si="4"/>
        <v>-0.2</v>
      </c>
      <c r="Q70" s="18">
        <v>20</v>
      </c>
      <c r="R70" s="5">
        <f t="shared" si="6"/>
        <v>20</v>
      </c>
      <c r="S70" s="5">
        <f t="shared" si="7"/>
        <v>20</v>
      </c>
      <c r="T70" s="5"/>
      <c r="U70" s="5"/>
      <c r="V70" s="1"/>
      <c r="W70" s="1">
        <f t="shared" si="8"/>
        <v>-100</v>
      </c>
      <c r="X70" s="1">
        <f t="shared" si="9"/>
        <v>0</v>
      </c>
      <c r="Y70" s="1">
        <v>0</v>
      </c>
      <c r="Z70" s="1">
        <v>0</v>
      </c>
      <c r="AA70" s="1">
        <v>0</v>
      </c>
      <c r="AB70" s="1">
        <v>-0.2</v>
      </c>
      <c r="AC70" s="1">
        <v>-0.2</v>
      </c>
      <c r="AD70" s="1">
        <v>0</v>
      </c>
      <c r="AE70" s="17" t="s">
        <v>110</v>
      </c>
      <c r="AF70" s="1">
        <f t="shared" si="10"/>
        <v>2</v>
      </c>
      <c r="AG70" s="1">
        <f t="shared" si="11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111</v>
      </c>
      <c r="B71" s="1" t="s">
        <v>41</v>
      </c>
      <c r="C71" s="1">
        <v>59</v>
      </c>
      <c r="D71" s="1">
        <v>3</v>
      </c>
      <c r="E71" s="1">
        <v>49</v>
      </c>
      <c r="F71" s="1">
        <v>1</v>
      </c>
      <c r="G71" s="6">
        <v>0.06</v>
      </c>
      <c r="H71" s="1">
        <v>60</v>
      </c>
      <c r="I71" s="1" t="s">
        <v>34</v>
      </c>
      <c r="J71" s="1">
        <v>52</v>
      </c>
      <c r="K71" s="1">
        <f t="shared" si="20"/>
        <v>-3</v>
      </c>
      <c r="L71" s="1"/>
      <c r="M71" s="1"/>
      <c r="N71" s="1">
        <v>54.199999999999989</v>
      </c>
      <c r="O71" s="1">
        <v>66.800000000000011</v>
      </c>
      <c r="P71" s="1">
        <f t="shared" ref="P71:P95" si="21">E71/5</f>
        <v>9.8000000000000007</v>
      </c>
      <c r="Q71" s="5"/>
      <c r="R71" s="5">
        <f t="shared" ref="R71:R95" si="22">Q71</f>
        <v>0</v>
      </c>
      <c r="S71" s="5">
        <f t="shared" ref="S71:S95" si="23">R71-T71</f>
        <v>0</v>
      </c>
      <c r="T71" s="5"/>
      <c r="U71" s="5"/>
      <c r="V71" s="1"/>
      <c r="W71" s="1">
        <f t="shared" ref="W71:W95" si="24">(F71+N71+O71+R71)/P71</f>
        <v>12.448979591836734</v>
      </c>
      <c r="X71" s="1">
        <f t="shared" ref="X71:X95" si="25">(F71+N71+O71)/P71</f>
        <v>12.448979591836734</v>
      </c>
      <c r="Y71" s="1">
        <v>12.2</v>
      </c>
      <c r="Z71" s="1">
        <v>9.1999999999999993</v>
      </c>
      <c r="AA71" s="1">
        <v>10.4</v>
      </c>
      <c r="AB71" s="1">
        <v>12.8</v>
      </c>
      <c r="AC71" s="1">
        <v>9.8000000000000007</v>
      </c>
      <c r="AD71" s="1">
        <v>4.5999999999999996</v>
      </c>
      <c r="AE71" s="1" t="s">
        <v>112</v>
      </c>
      <c r="AF71" s="1">
        <f t="shared" ref="AF71:AF95" si="26">ROUND(S71*G71,0)</f>
        <v>0</v>
      </c>
      <c r="AG71" s="1">
        <f t="shared" ref="AG71:AG95" si="27">ROUND(T71*G71,0)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113</v>
      </c>
      <c r="B72" s="1" t="s">
        <v>41</v>
      </c>
      <c r="C72" s="1">
        <v>5</v>
      </c>
      <c r="D72" s="1">
        <v>40</v>
      </c>
      <c r="E72" s="1">
        <v>5</v>
      </c>
      <c r="F72" s="1">
        <v>38</v>
      </c>
      <c r="G72" s="6">
        <v>0.15</v>
      </c>
      <c r="H72" s="1">
        <v>60</v>
      </c>
      <c r="I72" s="1" t="s">
        <v>34</v>
      </c>
      <c r="J72" s="1">
        <v>5</v>
      </c>
      <c r="K72" s="1">
        <f t="shared" si="20"/>
        <v>0</v>
      </c>
      <c r="L72" s="1"/>
      <c r="M72" s="1"/>
      <c r="N72" s="1">
        <v>0</v>
      </c>
      <c r="O72" s="1">
        <v>0</v>
      </c>
      <c r="P72" s="1">
        <f t="shared" si="21"/>
        <v>1</v>
      </c>
      <c r="Q72" s="5"/>
      <c r="R72" s="5">
        <f t="shared" si="22"/>
        <v>0</v>
      </c>
      <c r="S72" s="5">
        <f t="shared" si="23"/>
        <v>0</v>
      </c>
      <c r="T72" s="5"/>
      <c r="U72" s="5"/>
      <c r="V72" s="1"/>
      <c r="W72" s="1">
        <f t="shared" si="24"/>
        <v>38</v>
      </c>
      <c r="X72" s="1">
        <f t="shared" si="25"/>
        <v>38</v>
      </c>
      <c r="Y72" s="1">
        <v>1</v>
      </c>
      <c r="Z72" s="1">
        <v>2.6</v>
      </c>
      <c r="AA72" s="1">
        <v>2.8</v>
      </c>
      <c r="AB72" s="1">
        <v>0.8</v>
      </c>
      <c r="AC72" s="1">
        <v>0.2</v>
      </c>
      <c r="AD72" s="1">
        <v>0</v>
      </c>
      <c r="AE72" s="1"/>
      <c r="AF72" s="1">
        <f t="shared" si="26"/>
        <v>0</v>
      </c>
      <c r="AG72" s="1">
        <f t="shared" si="27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0" t="s">
        <v>114</v>
      </c>
      <c r="B73" s="10" t="s">
        <v>33</v>
      </c>
      <c r="C73" s="10">
        <v>51.786999999999999</v>
      </c>
      <c r="D73" s="10"/>
      <c r="E73" s="10">
        <v>3.984</v>
      </c>
      <c r="F73" s="10">
        <v>42.485999999999997</v>
      </c>
      <c r="G73" s="11">
        <v>0</v>
      </c>
      <c r="H73" s="10">
        <v>55</v>
      </c>
      <c r="I73" s="10" t="s">
        <v>115</v>
      </c>
      <c r="J73" s="10">
        <v>5.3</v>
      </c>
      <c r="K73" s="10">
        <f t="shared" si="20"/>
        <v>-1.3159999999999998</v>
      </c>
      <c r="L73" s="10"/>
      <c r="M73" s="10"/>
      <c r="N73" s="10"/>
      <c r="O73" s="10"/>
      <c r="P73" s="10">
        <f t="shared" si="21"/>
        <v>0.79679999999999995</v>
      </c>
      <c r="Q73" s="12"/>
      <c r="R73" s="5">
        <f t="shared" si="22"/>
        <v>0</v>
      </c>
      <c r="S73" s="5">
        <f t="shared" si="23"/>
        <v>0</v>
      </c>
      <c r="T73" s="5"/>
      <c r="U73" s="12"/>
      <c r="V73" s="10"/>
      <c r="W73" s="1">
        <f t="shared" si="24"/>
        <v>53.320783132530117</v>
      </c>
      <c r="X73" s="10">
        <f t="shared" si="25"/>
        <v>53.320783132530117</v>
      </c>
      <c r="Y73" s="10">
        <v>1.5942000000000001</v>
      </c>
      <c r="Z73" s="10">
        <v>1.0629999999999999</v>
      </c>
      <c r="AA73" s="10">
        <v>0.1356</v>
      </c>
      <c r="AB73" s="10">
        <v>5.2018000000000004</v>
      </c>
      <c r="AC73" s="10">
        <v>5.5982000000000003</v>
      </c>
      <c r="AD73" s="10">
        <v>1.8628</v>
      </c>
      <c r="AE73" s="14" t="s">
        <v>142</v>
      </c>
      <c r="AF73" s="1">
        <f t="shared" si="26"/>
        <v>0</v>
      </c>
      <c r="AG73" s="1">
        <f t="shared" si="27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116</v>
      </c>
      <c r="B74" s="1" t="s">
        <v>41</v>
      </c>
      <c r="C74" s="1">
        <v>68</v>
      </c>
      <c r="D74" s="1"/>
      <c r="E74" s="1">
        <v>56</v>
      </c>
      <c r="F74" s="1">
        <v>6</v>
      </c>
      <c r="G74" s="6">
        <v>0.4</v>
      </c>
      <c r="H74" s="1">
        <v>55</v>
      </c>
      <c r="I74" s="1" t="s">
        <v>34</v>
      </c>
      <c r="J74" s="1">
        <v>56</v>
      </c>
      <c r="K74" s="1">
        <f t="shared" si="20"/>
        <v>0</v>
      </c>
      <c r="L74" s="1"/>
      <c r="M74" s="1"/>
      <c r="N74" s="1">
        <v>0</v>
      </c>
      <c r="O74" s="1">
        <v>100</v>
      </c>
      <c r="P74" s="1">
        <f t="shared" si="21"/>
        <v>11.2</v>
      </c>
      <c r="Q74" s="5">
        <f t="shared" ref="Q74" si="28">11*P74-O74-N74-F74</f>
        <v>17.199999999999989</v>
      </c>
      <c r="R74" s="5">
        <v>0</v>
      </c>
      <c r="S74" s="5">
        <f t="shared" si="23"/>
        <v>0</v>
      </c>
      <c r="T74" s="5"/>
      <c r="U74" s="5">
        <v>0</v>
      </c>
      <c r="V74" s="1" t="s">
        <v>150</v>
      </c>
      <c r="W74" s="1">
        <f t="shared" si="24"/>
        <v>9.4642857142857153</v>
      </c>
      <c r="X74" s="1">
        <f t="shared" si="25"/>
        <v>9.4642857142857153</v>
      </c>
      <c r="Y74" s="1">
        <v>12</v>
      </c>
      <c r="Z74" s="1">
        <v>11.4</v>
      </c>
      <c r="AA74" s="1">
        <v>10.6</v>
      </c>
      <c r="AB74" s="1">
        <v>10</v>
      </c>
      <c r="AC74" s="1">
        <v>10.8</v>
      </c>
      <c r="AD74" s="1">
        <v>9.6</v>
      </c>
      <c r="AE74" s="1" t="s">
        <v>153</v>
      </c>
      <c r="AF74" s="1">
        <f t="shared" si="26"/>
        <v>0</v>
      </c>
      <c r="AG74" s="1">
        <f t="shared" si="27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117</v>
      </c>
      <c r="B75" s="1" t="s">
        <v>33</v>
      </c>
      <c r="C75" s="1">
        <v>478.89299999999997</v>
      </c>
      <c r="D75" s="1">
        <v>603.68600000000004</v>
      </c>
      <c r="E75" s="1">
        <v>147.27099999999999</v>
      </c>
      <c r="F75" s="1">
        <v>763.96</v>
      </c>
      <c r="G75" s="6">
        <v>1</v>
      </c>
      <c r="H75" s="1">
        <v>55</v>
      </c>
      <c r="I75" s="1" t="s">
        <v>34</v>
      </c>
      <c r="J75" s="1">
        <v>142.6</v>
      </c>
      <c r="K75" s="1">
        <f t="shared" si="20"/>
        <v>4.6709999999999923</v>
      </c>
      <c r="L75" s="1"/>
      <c r="M75" s="1"/>
      <c r="N75" s="1">
        <v>0</v>
      </c>
      <c r="O75" s="1">
        <v>0</v>
      </c>
      <c r="P75" s="1">
        <f t="shared" si="21"/>
        <v>29.454199999999997</v>
      </c>
      <c r="Q75" s="5"/>
      <c r="R75" s="5">
        <f t="shared" si="22"/>
        <v>0</v>
      </c>
      <c r="S75" s="5">
        <f t="shared" si="23"/>
        <v>0</v>
      </c>
      <c r="T75" s="5"/>
      <c r="U75" s="5"/>
      <c r="V75" s="1"/>
      <c r="W75" s="1">
        <f t="shared" si="24"/>
        <v>25.937217782183868</v>
      </c>
      <c r="X75" s="1">
        <f t="shared" si="25"/>
        <v>25.937217782183868</v>
      </c>
      <c r="Y75" s="1">
        <v>44.892000000000003</v>
      </c>
      <c r="Z75" s="1">
        <v>68.8994</v>
      </c>
      <c r="AA75" s="1">
        <v>71.551000000000002</v>
      </c>
      <c r="AB75" s="1">
        <v>60.785400000000003</v>
      </c>
      <c r="AC75" s="1">
        <v>48.432400000000001</v>
      </c>
      <c r="AD75" s="1">
        <v>84.722200000000001</v>
      </c>
      <c r="AE75" s="14" t="s">
        <v>146</v>
      </c>
      <c r="AF75" s="1">
        <f t="shared" si="26"/>
        <v>0</v>
      </c>
      <c r="AG75" s="1">
        <f t="shared" si="27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 t="s">
        <v>118</v>
      </c>
      <c r="B76" s="1" t="s">
        <v>33</v>
      </c>
      <c r="C76" s="1">
        <v>355.065</v>
      </c>
      <c r="D76" s="1">
        <v>470.77199999999999</v>
      </c>
      <c r="E76" s="1">
        <v>273.161</v>
      </c>
      <c r="F76" s="1">
        <v>387.65499999999997</v>
      </c>
      <c r="G76" s="6">
        <v>1</v>
      </c>
      <c r="H76" s="1">
        <v>50</v>
      </c>
      <c r="I76" s="1" t="s">
        <v>34</v>
      </c>
      <c r="J76" s="1">
        <v>263.05</v>
      </c>
      <c r="K76" s="1">
        <f t="shared" si="20"/>
        <v>10.11099999999999</v>
      </c>
      <c r="L76" s="1"/>
      <c r="M76" s="1"/>
      <c r="N76" s="1">
        <v>439.61319999999989</v>
      </c>
      <c r="O76" s="1">
        <v>0</v>
      </c>
      <c r="P76" s="1">
        <f t="shared" si="21"/>
        <v>54.632199999999997</v>
      </c>
      <c r="Q76" s="5"/>
      <c r="R76" s="5">
        <f t="shared" si="22"/>
        <v>0</v>
      </c>
      <c r="S76" s="5">
        <f t="shared" si="23"/>
        <v>0</v>
      </c>
      <c r="T76" s="5"/>
      <c r="U76" s="5"/>
      <c r="V76" s="1"/>
      <c r="W76" s="1">
        <f t="shared" si="24"/>
        <v>15.14250204092092</v>
      </c>
      <c r="X76" s="1">
        <f t="shared" si="25"/>
        <v>15.14250204092092</v>
      </c>
      <c r="Y76" s="1">
        <v>75.014200000000002</v>
      </c>
      <c r="Z76" s="1">
        <v>100.09520000000001</v>
      </c>
      <c r="AA76" s="1">
        <v>82.259399999999999</v>
      </c>
      <c r="AB76" s="1">
        <v>62.6768</v>
      </c>
      <c r="AC76" s="1">
        <v>73.533000000000001</v>
      </c>
      <c r="AD76" s="1">
        <v>73.198000000000008</v>
      </c>
      <c r="AE76" s="1"/>
      <c r="AF76" s="1">
        <f t="shared" si="26"/>
        <v>0</v>
      </c>
      <c r="AG76" s="1">
        <f t="shared" si="27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119</v>
      </c>
      <c r="B77" s="1" t="s">
        <v>41</v>
      </c>
      <c r="C77" s="1">
        <v>166</v>
      </c>
      <c r="D77" s="1">
        <v>54</v>
      </c>
      <c r="E77" s="1">
        <v>30</v>
      </c>
      <c r="F77" s="1">
        <v>155</v>
      </c>
      <c r="G77" s="6">
        <v>0.2</v>
      </c>
      <c r="H77" s="1">
        <v>40</v>
      </c>
      <c r="I77" s="1" t="s">
        <v>34</v>
      </c>
      <c r="J77" s="1">
        <v>52</v>
      </c>
      <c r="K77" s="1">
        <f t="shared" si="20"/>
        <v>-22</v>
      </c>
      <c r="L77" s="1"/>
      <c r="M77" s="1"/>
      <c r="N77" s="1">
        <v>7</v>
      </c>
      <c r="O77" s="1">
        <v>0</v>
      </c>
      <c r="P77" s="1">
        <f t="shared" si="21"/>
        <v>6</v>
      </c>
      <c r="Q77" s="5"/>
      <c r="R77" s="5">
        <f t="shared" si="22"/>
        <v>0</v>
      </c>
      <c r="S77" s="5">
        <f t="shared" si="23"/>
        <v>0</v>
      </c>
      <c r="T77" s="5"/>
      <c r="U77" s="5"/>
      <c r="V77" s="1"/>
      <c r="W77" s="1">
        <f t="shared" si="24"/>
        <v>27</v>
      </c>
      <c r="X77" s="1">
        <f t="shared" si="25"/>
        <v>27</v>
      </c>
      <c r="Y77" s="1">
        <v>9.4</v>
      </c>
      <c r="Z77" s="1">
        <v>19</v>
      </c>
      <c r="AA77" s="1">
        <v>21.4</v>
      </c>
      <c r="AB77" s="1">
        <v>37.799999999999997</v>
      </c>
      <c r="AC77" s="1">
        <v>54.2</v>
      </c>
      <c r="AD77" s="1">
        <v>39.200000000000003</v>
      </c>
      <c r="AE77" s="13" t="s">
        <v>39</v>
      </c>
      <c r="AF77" s="1">
        <f t="shared" si="26"/>
        <v>0</v>
      </c>
      <c r="AG77" s="1">
        <f t="shared" si="27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120</v>
      </c>
      <c r="B78" s="1" t="s">
        <v>41</v>
      </c>
      <c r="C78" s="1">
        <v>209</v>
      </c>
      <c r="D78" s="1">
        <v>90</v>
      </c>
      <c r="E78" s="1">
        <v>58</v>
      </c>
      <c r="F78" s="1">
        <v>179</v>
      </c>
      <c r="G78" s="6">
        <v>0.2</v>
      </c>
      <c r="H78" s="1">
        <v>35</v>
      </c>
      <c r="I78" s="1" t="s">
        <v>34</v>
      </c>
      <c r="J78" s="1">
        <v>91</v>
      </c>
      <c r="K78" s="1">
        <f t="shared" si="20"/>
        <v>-33</v>
      </c>
      <c r="L78" s="1"/>
      <c r="M78" s="1"/>
      <c r="N78" s="1">
        <v>41.399999999999977</v>
      </c>
      <c r="O78" s="1">
        <v>0</v>
      </c>
      <c r="P78" s="1">
        <f t="shared" si="21"/>
        <v>11.6</v>
      </c>
      <c r="Q78" s="5"/>
      <c r="R78" s="5">
        <f t="shared" si="22"/>
        <v>0</v>
      </c>
      <c r="S78" s="5">
        <f t="shared" si="23"/>
        <v>0</v>
      </c>
      <c r="T78" s="5"/>
      <c r="U78" s="5"/>
      <c r="V78" s="1"/>
      <c r="W78" s="1">
        <f t="shared" si="24"/>
        <v>19</v>
      </c>
      <c r="X78" s="1">
        <f t="shared" si="25"/>
        <v>19</v>
      </c>
      <c r="Y78" s="1">
        <v>18.600000000000001</v>
      </c>
      <c r="Z78" s="1">
        <v>28.4</v>
      </c>
      <c r="AA78" s="1">
        <v>29.6</v>
      </c>
      <c r="AB78" s="1">
        <v>25.4</v>
      </c>
      <c r="AC78" s="1">
        <v>50.2</v>
      </c>
      <c r="AD78" s="1">
        <v>68.8</v>
      </c>
      <c r="AE78" s="13" t="s">
        <v>39</v>
      </c>
      <c r="AF78" s="1">
        <f t="shared" si="26"/>
        <v>0</v>
      </c>
      <c r="AG78" s="1">
        <f t="shared" si="27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121</v>
      </c>
      <c r="B79" s="1" t="s">
        <v>33</v>
      </c>
      <c r="C79" s="1">
        <v>1391.4280000000001</v>
      </c>
      <c r="D79" s="1">
        <v>786.36</v>
      </c>
      <c r="E79" s="1">
        <v>937.53300000000002</v>
      </c>
      <c r="F79" s="1">
        <v>1025.028</v>
      </c>
      <c r="G79" s="6">
        <v>1</v>
      </c>
      <c r="H79" s="1">
        <v>60</v>
      </c>
      <c r="I79" s="1" t="s">
        <v>34</v>
      </c>
      <c r="J79" s="1">
        <v>938.42</v>
      </c>
      <c r="K79" s="1">
        <f t="shared" si="20"/>
        <v>-0.88699999999994361</v>
      </c>
      <c r="L79" s="1"/>
      <c r="M79" s="1"/>
      <c r="N79" s="1">
        <v>0</v>
      </c>
      <c r="O79" s="1">
        <v>450</v>
      </c>
      <c r="P79" s="1">
        <f t="shared" si="21"/>
        <v>187.50659999999999</v>
      </c>
      <c r="Q79" s="5">
        <f>8*P79-O79-N79-F79</f>
        <v>25.024799999999914</v>
      </c>
      <c r="R79" s="5">
        <f t="shared" si="22"/>
        <v>25.024799999999914</v>
      </c>
      <c r="S79" s="5">
        <f t="shared" si="23"/>
        <v>25.024799999999914</v>
      </c>
      <c r="T79" s="5"/>
      <c r="U79" s="5"/>
      <c r="V79" s="1"/>
      <c r="W79" s="1">
        <f t="shared" si="24"/>
        <v>8</v>
      </c>
      <c r="X79" s="1">
        <f t="shared" si="25"/>
        <v>7.8665390978237575</v>
      </c>
      <c r="Y79" s="1">
        <v>200.94319999999999</v>
      </c>
      <c r="Z79" s="1">
        <v>232.6002</v>
      </c>
      <c r="AA79" s="1">
        <v>225.9188</v>
      </c>
      <c r="AB79" s="1">
        <v>202.23</v>
      </c>
      <c r="AC79" s="1">
        <v>214.4478</v>
      </c>
      <c r="AD79" s="1">
        <v>195.75059999999999</v>
      </c>
      <c r="AE79" s="19" t="s">
        <v>122</v>
      </c>
      <c r="AF79" s="1">
        <f t="shared" si="26"/>
        <v>25</v>
      </c>
      <c r="AG79" s="1">
        <f t="shared" si="27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123</v>
      </c>
      <c r="B80" s="1" t="s">
        <v>33</v>
      </c>
      <c r="C80" s="1">
        <v>2224.431</v>
      </c>
      <c r="D80" s="1">
        <v>564.30499999999995</v>
      </c>
      <c r="E80" s="1">
        <v>1019.771</v>
      </c>
      <c r="F80" s="1">
        <v>1339.981</v>
      </c>
      <c r="G80" s="6">
        <v>1</v>
      </c>
      <c r="H80" s="1">
        <v>60</v>
      </c>
      <c r="I80" s="1" t="s">
        <v>34</v>
      </c>
      <c r="J80" s="1">
        <v>990.4</v>
      </c>
      <c r="K80" s="1">
        <f t="shared" si="20"/>
        <v>29.370999999999981</v>
      </c>
      <c r="L80" s="1"/>
      <c r="M80" s="1"/>
      <c r="N80" s="1">
        <v>1114.1092000000001</v>
      </c>
      <c r="O80" s="1">
        <v>0</v>
      </c>
      <c r="P80" s="1">
        <f t="shared" si="21"/>
        <v>203.95419999999999</v>
      </c>
      <c r="Q80" s="5"/>
      <c r="R80" s="5">
        <f t="shared" si="22"/>
        <v>0</v>
      </c>
      <c r="S80" s="5">
        <f t="shared" si="23"/>
        <v>0</v>
      </c>
      <c r="T80" s="5"/>
      <c r="U80" s="5"/>
      <c r="V80" s="1"/>
      <c r="W80" s="1">
        <f t="shared" si="24"/>
        <v>12.032555348210531</v>
      </c>
      <c r="X80" s="1">
        <f t="shared" si="25"/>
        <v>12.032555348210531</v>
      </c>
      <c r="Y80" s="1">
        <v>256.6782</v>
      </c>
      <c r="Z80" s="1">
        <v>314.07920000000001</v>
      </c>
      <c r="AA80" s="1">
        <v>276.80020000000002</v>
      </c>
      <c r="AB80" s="1">
        <v>302.06060000000002</v>
      </c>
      <c r="AC80" s="1">
        <v>327.39460000000003</v>
      </c>
      <c r="AD80" s="1">
        <v>272.16899999999998</v>
      </c>
      <c r="AE80" s="1"/>
      <c r="AF80" s="1">
        <f t="shared" si="26"/>
        <v>0</v>
      </c>
      <c r="AG80" s="1">
        <f t="shared" si="27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124</v>
      </c>
      <c r="B81" s="1" t="s">
        <v>33</v>
      </c>
      <c r="C81" s="1">
        <v>2675.8829999999998</v>
      </c>
      <c r="D81" s="1">
        <v>2779.194</v>
      </c>
      <c r="E81" s="1">
        <v>2332.3049999999998</v>
      </c>
      <c r="F81" s="1">
        <v>2325.4430000000002</v>
      </c>
      <c r="G81" s="6">
        <v>1</v>
      </c>
      <c r="H81" s="1">
        <v>60</v>
      </c>
      <c r="I81" s="1" t="s">
        <v>34</v>
      </c>
      <c r="J81" s="1">
        <v>2270.4</v>
      </c>
      <c r="K81" s="1">
        <f t="shared" si="20"/>
        <v>61.904999999999745</v>
      </c>
      <c r="L81" s="1"/>
      <c r="M81" s="1"/>
      <c r="N81" s="1">
        <v>1022.414199999999</v>
      </c>
      <c r="O81" s="1">
        <v>2500</v>
      </c>
      <c r="P81" s="1">
        <f t="shared" si="21"/>
        <v>466.46099999999996</v>
      </c>
      <c r="Q81" s="5"/>
      <c r="R81" s="5">
        <f t="shared" si="22"/>
        <v>0</v>
      </c>
      <c r="S81" s="5">
        <f t="shared" si="23"/>
        <v>0</v>
      </c>
      <c r="T81" s="5"/>
      <c r="U81" s="5"/>
      <c r="V81" s="1"/>
      <c r="W81" s="1">
        <f t="shared" si="24"/>
        <v>12.536647651143397</v>
      </c>
      <c r="X81" s="1">
        <f t="shared" si="25"/>
        <v>12.536647651143397</v>
      </c>
      <c r="Y81" s="1">
        <v>594.55460000000005</v>
      </c>
      <c r="Z81" s="1">
        <v>512.13019999999995</v>
      </c>
      <c r="AA81" s="1">
        <v>430.14819999999997</v>
      </c>
      <c r="AB81" s="1">
        <v>390.87880000000001</v>
      </c>
      <c r="AC81" s="1">
        <v>439.45780000000002</v>
      </c>
      <c r="AD81" s="1">
        <v>396.44959999999998</v>
      </c>
      <c r="AE81" s="1"/>
      <c r="AF81" s="1">
        <f t="shared" si="26"/>
        <v>0</v>
      </c>
      <c r="AG81" s="1">
        <f t="shared" si="27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125</v>
      </c>
      <c r="B82" s="1" t="s">
        <v>33</v>
      </c>
      <c r="C82" s="1">
        <v>3029.5610000000001</v>
      </c>
      <c r="D82" s="1">
        <v>184.67500000000001</v>
      </c>
      <c r="E82" s="1">
        <v>1194.5830000000001</v>
      </c>
      <c r="F82" s="1">
        <v>1490.365</v>
      </c>
      <c r="G82" s="6">
        <v>1</v>
      </c>
      <c r="H82" s="1">
        <v>60</v>
      </c>
      <c r="I82" s="1" t="s">
        <v>34</v>
      </c>
      <c r="J82" s="1">
        <v>1238.7</v>
      </c>
      <c r="K82" s="1">
        <f t="shared" si="20"/>
        <v>-44.116999999999962</v>
      </c>
      <c r="L82" s="1"/>
      <c r="M82" s="1"/>
      <c r="N82" s="1">
        <v>1297.9931999999999</v>
      </c>
      <c r="O82" s="1">
        <v>0</v>
      </c>
      <c r="P82" s="1">
        <v>300</v>
      </c>
      <c r="Q82" s="5">
        <f>12*P82-O82-N82-F82</f>
        <v>811.6418000000001</v>
      </c>
      <c r="R82" s="5">
        <f>Q82+P82</f>
        <v>1111.6418000000001</v>
      </c>
      <c r="S82" s="5">
        <f t="shared" si="23"/>
        <v>611.6418000000001</v>
      </c>
      <c r="T82" s="5">
        <v>500</v>
      </c>
      <c r="U82" s="5"/>
      <c r="V82" s="1"/>
      <c r="W82" s="1">
        <f t="shared" si="24"/>
        <v>13</v>
      </c>
      <c r="X82" s="1">
        <f t="shared" si="25"/>
        <v>9.2945273333333329</v>
      </c>
      <c r="Y82" s="1">
        <v>299.62</v>
      </c>
      <c r="Z82" s="1">
        <v>361.06720000000001</v>
      </c>
      <c r="AA82" s="1">
        <v>319.62479999999999</v>
      </c>
      <c r="AB82" s="1">
        <v>376.92099999999999</v>
      </c>
      <c r="AC82" s="1">
        <v>414.16800000000001</v>
      </c>
      <c r="AD82" s="1">
        <v>341.15339999999998</v>
      </c>
      <c r="AE82" s="20" t="s">
        <v>144</v>
      </c>
      <c r="AF82" s="1">
        <f t="shared" si="26"/>
        <v>612</v>
      </c>
      <c r="AG82" s="1">
        <f t="shared" si="27"/>
        <v>500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126</v>
      </c>
      <c r="B83" s="1" t="s">
        <v>33</v>
      </c>
      <c r="C83" s="1">
        <v>67.811999999999998</v>
      </c>
      <c r="D83" s="1">
        <v>42.484999999999999</v>
      </c>
      <c r="E83" s="1">
        <v>13.28</v>
      </c>
      <c r="F83" s="1">
        <v>65.688000000000002</v>
      </c>
      <c r="G83" s="6">
        <v>1</v>
      </c>
      <c r="H83" s="1">
        <v>55</v>
      </c>
      <c r="I83" s="1" t="s">
        <v>34</v>
      </c>
      <c r="J83" s="1">
        <v>15.9</v>
      </c>
      <c r="K83" s="1">
        <f t="shared" si="20"/>
        <v>-2.620000000000001</v>
      </c>
      <c r="L83" s="1"/>
      <c r="M83" s="1"/>
      <c r="N83" s="1">
        <v>0</v>
      </c>
      <c r="O83" s="1">
        <v>0</v>
      </c>
      <c r="P83" s="1">
        <f t="shared" si="21"/>
        <v>2.6559999999999997</v>
      </c>
      <c r="Q83" s="5"/>
      <c r="R83" s="5">
        <f t="shared" si="22"/>
        <v>0</v>
      </c>
      <c r="S83" s="5">
        <f t="shared" si="23"/>
        <v>0</v>
      </c>
      <c r="T83" s="5"/>
      <c r="U83" s="5"/>
      <c r="V83" s="1"/>
      <c r="W83" s="1">
        <f t="shared" si="24"/>
        <v>24.731927710843376</v>
      </c>
      <c r="X83" s="1">
        <f t="shared" si="25"/>
        <v>24.731927710843376</v>
      </c>
      <c r="Y83" s="1">
        <v>8.6623999999999999</v>
      </c>
      <c r="Z83" s="1">
        <v>15.4648</v>
      </c>
      <c r="AA83" s="1">
        <v>9.7751999999999999</v>
      </c>
      <c r="AB83" s="1">
        <v>11.0168</v>
      </c>
      <c r="AC83" s="1">
        <v>10.7094</v>
      </c>
      <c r="AD83" s="1">
        <v>5.8090000000000002</v>
      </c>
      <c r="AE83" s="14" t="s">
        <v>147</v>
      </c>
      <c r="AF83" s="1">
        <f t="shared" si="26"/>
        <v>0</v>
      </c>
      <c r="AG83" s="1">
        <f t="shared" si="27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127</v>
      </c>
      <c r="B84" s="1" t="s">
        <v>33</v>
      </c>
      <c r="C84" s="1">
        <v>140.541</v>
      </c>
      <c r="D84" s="1"/>
      <c r="E84" s="1">
        <v>2.0750000000000002</v>
      </c>
      <c r="F84" s="1">
        <v>120.485</v>
      </c>
      <c r="G84" s="6">
        <v>1</v>
      </c>
      <c r="H84" s="1">
        <v>55</v>
      </c>
      <c r="I84" s="1" t="s">
        <v>34</v>
      </c>
      <c r="J84" s="1">
        <v>11.8</v>
      </c>
      <c r="K84" s="1">
        <f t="shared" si="20"/>
        <v>-9.7250000000000014</v>
      </c>
      <c r="L84" s="1"/>
      <c r="M84" s="1"/>
      <c r="N84" s="1">
        <v>0</v>
      </c>
      <c r="O84" s="1">
        <v>0</v>
      </c>
      <c r="P84" s="1">
        <f t="shared" si="21"/>
        <v>0.41500000000000004</v>
      </c>
      <c r="Q84" s="5"/>
      <c r="R84" s="5">
        <f t="shared" si="22"/>
        <v>0</v>
      </c>
      <c r="S84" s="5">
        <f t="shared" si="23"/>
        <v>0</v>
      </c>
      <c r="T84" s="5"/>
      <c r="U84" s="5"/>
      <c r="V84" s="1"/>
      <c r="W84" s="1">
        <f t="shared" si="24"/>
        <v>290.32530120481925</v>
      </c>
      <c r="X84" s="1">
        <f t="shared" si="25"/>
        <v>290.32530120481925</v>
      </c>
      <c r="Y84" s="1">
        <v>2.3188</v>
      </c>
      <c r="Z84" s="1">
        <v>3.6669999999999998</v>
      </c>
      <c r="AA84" s="1">
        <v>1.8404</v>
      </c>
      <c r="AB84" s="1">
        <v>12.3492</v>
      </c>
      <c r="AC84" s="1">
        <v>16.619</v>
      </c>
      <c r="AD84" s="1">
        <v>16.436399999999999</v>
      </c>
      <c r="AE84" s="21" t="s">
        <v>128</v>
      </c>
      <c r="AF84" s="1">
        <f t="shared" si="26"/>
        <v>0</v>
      </c>
      <c r="AG84" s="1">
        <f t="shared" si="27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129</v>
      </c>
      <c r="B85" s="1" t="s">
        <v>33</v>
      </c>
      <c r="C85" s="1">
        <v>92.26</v>
      </c>
      <c r="D85" s="1"/>
      <c r="E85" s="1">
        <v>12.948</v>
      </c>
      <c r="F85" s="1">
        <v>48.786000000000001</v>
      </c>
      <c r="G85" s="6">
        <v>1</v>
      </c>
      <c r="H85" s="1">
        <v>55</v>
      </c>
      <c r="I85" s="1" t="s">
        <v>34</v>
      </c>
      <c r="J85" s="1">
        <v>16.899999999999999</v>
      </c>
      <c r="K85" s="1">
        <f t="shared" si="20"/>
        <v>-3.9519999999999982</v>
      </c>
      <c r="L85" s="1"/>
      <c r="M85" s="1"/>
      <c r="N85" s="1">
        <v>0</v>
      </c>
      <c r="O85" s="1">
        <v>0</v>
      </c>
      <c r="P85" s="1">
        <f t="shared" si="21"/>
        <v>2.5895999999999999</v>
      </c>
      <c r="Q85" s="5"/>
      <c r="R85" s="5">
        <f t="shared" si="22"/>
        <v>0</v>
      </c>
      <c r="S85" s="5">
        <f t="shared" si="23"/>
        <v>0</v>
      </c>
      <c r="T85" s="5"/>
      <c r="U85" s="5"/>
      <c r="V85" s="1"/>
      <c r="W85" s="1">
        <f t="shared" si="24"/>
        <v>18.839202965708992</v>
      </c>
      <c r="X85" s="1">
        <f t="shared" si="25"/>
        <v>18.839202965708992</v>
      </c>
      <c r="Y85" s="1">
        <v>7.2120000000000006</v>
      </c>
      <c r="Z85" s="1">
        <v>8.8629999999999995</v>
      </c>
      <c r="AA85" s="1">
        <v>3.2656000000000001</v>
      </c>
      <c r="AB85" s="1">
        <v>8.3208000000000002</v>
      </c>
      <c r="AC85" s="1">
        <v>11.438800000000001</v>
      </c>
      <c r="AD85" s="1">
        <v>8.3760000000000012</v>
      </c>
      <c r="AE85" s="14" t="s">
        <v>147</v>
      </c>
      <c r="AF85" s="1">
        <f t="shared" si="26"/>
        <v>0</v>
      </c>
      <c r="AG85" s="1">
        <f t="shared" si="27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130</v>
      </c>
      <c r="B86" s="1" t="s">
        <v>33</v>
      </c>
      <c r="C86" s="1"/>
      <c r="D86" s="1">
        <v>96.713999999999999</v>
      </c>
      <c r="E86" s="1">
        <v>-2.14</v>
      </c>
      <c r="F86" s="1">
        <v>96.713999999999999</v>
      </c>
      <c r="G86" s="6">
        <v>1</v>
      </c>
      <c r="H86" s="1">
        <v>60</v>
      </c>
      <c r="I86" s="1" t="s">
        <v>34</v>
      </c>
      <c r="J86" s="1">
        <v>10.4</v>
      </c>
      <c r="K86" s="1">
        <f t="shared" si="20"/>
        <v>-12.540000000000001</v>
      </c>
      <c r="L86" s="1"/>
      <c r="M86" s="1"/>
      <c r="N86" s="1">
        <v>27.741</v>
      </c>
      <c r="O86" s="1">
        <v>0</v>
      </c>
      <c r="P86" s="1">
        <f t="shared" si="21"/>
        <v>-0.42800000000000005</v>
      </c>
      <c r="Q86" s="5"/>
      <c r="R86" s="5">
        <f t="shared" si="22"/>
        <v>0</v>
      </c>
      <c r="S86" s="5">
        <f t="shared" si="23"/>
        <v>0</v>
      </c>
      <c r="T86" s="5"/>
      <c r="U86" s="5"/>
      <c r="V86" s="1"/>
      <c r="W86" s="1">
        <f t="shared" si="24"/>
        <v>-290.78271028037381</v>
      </c>
      <c r="X86" s="1">
        <f t="shared" si="25"/>
        <v>-290.78271028037381</v>
      </c>
      <c r="Y86" s="1">
        <v>-0.36</v>
      </c>
      <c r="Z86" s="1">
        <v>10.577</v>
      </c>
      <c r="AA86" s="1">
        <v>12.657999999999999</v>
      </c>
      <c r="AB86" s="1">
        <v>4.4825999999999997</v>
      </c>
      <c r="AC86" s="1">
        <v>-0.18940000000000001</v>
      </c>
      <c r="AD86" s="1">
        <v>4.5411999999999999</v>
      </c>
      <c r="AE86" s="1"/>
      <c r="AF86" s="1">
        <f t="shared" si="26"/>
        <v>0</v>
      </c>
      <c r="AG86" s="1">
        <f t="shared" si="27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131</v>
      </c>
      <c r="B87" s="1" t="s">
        <v>41</v>
      </c>
      <c r="C87" s="1">
        <v>253</v>
      </c>
      <c r="D87" s="1">
        <v>36</v>
      </c>
      <c r="E87" s="1">
        <v>59</v>
      </c>
      <c r="F87" s="1">
        <v>163</v>
      </c>
      <c r="G87" s="6">
        <v>0.3</v>
      </c>
      <c r="H87" s="1">
        <v>40</v>
      </c>
      <c r="I87" s="1" t="s">
        <v>34</v>
      </c>
      <c r="J87" s="1">
        <v>100</v>
      </c>
      <c r="K87" s="1">
        <f t="shared" si="20"/>
        <v>-41</v>
      </c>
      <c r="L87" s="1"/>
      <c r="M87" s="1"/>
      <c r="N87" s="1">
        <v>59</v>
      </c>
      <c r="O87" s="1">
        <v>0</v>
      </c>
      <c r="P87" s="1">
        <f t="shared" si="21"/>
        <v>11.8</v>
      </c>
      <c r="Q87" s="5"/>
      <c r="R87" s="5">
        <f t="shared" si="22"/>
        <v>0</v>
      </c>
      <c r="S87" s="5">
        <f t="shared" si="23"/>
        <v>0</v>
      </c>
      <c r="T87" s="5"/>
      <c r="U87" s="5"/>
      <c r="V87" s="1"/>
      <c r="W87" s="1">
        <f t="shared" si="24"/>
        <v>18.813559322033896</v>
      </c>
      <c r="X87" s="1">
        <f t="shared" si="25"/>
        <v>18.813559322033896</v>
      </c>
      <c r="Y87" s="1">
        <v>14</v>
      </c>
      <c r="Z87" s="1">
        <v>29</v>
      </c>
      <c r="AA87" s="1">
        <v>28.6</v>
      </c>
      <c r="AB87" s="1">
        <v>34.6</v>
      </c>
      <c r="AC87" s="1">
        <v>40.4</v>
      </c>
      <c r="AD87" s="1">
        <v>27.4</v>
      </c>
      <c r="AE87" s="13" t="s">
        <v>39</v>
      </c>
      <c r="AF87" s="1">
        <f t="shared" si="26"/>
        <v>0</v>
      </c>
      <c r="AG87" s="1">
        <f t="shared" si="27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132</v>
      </c>
      <c r="B88" s="1" t="s">
        <v>41</v>
      </c>
      <c r="C88" s="1">
        <v>277</v>
      </c>
      <c r="D88" s="1">
        <v>54</v>
      </c>
      <c r="E88" s="1">
        <v>69</v>
      </c>
      <c r="F88" s="1">
        <v>198</v>
      </c>
      <c r="G88" s="6">
        <v>0.3</v>
      </c>
      <c r="H88" s="1">
        <v>40</v>
      </c>
      <c r="I88" s="1" t="s">
        <v>34</v>
      </c>
      <c r="J88" s="1">
        <v>104</v>
      </c>
      <c r="K88" s="1">
        <f t="shared" si="20"/>
        <v>-35</v>
      </c>
      <c r="L88" s="1"/>
      <c r="M88" s="1"/>
      <c r="N88" s="1">
        <v>77</v>
      </c>
      <c r="O88" s="1">
        <v>0</v>
      </c>
      <c r="P88" s="1">
        <f t="shared" si="21"/>
        <v>13.8</v>
      </c>
      <c r="Q88" s="5"/>
      <c r="R88" s="5">
        <f t="shared" si="22"/>
        <v>0</v>
      </c>
      <c r="S88" s="5">
        <f t="shared" si="23"/>
        <v>0</v>
      </c>
      <c r="T88" s="5"/>
      <c r="U88" s="5"/>
      <c r="V88" s="1"/>
      <c r="W88" s="1">
        <f t="shared" si="24"/>
        <v>19.927536231884059</v>
      </c>
      <c r="X88" s="1">
        <f t="shared" si="25"/>
        <v>19.927536231884059</v>
      </c>
      <c r="Y88" s="1">
        <v>18.399999999999999</v>
      </c>
      <c r="Z88" s="1">
        <v>34</v>
      </c>
      <c r="AA88" s="1">
        <v>32.6</v>
      </c>
      <c r="AB88" s="1">
        <v>37.4</v>
      </c>
      <c r="AC88" s="1">
        <v>43.6</v>
      </c>
      <c r="AD88" s="1">
        <v>29.4</v>
      </c>
      <c r="AE88" s="13" t="s">
        <v>39</v>
      </c>
      <c r="AF88" s="1">
        <f t="shared" si="26"/>
        <v>0</v>
      </c>
      <c r="AG88" s="1">
        <f t="shared" si="27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133</v>
      </c>
      <c r="B89" s="1" t="s">
        <v>41</v>
      </c>
      <c r="C89" s="1"/>
      <c r="D89" s="1">
        <v>504</v>
      </c>
      <c r="E89" s="1">
        <v>92</v>
      </c>
      <c r="F89" s="1">
        <v>412</v>
      </c>
      <c r="G89" s="6">
        <v>0.3</v>
      </c>
      <c r="H89" s="1">
        <v>40</v>
      </c>
      <c r="I89" s="1" t="s">
        <v>34</v>
      </c>
      <c r="J89" s="1">
        <v>92</v>
      </c>
      <c r="K89" s="1">
        <f t="shared" si="20"/>
        <v>0</v>
      </c>
      <c r="L89" s="1"/>
      <c r="M89" s="1"/>
      <c r="N89" s="1">
        <v>0</v>
      </c>
      <c r="O89" s="1">
        <v>500</v>
      </c>
      <c r="P89" s="1">
        <f t="shared" si="21"/>
        <v>18.399999999999999</v>
      </c>
      <c r="Q89" s="5"/>
      <c r="R89" s="5">
        <v>800</v>
      </c>
      <c r="S89" s="5">
        <f t="shared" si="23"/>
        <v>400</v>
      </c>
      <c r="T89" s="5">
        <v>400</v>
      </c>
      <c r="U89" s="5">
        <v>800</v>
      </c>
      <c r="V89" s="1" t="s">
        <v>151</v>
      </c>
      <c r="W89" s="1">
        <f t="shared" si="24"/>
        <v>93.043478260869577</v>
      </c>
      <c r="X89" s="1">
        <f t="shared" si="25"/>
        <v>49.565217391304351</v>
      </c>
      <c r="Y89" s="1">
        <v>0.2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134</v>
      </c>
      <c r="AF89" s="1">
        <f t="shared" si="26"/>
        <v>120</v>
      </c>
      <c r="AG89" s="1">
        <f t="shared" si="27"/>
        <v>120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0" t="s">
        <v>135</v>
      </c>
      <c r="B90" s="10" t="s">
        <v>41</v>
      </c>
      <c r="C90" s="10">
        <v>685</v>
      </c>
      <c r="D90" s="10"/>
      <c r="E90" s="15">
        <v>188</v>
      </c>
      <c r="F90" s="15">
        <v>407</v>
      </c>
      <c r="G90" s="11">
        <v>0</v>
      </c>
      <c r="H90" s="10">
        <v>40</v>
      </c>
      <c r="I90" s="10" t="s">
        <v>115</v>
      </c>
      <c r="J90" s="10">
        <v>213</v>
      </c>
      <c r="K90" s="10">
        <f t="shared" si="20"/>
        <v>-25</v>
      </c>
      <c r="L90" s="10"/>
      <c r="M90" s="10"/>
      <c r="N90" s="10"/>
      <c r="O90" s="10"/>
      <c r="P90" s="10">
        <f t="shared" si="21"/>
        <v>37.6</v>
      </c>
      <c r="Q90" s="12"/>
      <c r="R90" s="5">
        <f t="shared" si="22"/>
        <v>0</v>
      </c>
      <c r="S90" s="5">
        <f t="shared" si="23"/>
        <v>0</v>
      </c>
      <c r="T90" s="5"/>
      <c r="U90" s="12"/>
      <c r="V90" s="10"/>
      <c r="W90" s="1">
        <f t="shared" si="24"/>
        <v>10.824468085106382</v>
      </c>
      <c r="X90" s="10">
        <f t="shared" si="25"/>
        <v>10.824468085106382</v>
      </c>
      <c r="Y90" s="10">
        <v>34</v>
      </c>
      <c r="Z90" s="10">
        <v>20.6</v>
      </c>
      <c r="AA90" s="10">
        <v>12</v>
      </c>
      <c r="AB90" s="10">
        <v>65.2</v>
      </c>
      <c r="AC90" s="10">
        <v>81.599999999999994</v>
      </c>
      <c r="AD90" s="10">
        <v>62.2</v>
      </c>
      <c r="AE90" s="10" t="s">
        <v>136</v>
      </c>
      <c r="AF90" s="1">
        <f t="shared" si="26"/>
        <v>0</v>
      </c>
      <c r="AG90" s="1">
        <f t="shared" si="27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137</v>
      </c>
      <c r="B91" s="1" t="s">
        <v>41</v>
      </c>
      <c r="C91" s="1"/>
      <c r="D91" s="1">
        <v>504</v>
      </c>
      <c r="E91" s="1">
        <v>135</v>
      </c>
      <c r="F91" s="1">
        <v>369</v>
      </c>
      <c r="G91" s="6">
        <v>0.3</v>
      </c>
      <c r="H91" s="1">
        <v>40</v>
      </c>
      <c r="I91" s="1" t="s">
        <v>34</v>
      </c>
      <c r="J91" s="1">
        <v>134</v>
      </c>
      <c r="K91" s="1">
        <f t="shared" si="20"/>
        <v>1</v>
      </c>
      <c r="L91" s="1"/>
      <c r="M91" s="1"/>
      <c r="N91" s="1">
        <v>0</v>
      </c>
      <c r="O91" s="1">
        <v>500</v>
      </c>
      <c r="P91" s="1">
        <f t="shared" si="21"/>
        <v>27</v>
      </c>
      <c r="Q91" s="5"/>
      <c r="R91" s="5">
        <v>800</v>
      </c>
      <c r="S91" s="5">
        <f t="shared" si="23"/>
        <v>400</v>
      </c>
      <c r="T91" s="5">
        <v>400</v>
      </c>
      <c r="U91" s="5">
        <v>800</v>
      </c>
      <c r="V91" s="1" t="s">
        <v>151</v>
      </c>
      <c r="W91" s="1">
        <f t="shared" si="24"/>
        <v>61.814814814814817</v>
      </c>
      <c r="X91" s="1">
        <f t="shared" si="25"/>
        <v>32.185185185185183</v>
      </c>
      <c r="Y91" s="1">
        <v>0.2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134</v>
      </c>
      <c r="AF91" s="1">
        <f t="shared" si="26"/>
        <v>120</v>
      </c>
      <c r="AG91" s="1">
        <f t="shared" si="27"/>
        <v>120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138</v>
      </c>
      <c r="B92" s="1" t="s">
        <v>41</v>
      </c>
      <c r="C92" s="1"/>
      <c r="D92" s="1">
        <v>504</v>
      </c>
      <c r="E92" s="1">
        <v>113</v>
      </c>
      <c r="F92" s="1">
        <v>391</v>
      </c>
      <c r="G92" s="6">
        <v>0.3</v>
      </c>
      <c r="H92" s="1">
        <v>40</v>
      </c>
      <c r="I92" s="1" t="s">
        <v>34</v>
      </c>
      <c r="J92" s="1">
        <v>113</v>
      </c>
      <c r="K92" s="1">
        <f t="shared" si="20"/>
        <v>0</v>
      </c>
      <c r="L92" s="1"/>
      <c r="M92" s="1"/>
      <c r="N92" s="1">
        <v>0</v>
      </c>
      <c r="O92" s="1">
        <v>1000</v>
      </c>
      <c r="P92" s="1">
        <f t="shared" si="21"/>
        <v>22.6</v>
      </c>
      <c r="Q92" s="5"/>
      <c r="R92" s="5">
        <v>1000</v>
      </c>
      <c r="S92" s="5">
        <f t="shared" si="23"/>
        <v>670</v>
      </c>
      <c r="T92" s="5">
        <v>330</v>
      </c>
      <c r="U92" s="5">
        <v>1000</v>
      </c>
      <c r="V92" s="1" t="s">
        <v>144</v>
      </c>
      <c r="W92" s="1">
        <f t="shared" si="24"/>
        <v>105.79646017699115</v>
      </c>
      <c r="X92" s="1">
        <f t="shared" si="25"/>
        <v>61.548672566371678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20" t="s">
        <v>145</v>
      </c>
      <c r="AF92" s="1">
        <f t="shared" si="26"/>
        <v>201</v>
      </c>
      <c r="AG92" s="1">
        <f t="shared" si="27"/>
        <v>99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139</v>
      </c>
      <c r="B93" s="1" t="s">
        <v>33</v>
      </c>
      <c r="C93" s="1">
        <v>228.303</v>
      </c>
      <c r="D93" s="1">
        <v>63.531999999999996</v>
      </c>
      <c r="E93" s="1">
        <v>88.337000000000003</v>
      </c>
      <c r="F93" s="1">
        <v>179.11799999999999</v>
      </c>
      <c r="G93" s="6">
        <v>1</v>
      </c>
      <c r="H93" s="1">
        <v>45</v>
      </c>
      <c r="I93" s="1" t="s">
        <v>34</v>
      </c>
      <c r="J93" s="1">
        <v>84.8</v>
      </c>
      <c r="K93" s="1">
        <f t="shared" si="20"/>
        <v>3.5370000000000061</v>
      </c>
      <c r="L93" s="1"/>
      <c r="M93" s="1"/>
      <c r="N93" s="1">
        <v>0</v>
      </c>
      <c r="O93" s="1">
        <v>0</v>
      </c>
      <c r="P93" s="1">
        <f t="shared" si="21"/>
        <v>17.667400000000001</v>
      </c>
      <c r="Q93" s="5">
        <f t="shared" ref="Q93:Q94" si="29">11*P93-O93-N93-F93</f>
        <v>15.223400000000026</v>
      </c>
      <c r="R93" s="5">
        <v>0</v>
      </c>
      <c r="S93" s="5">
        <f t="shared" si="23"/>
        <v>0</v>
      </c>
      <c r="T93" s="5"/>
      <c r="U93" s="5">
        <v>0</v>
      </c>
      <c r="V93" s="1" t="s">
        <v>150</v>
      </c>
      <c r="W93" s="1">
        <f t="shared" si="24"/>
        <v>10.138333880480433</v>
      </c>
      <c r="X93" s="1">
        <f t="shared" si="25"/>
        <v>10.138333880480433</v>
      </c>
      <c r="Y93" s="1">
        <v>19.643599999999999</v>
      </c>
      <c r="Z93" s="1">
        <v>27.368600000000001</v>
      </c>
      <c r="AA93" s="1">
        <v>28.326000000000001</v>
      </c>
      <c r="AB93" s="1">
        <v>40.913799999999988</v>
      </c>
      <c r="AC93" s="1">
        <v>45.731999999999999</v>
      </c>
      <c r="AD93" s="1">
        <v>28.764399999999998</v>
      </c>
      <c r="AE93" s="1" t="s">
        <v>153</v>
      </c>
      <c r="AF93" s="1">
        <f t="shared" si="26"/>
        <v>0</v>
      </c>
      <c r="AG93" s="1">
        <f t="shared" si="27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140</v>
      </c>
      <c r="B94" s="1" t="s">
        <v>41</v>
      </c>
      <c r="C94" s="1">
        <v>272</v>
      </c>
      <c r="D94" s="1">
        <v>300</v>
      </c>
      <c r="E94" s="1">
        <v>192</v>
      </c>
      <c r="F94" s="1">
        <v>313</v>
      </c>
      <c r="G94" s="6">
        <v>0.33</v>
      </c>
      <c r="H94" s="1">
        <v>40</v>
      </c>
      <c r="I94" s="1" t="s">
        <v>34</v>
      </c>
      <c r="J94" s="1">
        <v>191</v>
      </c>
      <c r="K94" s="1">
        <f t="shared" si="20"/>
        <v>1</v>
      </c>
      <c r="L94" s="1"/>
      <c r="M94" s="1"/>
      <c r="N94" s="1">
        <v>0</v>
      </c>
      <c r="O94" s="1">
        <v>100</v>
      </c>
      <c r="P94" s="1">
        <f t="shared" si="21"/>
        <v>38.4</v>
      </c>
      <c r="Q94" s="5">
        <f t="shared" si="29"/>
        <v>9.3999999999999773</v>
      </c>
      <c r="R94" s="5">
        <v>0</v>
      </c>
      <c r="S94" s="5">
        <f t="shared" si="23"/>
        <v>0</v>
      </c>
      <c r="T94" s="5"/>
      <c r="U94" s="5">
        <v>0</v>
      </c>
      <c r="V94" s="1" t="s">
        <v>150</v>
      </c>
      <c r="W94" s="1">
        <f t="shared" si="24"/>
        <v>10.755208333333334</v>
      </c>
      <c r="X94" s="1">
        <f t="shared" si="25"/>
        <v>10.755208333333334</v>
      </c>
      <c r="Y94" s="1">
        <v>44.8</v>
      </c>
      <c r="Z94" s="1">
        <v>62.4</v>
      </c>
      <c r="AA94" s="1">
        <v>67.400000000000006</v>
      </c>
      <c r="AB94" s="1">
        <v>37.6</v>
      </c>
      <c r="AC94" s="1">
        <v>18.399999999999999</v>
      </c>
      <c r="AD94" s="1">
        <v>0</v>
      </c>
      <c r="AE94" s="1" t="s">
        <v>154</v>
      </c>
      <c r="AF94" s="1">
        <f t="shared" si="26"/>
        <v>0</v>
      </c>
      <c r="AG94" s="1">
        <f t="shared" si="27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 t="s">
        <v>141</v>
      </c>
      <c r="B95" s="1" t="s">
        <v>41</v>
      </c>
      <c r="C95" s="1">
        <v>204</v>
      </c>
      <c r="D95" s="1">
        <v>102</v>
      </c>
      <c r="E95" s="1">
        <v>32</v>
      </c>
      <c r="F95" s="1">
        <v>272</v>
      </c>
      <c r="G95" s="6">
        <v>0.33</v>
      </c>
      <c r="H95" s="1">
        <v>50</v>
      </c>
      <c r="I95" s="1" t="s">
        <v>34</v>
      </c>
      <c r="J95" s="1">
        <v>36</v>
      </c>
      <c r="K95" s="1">
        <f t="shared" si="20"/>
        <v>-4</v>
      </c>
      <c r="L95" s="1"/>
      <c r="M95" s="1"/>
      <c r="N95" s="1">
        <v>0</v>
      </c>
      <c r="O95" s="1">
        <v>0</v>
      </c>
      <c r="P95" s="1">
        <f t="shared" si="21"/>
        <v>6.4</v>
      </c>
      <c r="Q95" s="5"/>
      <c r="R95" s="5">
        <f t="shared" si="22"/>
        <v>0</v>
      </c>
      <c r="S95" s="5">
        <f t="shared" si="23"/>
        <v>0</v>
      </c>
      <c r="T95" s="5"/>
      <c r="U95" s="5"/>
      <c r="V95" s="1"/>
      <c r="W95" s="1">
        <f t="shared" si="24"/>
        <v>42.5</v>
      </c>
      <c r="X95" s="1">
        <f t="shared" si="25"/>
        <v>42.5</v>
      </c>
      <c r="Y95" s="1">
        <v>5.8</v>
      </c>
      <c r="Z95" s="1">
        <v>15.2</v>
      </c>
      <c r="AA95" s="1">
        <v>27.2</v>
      </c>
      <c r="AB95" s="1">
        <v>25.2</v>
      </c>
      <c r="AC95" s="1">
        <v>12.8</v>
      </c>
      <c r="AD95" s="1">
        <v>0</v>
      </c>
      <c r="AE95" s="1" t="s">
        <v>134</v>
      </c>
      <c r="AF95" s="1">
        <f t="shared" si="26"/>
        <v>0</v>
      </c>
      <c r="AG95" s="1">
        <f t="shared" si="27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F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2024-11-28T14:14:17Z</dcterms:created>
  <dcterms:modified xsi:type="dcterms:W3CDTF">2024-11-29T07:46:27Z</dcterms:modified>
</cp:coreProperties>
</file>