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40009BD-7ECF-44C4-9667-B6345E8438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X523" i="1"/>
  <c r="Y522" i="1"/>
  <c r="X522" i="1"/>
  <c r="BP521" i="1"/>
  <c r="BO521" i="1"/>
  <c r="BN521" i="1"/>
  <c r="BM521" i="1"/>
  <c r="Z521" i="1"/>
  <c r="Z522" i="1" s="1"/>
  <c r="Y521" i="1"/>
  <c r="Y523" i="1" s="1"/>
  <c r="P521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Y512" i="1" s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Y507" i="1" s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Y476" i="1" s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Y448" i="1" s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Y430" i="1" s="1"/>
  <c r="P420" i="1"/>
  <c r="BP419" i="1"/>
  <c r="BO419" i="1"/>
  <c r="BN419" i="1"/>
  <c r="BM419" i="1"/>
  <c r="Z419" i="1"/>
  <c r="Y419" i="1"/>
  <c r="P419" i="1"/>
  <c r="X415" i="1"/>
  <c r="Y414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V673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BP400" i="1"/>
  <c r="BO400" i="1"/>
  <c r="BN400" i="1"/>
  <c r="BM400" i="1"/>
  <c r="Z400" i="1"/>
  <c r="Y400" i="1"/>
  <c r="P400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Y398" i="1" s="1"/>
  <c r="X391" i="1"/>
  <c r="X390" i="1"/>
  <c r="BO389" i="1"/>
  <c r="BM389" i="1"/>
  <c r="Y389" i="1"/>
  <c r="Z389" i="1" s="1"/>
  <c r="P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P345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Y262" i="1" s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50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Y242" i="1" s="1"/>
  <c r="P230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28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Y212" i="1" s="1"/>
  <c r="P210" i="1"/>
  <c r="BP209" i="1"/>
  <c r="BO209" i="1"/>
  <c r="BN209" i="1"/>
  <c r="BM209" i="1"/>
  <c r="Z209" i="1"/>
  <c r="Y209" i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I673" i="1" s="1"/>
  <c r="P193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Y189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3" i="1" s="1"/>
  <c r="P177" i="1"/>
  <c r="X175" i="1"/>
  <c r="X174" i="1"/>
  <c r="BO173" i="1"/>
  <c r="BM173" i="1"/>
  <c r="Y173" i="1"/>
  <c r="H673" i="1" s="1"/>
  <c r="P173" i="1"/>
  <c r="X170" i="1"/>
  <c r="X169" i="1"/>
  <c r="BO168" i="1"/>
  <c r="BM168" i="1"/>
  <c r="Y168" i="1"/>
  <c r="Y170" i="1" s="1"/>
  <c r="P168" i="1"/>
  <c r="BP167" i="1"/>
  <c r="BO167" i="1"/>
  <c r="BN167" i="1"/>
  <c r="BM167" i="1"/>
  <c r="Z167" i="1"/>
  <c r="Y167" i="1"/>
  <c r="Y169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Y164" i="1" s="1"/>
  <c r="P162" i="1"/>
  <c r="X160" i="1"/>
  <c r="X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Y149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Y139" i="1" s="1"/>
  <c r="P135" i="1"/>
  <c r="BP134" i="1"/>
  <c r="BO134" i="1"/>
  <c r="BN134" i="1"/>
  <c r="BM134" i="1"/>
  <c r="Z134" i="1"/>
  <c r="Y134" i="1"/>
  <c r="Y138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1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Y113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Y106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100" i="1" s="1"/>
  <c r="P94" i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Y92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3" i="1" s="1"/>
  <c r="P66" i="1"/>
  <c r="X63" i="1"/>
  <c r="X62" i="1"/>
  <c r="BO61" i="1"/>
  <c r="BM61" i="1"/>
  <c r="Y61" i="1"/>
  <c r="Y63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3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9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BP61" i="1"/>
  <c r="Z66" i="1"/>
  <c r="BN66" i="1"/>
  <c r="BP66" i="1"/>
  <c r="Z68" i="1"/>
  <c r="BN68" i="1"/>
  <c r="Z70" i="1"/>
  <c r="BN70" i="1"/>
  <c r="Z72" i="1"/>
  <c r="BN72" i="1"/>
  <c r="Z74" i="1"/>
  <c r="BN74" i="1"/>
  <c r="Y75" i="1"/>
  <c r="Z78" i="1"/>
  <c r="BN78" i="1"/>
  <c r="BP78" i="1"/>
  <c r="Z80" i="1"/>
  <c r="BN80" i="1"/>
  <c r="Y83" i="1"/>
  <c r="Z86" i="1"/>
  <c r="Z91" i="1" s="1"/>
  <c r="BN86" i="1"/>
  <c r="BP86" i="1"/>
  <c r="Z88" i="1"/>
  <c r="BN88" i="1"/>
  <c r="Z90" i="1"/>
  <c r="BN90" i="1"/>
  <c r="Z94" i="1"/>
  <c r="Z100" i="1" s="1"/>
  <c r="BN94" i="1"/>
  <c r="BP94" i="1"/>
  <c r="Z96" i="1"/>
  <c r="BN96" i="1"/>
  <c r="Z98" i="1"/>
  <c r="BN98" i="1"/>
  <c r="Y101" i="1"/>
  <c r="Z104" i="1"/>
  <c r="Z106" i="1" s="1"/>
  <c r="BN104" i="1"/>
  <c r="BP104" i="1"/>
  <c r="E673" i="1"/>
  <c r="Z111" i="1"/>
  <c r="Z113" i="1" s="1"/>
  <c r="BN111" i="1"/>
  <c r="BP111" i="1"/>
  <c r="Y114" i="1"/>
  <c r="Z117" i="1"/>
  <c r="Z122" i="1" s="1"/>
  <c r="BN117" i="1"/>
  <c r="BP117" i="1"/>
  <c r="Z119" i="1"/>
  <c r="BN119" i="1"/>
  <c r="Z120" i="1"/>
  <c r="BN120" i="1"/>
  <c r="F673" i="1"/>
  <c r="Z127" i="1"/>
  <c r="Z131" i="1" s="1"/>
  <c r="BN127" i="1"/>
  <c r="BP127" i="1"/>
  <c r="Z129" i="1"/>
  <c r="BN129" i="1"/>
  <c r="Y132" i="1"/>
  <c r="Z135" i="1"/>
  <c r="Z138" i="1" s="1"/>
  <c r="BN135" i="1"/>
  <c r="BP135" i="1"/>
  <c r="Z137" i="1"/>
  <c r="BN137" i="1"/>
  <c r="Z141" i="1"/>
  <c r="BN141" i="1"/>
  <c r="BP141" i="1"/>
  <c r="Z143" i="1"/>
  <c r="BN143" i="1"/>
  <c r="Z145" i="1"/>
  <c r="BN145" i="1"/>
  <c r="Z147" i="1"/>
  <c r="BN147" i="1"/>
  <c r="Y148" i="1"/>
  <c r="Z151" i="1"/>
  <c r="Z153" i="1" s="1"/>
  <c r="BN151" i="1"/>
  <c r="BP151" i="1"/>
  <c r="Y154" i="1"/>
  <c r="G673" i="1"/>
  <c r="Z158" i="1"/>
  <c r="Z159" i="1" s="1"/>
  <c r="BN158" i="1"/>
  <c r="BP158" i="1"/>
  <c r="Y159" i="1"/>
  <c r="Z162" i="1"/>
  <c r="Z164" i="1" s="1"/>
  <c r="BN162" i="1"/>
  <c r="BP162" i="1"/>
  <c r="Y165" i="1"/>
  <c r="Z168" i="1"/>
  <c r="Z169" i="1" s="1"/>
  <c r="BN168" i="1"/>
  <c r="BP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Y182" i="1"/>
  <c r="Z185" i="1"/>
  <c r="Z188" i="1" s="1"/>
  <c r="BN185" i="1"/>
  <c r="BP185" i="1"/>
  <c r="Z187" i="1"/>
  <c r="BN187" i="1"/>
  <c r="Y188" i="1"/>
  <c r="Z193" i="1"/>
  <c r="Z194" i="1" s="1"/>
  <c r="BN193" i="1"/>
  <c r="BP193" i="1"/>
  <c r="Y194" i="1"/>
  <c r="Z197" i="1"/>
  <c r="Z205" i="1" s="1"/>
  <c r="BN197" i="1"/>
  <c r="BP197" i="1"/>
  <c r="Z199" i="1"/>
  <c r="BN199" i="1"/>
  <c r="Z201" i="1"/>
  <c r="BN201" i="1"/>
  <c r="Z203" i="1"/>
  <c r="BN203" i="1"/>
  <c r="Y206" i="1"/>
  <c r="J673" i="1"/>
  <c r="Z210" i="1"/>
  <c r="Z211" i="1" s="1"/>
  <c r="BN210" i="1"/>
  <c r="BP210" i="1"/>
  <c r="Y211" i="1"/>
  <c r="Z214" i="1"/>
  <c r="Z216" i="1" s="1"/>
  <c r="BN214" i="1"/>
  <c r="BP214" i="1"/>
  <c r="Y217" i="1"/>
  <c r="Z220" i="1"/>
  <c r="Z227" i="1" s="1"/>
  <c r="BN220" i="1"/>
  <c r="Z222" i="1"/>
  <c r="BN222" i="1"/>
  <c r="Z224" i="1"/>
  <c r="BN224" i="1"/>
  <c r="Z226" i="1"/>
  <c r="BN226" i="1"/>
  <c r="Y227" i="1"/>
  <c r="Z230" i="1"/>
  <c r="Z241" i="1" s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Y241" i="1"/>
  <c r="Z244" i="1"/>
  <c r="Z249" i="1" s="1"/>
  <c r="BN244" i="1"/>
  <c r="BP244" i="1"/>
  <c r="Z246" i="1"/>
  <c r="BN246" i="1"/>
  <c r="Z248" i="1"/>
  <c r="BN248" i="1"/>
  <c r="Y249" i="1"/>
  <c r="BP256" i="1"/>
  <c r="BN256" i="1"/>
  <c r="Z256" i="1"/>
  <c r="BP260" i="1"/>
  <c r="BN260" i="1"/>
  <c r="Z260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H9" i="1"/>
  <c r="Y24" i="1"/>
  <c r="Y57" i="1"/>
  <c r="Y76" i="1"/>
  <c r="Y175" i="1"/>
  <c r="Y195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Y292" i="1"/>
  <c r="BP302" i="1"/>
  <c r="BN302" i="1"/>
  <c r="Z302" i="1"/>
  <c r="Z304" i="1" s="1"/>
  <c r="BP311" i="1"/>
  <c r="BN311" i="1"/>
  <c r="Z31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5" i="1"/>
  <c r="Y376" i="1"/>
  <c r="BP371" i="1"/>
  <c r="BN371" i="1"/>
  <c r="Z371" i="1"/>
  <c r="K673" i="1"/>
  <c r="Y261" i="1"/>
  <c r="Y298" i="1"/>
  <c r="P673" i="1"/>
  <c r="Y305" i="1"/>
  <c r="Q673" i="1"/>
  <c r="Y314" i="1"/>
  <c r="T673" i="1"/>
  <c r="Y347" i="1"/>
  <c r="Z373" i="1"/>
  <c r="BN373" i="1"/>
  <c r="Z379" i="1"/>
  <c r="Z384" i="1" s="1"/>
  <c r="BN379" i="1"/>
  <c r="BP379" i="1"/>
  <c r="Z381" i="1"/>
  <c r="BN381" i="1"/>
  <c r="Z383" i="1"/>
  <c r="BN383" i="1"/>
  <c r="Z387" i="1"/>
  <c r="Z390" i="1" s="1"/>
  <c r="BN387" i="1"/>
  <c r="BP387" i="1"/>
  <c r="Y391" i="1"/>
  <c r="Z397" i="1"/>
  <c r="BP395" i="1"/>
  <c r="BN395" i="1"/>
  <c r="Z395" i="1"/>
  <c r="Y404" i="1"/>
  <c r="BP412" i="1"/>
  <c r="BN412" i="1"/>
  <c r="Z412" i="1"/>
  <c r="Z414" i="1" s="1"/>
  <c r="BP422" i="1"/>
  <c r="BN422" i="1"/>
  <c r="Z422" i="1"/>
  <c r="BP426" i="1"/>
  <c r="BN426" i="1"/>
  <c r="Z426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BP469" i="1"/>
  <c r="BN469" i="1"/>
  <c r="Z469" i="1"/>
  <c r="BP474" i="1"/>
  <c r="BN474" i="1"/>
  <c r="Z474" i="1"/>
  <c r="Y480" i="1"/>
  <c r="BP478" i="1"/>
  <c r="BN478" i="1"/>
  <c r="Z478" i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BP511" i="1"/>
  <c r="BN511" i="1"/>
  <c r="Z511" i="1"/>
  <c r="Z512" i="1" s="1"/>
  <c r="Y513" i="1"/>
  <c r="Y518" i="1"/>
  <c r="BP515" i="1"/>
  <c r="BN515" i="1"/>
  <c r="Z515" i="1"/>
  <c r="Z517" i="1" s="1"/>
  <c r="Y531" i="1"/>
  <c r="BP528" i="1"/>
  <c r="BN528" i="1"/>
  <c r="Z528" i="1"/>
  <c r="BP389" i="1"/>
  <c r="BN389" i="1"/>
  <c r="BP401" i="1"/>
  <c r="BN401" i="1"/>
  <c r="Z401" i="1"/>
  <c r="Z403" i="1" s="1"/>
  <c r="BP420" i="1"/>
  <c r="BN420" i="1"/>
  <c r="Z420" i="1"/>
  <c r="Z430" i="1" s="1"/>
  <c r="BP424" i="1"/>
  <c r="BN424" i="1"/>
  <c r="Z424" i="1"/>
  <c r="BP428" i="1"/>
  <c r="BN428" i="1"/>
  <c r="Z428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Z460" i="1" s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Z475" i="1" s="1"/>
  <c r="BP472" i="1"/>
  <c r="BN472" i="1"/>
  <c r="Z472" i="1"/>
  <c r="BP479" i="1"/>
  <c r="BN479" i="1"/>
  <c r="Z479" i="1"/>
  <c r="Y481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Z530" i="1"/>
  <c r="BP526" i="1"/>
  <c r="BN526" i="1"/>
  <c r="Z526" i="1"/>
  <c r="Y530" i="1"/>
  <c r="BP543" i="1"/>
  <c r="BN543" i="1"/>
  <c r="Z543" i="1"/>
  <c r="Z546" i="1" s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Y409" i="1"/>
  <c r="W673" i="1"/>
  <c r="Y431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85" i="1"/>
  <c r="Z596" i="1"/>
  <c r="Z480" i="1"/>
  <c r="Z292" i="1"/>
  <c r="Z38" i="1"/>
  <c r="Y665" i="1"/>
  <c r="Z567" i="1"/>
  <c r="Z573" i="1"/>
  <c r="Z507" i="1"/>
  <c r="Z448" i="1"/>
  <c r="Z442" i="1"/>
  <c r="Z375" i="1"/>
  <c r="Z368" i="1"/>
  <c r="Y663" i="1"/>
  <c r="Z274" i="1"/>
  <c r="Z182" i="1"/>
  <c r="Z148" i="1"/>
  <c r="Z82" i="1"/>
  <c r="Z75" i="1"/>
  <c r="Z668" i="1" s="1"/>
  <c r="Y667" i="1"/>
  <c r="Y664" i="1"/>
  <c r="Y666" i="1" s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<sst xmlns="http://schemas.openxmlformats.org/spreadsheetml/2006/main" count="3125" uniqueCount="1077">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</sst>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9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52</v>
      </c>
      <c r="Y51" s="778">
        <f t="shared" ref="Y51:Y56" si="6">IFERROR(IF(X51="",0,CEILING((X51/$H51),1)*$H51),"")</f>
        <v>54</v>
      </c>
      <c r="Z51" s="36">
        <f>IFERROR(IF(Y51=0,"",ROUNDUP(Y51/H51,0)*0.02175),"")</f>
        <v>0.10874999999999999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54.311111111111103</v>
      </c>
      <c r="BN51" s="64">
        <f t="shared" ref="BN51:BN56" si="8">IFERROR(Y51*I51/H51,"0")</f>
        <v>56.4</v>
      </c>
      <c r="BO51" s="64">
        <f t="shared" ref="BO51:BO56" si="9">IFERROR(1/J51*(X51/H51),"0")</f>
        <v>8.5978835978835974E-2</v>
      </c>
      <c r="BP51" s="64">
        <f t="shared" ref="BP51:BP56" si="10">IFERROR(1/J51*(Y51/H51),"0")</f>
        <v>8.9285714285714274E-2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4.8148148148148149</v>
      </c>
      <c r="Y57" s="779">
        <f>IFERROR(Y51/H51,"0")+IFERROR(Y52/H52,"0")+IFERROR(Y53/H53,"0")+IFERROR(Y54/H54,"0")+IFERROR(Y55/H55,"0")+IFERROR(Y56/H56,"0")</f>
        <v>5</v>
      </c>
      <c r="Z57" s="779">
        <f>IFERROR(IF(Z51="",0,Z51),"0")+IFERROR(IF(Z52="",0,Z52),"0")+IFERROR(IF(Z53="",0,Z53),"0")+IFERROR(IF(Z54="",0,Z54),"0")+IFERROR(IF(Z55="",0,Z55),"0")+IFERROR(IF(Z56="",0,Z56),"0")</f>
        <v>0.10874999999999999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52</v>
      </c>
      <c r="Y58" s="779">
        <f>IFERROR(SUM(Y51:Y56),"0")</f>
        <v>54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0</v>
      </c>
      <c r="Y82" s="779">
        <f>IFERROR(Y78/H78,"0")+IFERROR(Y79/H79,"0")+IFERROR(Y80/H80,"0")+IFERROR(Y81/H81,"0")</f>
        <v>0</v>
      </c>
      <c r="Z82" s="779">
        <f>IFERROR(IF(Z78="",0,Z78),"0")+IFERROR(IF(Z79="",0,Z79),"0")+IFERROR(IF(Z80="",0,Z80),"0")+IFERROR(IF(Z81="",0,Z81),"0")</f>
        <v>0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0</v>
      </c>
      <c r="Y83" s="779">
        <f>IFERROR(SUM(Y78:Y81),"0")</f>
        <v>0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9</v>
      </c>
      <c r="Y89" s="778">
        <f t="shared" si="16"/>
        <v>9</v>
      </c>
      <c r="Z89" s="36">
        <f>IFERROR(IF(Y89=0,"",ROUNDUP(Y89/H89,0)*0.00502),"")</f>
        <v>2.5100000000000001E-2</v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9.4999999999999982</v>
      </c>
      <c r="BN89" s="64">
        <f t="shared" si="18"/>
        <v>9.4999999999999982</v>
      </c>
      <c r="BO89" s="64">
        <f t="shared" si="19"/>
        <v>2.1367521367521368E-2</v>
      </c>
      <c r="BP89" s="64">
        <f t="shared" si="20"/>
        <v>2.1367521367521368E-2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3</v>
      </c>
      <c r="Y90" s="778">
        <f t="shared" si="16"/>
        <v>3.6</v>
      </c>
      <c r="Z90" s="36">
        <f>IFERROR(IF(Y90=0,"",ROUNDUP(Y90/H90,0)*0.00502),"")</f>
        <v>1.004E-2</v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3.1666666666666661</v>
      </c>
      <c r="BN90" s="64">
        <f t="shared" si="18"/>
        <v>3.8</v>
      </c>
      <c r="BO90" s="64">
        <f t="shared" si="19"/>
        <v>7.1225071225071226E-3</v>
      </c>
      <c r="BP90" s="64">
        <f t="shared" si="20"/>
        <v>8.5470085470085479E-3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6.6666666666666661</v>
      </c>
      <c r="Y91" s="779">
        <f>IFERROR(Y85/H85,"0")+IFERROR(Y86/H86,"0")+IFERROR(Y87/H87,"0")+IFERROR(Y88/H88,"0")+IFERROR(Y89/H89,"0")+IFERROR(Y90/H90,"0")</f>
        <v>7</v>
      </c>
      <c r="Z91" s="779">
        <f>IFERROR(IF(Z85="",0,Z85),"0")+IFERROR(IF(Z86="",0,Z86),"0")+IFERROR(IF(Z87="",0,Z87),"0")+IFERROR(IF(Z88="",0,Z88),"0")+IFERROR(IF(Z89="",0,Z89),"0")+IFERROR(IF(Z90="",0,Z90),"0")</f>
        <v>3.5140000000000005E-2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12</v>
      </c>
      <c r="Y92" s="779">
        <f>IFERROR(SUM(Y85:Y90),"0")</f>
        <v>12.6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36</v>
      </c>
      <c r="Y95" s="778">
        <f t="shared" si="21"/>
        <v>42</v>
      </c>
      <c r="Z95" s="36">
        <f>IFERROR(IF(Y95=0,"",ROUNDUP(Y95/H95,0)*0.02175),"")</f>
        <v>0.10874999999999999</v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38.057142857142857</v>
      </c>
      <c r="BN95" s="64">
        <f t="shared" si="23"/>
        <v>44.400000000000006</v>
      </c>
      <c r="BO95" s="64">
        <f t="shared" si="24"/>
        <v>7.6530612244897947E-2</v>
      </c>
      <c r="BP95" s="64">
        <f t="shared" si="25"/>
        <v>8.9285714285714274E-2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4.2857142857142856</v>
      </c>
      <c r="Y100" s="779">
        <f>IFERROR(Y94/H94,"0")+IFERROR(Y95/H95,"0")+IFERROR(Y96/H96,"0")+IFERROR(Y97/H97,"0")+IFERROR(Y98/H98,"0")+IFERROR(Y99/H99,"0")</f>
        <v>5</v>
      </c>
      <c r="Z100" s="779">
        <f>IFERROR(IF(Z94="",0,Z94),"0")+IFERROR(IF(Z95="",0,Z95),"0")+IFERROR(IF(Z96="",0,Z96),"0")+IFERROR(IF(Z97="",0,Z97),"0")+IFERROR(IF(Z98="",0,Z98),"0")+IFERROR(IF(Z99="",0,Z99),"0")</f>
        <v>0.10874999999999999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36</v>
      </c>
      <c r="Y101" s="779">
        <f>IFERROR(SUM(Y94:Y99),"0")</f>
        <v>42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6</v>
      </c>
      <c r="Y104" s="778">
        <f>IFERROR(IF(X104="",0,CEILING((X104/$H104),1)*$H104),"")</f>
        <v>8.4</v>
      </c>
      <c r="Z104" s="36">
        <f>IFERROR(IF(Y104=0,"",ROUNDUP(Y104/H104,0)*0.02175),"")</f>
        <v>2.1749999999999999E-2</v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6.402857142857143</v>
      </c>
      <c r="BN104" s="64">
        <f>IFERROR(Y104*I104/H104,"0")</f>
        <v>8.9640000000000004</v>
      </c>
      <c r="BO104" s="64">
        <f>IFERROR(1/J104*(X104/H104),"0")</f>
        <v>1.2755102040816327E-2</v>
      </c>
      <c r="BP104" s="64">
        <f>IFERROR(1/J104*(Y104/H104),"0")</f>
        <v>1.7857142857142856E-2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0.7142857142857143</v>
      </c>
      <c r="Y106" s="779">
        <f>IFERROR(Y103/H103,"0")+IFERROR(Y104/H104,"0")+IFERROR(Y105/H105,"0")</f>
        <v>1</v>
      </c>
      <c r="Z106" s="779">
        <f>IFERROR(IF(Z103="",0,Z103),"0")+IFERROR(IF(Z104="",0,Z104),"0")+IFERROR(IF(Z105="",0,Z105),"0")</f>
        <v>2.1749999999999999E-2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6</v>
      </c>
      <c r="Y107" s="779">
        <f>IFERROR(SUM(Y103:Y105),"0")</f>
        <v>8.4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44</v>
      </c>
      <c r="Y185" s="778">
        <f>IFERROR(IF(X185="",0,CEILING((X185/$H185),1)*$H185),"")</f>
        <v>50.400000000000006</v>
      </c>
      <c r="Z185" s="36">
        <f>IFERROR(IF(Y185=0,"",ROUNDUP(Y185/H185,0)*0.02175),"")</f>
        <v>0.1305</v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46.95428571428571</v>
      </c>
      <c r="BN185" s="64">
        <f>IFERROR(Y185*I185/H185,"0")</f>
        <v>53.784000000000006</v>
      </c>
      <c r="BO185" s="64">
        <f>IFERROR(1/J185*(X185/H185),"0")</f>
        <v>9.3537414965986387E-2</v>
      </c>
      <c r="BP185" s="64">
        <f>IFERROR(1/J185*(Y185/H185),"0")</f>
        <v>0.10714285714285714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5.2380952380952381</v>
      </c>
      <c r="Y188" s="779">
        <f>IFERROR(Y185/H185,"0")+IFERROR(Y186/H186,"0")+IFERROR(Y187/H187,"0")</f>
        <v>6</v>
      </c>
      <c r="Z188" s="779">
        <f>IFERROR(IF(Z185="",0,Z185),"0")+IFERROR(IF(Z186="",0,Z186),"0")+IFERROR(IF(Z187="",0,Z187),"0")</f>
        <v>0.1305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44</v>
      </c>
      <c r="Y189" s="779">
        <f>IFERROR(SUM(Y185:Y187),"0")</f>
        <v>50.400000000000006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8</v>
      </c>
      <c r="Y193" s="778">
        <f>IFERROR(IF(X193="",0,CEILING((X193/$H193),1)*$H193),"")</f>
        <v>9.9</v>
      </c>
      <c r="Z193" s="36">
        <f>IFERROR(IF(Y193=0,"",ROUNDUP(Y193/H193,0)*0.00502),"")</f>
        <v>2.5100000000000001E-2</v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8.4040404040404049</v>
      </c>
      <c r="BN193" s="64">
        <f>IFERROR(Y193*I193/H193,"0")</f>
        <v>10.400000000000002</v>
      </c>
      <c r="BO193" s="64">
        <f>IFERROR(1/J193*(X193/H193),"0")</f>
        <v>1.7266683933350603E-2</v>
      </c>
      <c r="BP193" s="64">
        <f>IFERROR(1/J193*(Y193/H193),"0")</f>
        <v>2.1367521367521368E-2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4.0404040404040407</v>
      </c>
      <c r="Y194" s="779">
        <f>IFERROR(Y193/H193,"0")</f>
        <v>5</v>
      </c>
      <c r="Z194" s="779">
        <f>IFERROR(IF(Z193="",0,Z193),"0")</f>
        <v>2.5100000000000001E-2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8</v>
      </c>
      <c r="Y195" s="779">
        <f>IFERROR(SUM(Y193:Y193),"0")</f>
        <v>9.9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0</v>
      </c>
      <c r="Y205" s="779">
        <f>IFERROR(Y197/H197,"0")+IFERROR(Y198/H198,"0")+IFERROR(Y199/H199,"0")+IFERROR(Y200/H200,"0")+IFERROR(Y201/H201,"0")+IFERROR(Y202/H202,"0")+IFERROR(Y203/H203,"0")+IFERROR(Y204/H204,"0")</f>
        <v>0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0</v>
      </c>
      <c r="Y206" s="779">
        <f>IFERROR(SUM(Y197:Y204),"0")</f>
        <v>0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97</v>
      </c>
      <c r="Y219" s="778">
        <f t="shared" ref="Y219:Y226" si="41">IFERROR(IF(X219="",0,CEILING((X219/$H219),1)*$H219),"")</f>
        <v>97.2</v>
      </c>
      <c r="Z219" s="36">
        <f>IFERROR(IF(Y219=0,"",ROUNDUP(Y219/H219,0)*0.00902),"")</f>
        <v>0.16236</v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100.77222222222223</v>
      </c>
      <c r="BN219" s="64">
        <f t="shared" ref="BN219:BN226" si="43">IFERROR(Y219*I219/H219,"0")</f>
        <v>100.98</v>
      </c>
      <c r="BO219" s="64">
        <f t="shared" ref="BO219:BO226" si="44">IFERROR(1/J219*(X219/H219),"0")</f>
        <v>0.13608305274971941</v>
      </c>
      <c r="BP219" s="64">
        <f t="shared" ref="BP219:BP226" si="45">IFERROR(1/J219*(Y219/H219),"0")</f>
        <v>0.13636363636363635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31</v>
      </c>
      <c r="Y220" s="778">
        <f t="shared" si="41"/>
        <v>32.400000000000006</v>
      </c>
      <c r="Z220" s="36">
        <f>IFERROR(IF(Y220=0,"",ROUNDUP(Y220/H220,0)*0.00902),"")</f>
        <v>5.4120000000000001E-2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32.205555555555556</v>
      </c>
      <c r="BN220" s="64">
        <f t="shared" si="43"/>
        <v>33.660000000000004</v>
      </c>
      <c r="BO220" s="64">
        <f t="shared" si="44"/>
        <v>4.349046015712682E-2</v>
      </c>
      <c r="BP220" s="64">
        <f t="shared" si="45"/>
        <v>4.5454545454545463E-2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23.703703703703702</v>
      </c>
      <c r="Y227" s="779">
        <f>IFERROR(Y219/H219,"0")+IFERROR(Y220/H220,"0")+IFERROR(Y221/H221,"0")+IFERROR(Y222/H222,"0")+IFERROR(Y223/H223,"0")+IFERROR(Y224/H224,"0")+IFERROR(Y225/H225,"0")+IFERROR(Y226/H226,"0")</f>
        <v>24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0.21648000000000001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128</v>
      </c>
      <c r="Y228" s="779">
        <f>IFERROR(SUM(Y219:Y226),"0")</f>
        <v>129.60000000000002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108</v>
      </c>
      <c r="Y234" s="778">
        <f t="shared" si="46"/>
        <v>108</v>
      </c>
      <c r="Z234" s="36">
        <f t="shared" ref="Z234:Z240" si="51">IFERROR(IF(Y234=0,"",ROUNDUP(Y234/H234,0)*0.00753),"")</f>
        <v>0.33884999999999998</v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121.05</v>
      </c>
      <c r="BN234" s="64">
        <f t="shared" si="48"/>
        <v>121.05</v>
      </c>
      <c r="BO234" s="64">
        <f t="shared" si="49"/>
        <v>0.28846153846153844</v>
      </c>
      <c r="BP234" s="64">
        <f t="shared" si="50"/>
        <v>0.28846153846153844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26</v>
      </c>
      <c r="Y236" s="778">
        <f t="shared" si="46"/>
        <v>26.4</v>
      </c>
      <c r="Z236" s="36">
        <f t="shared" si="51"/>
        <v>8.2830000000000001E-2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28.946666666666673</v>
      </c>
      <c r="BN236" s="64">
        <f t="shared" si="48"/>
        <v>29.392000000000003</v>
      </c>
      <c r="BO236" s="64">
        <f t="shared" si="49"/>
        <v>6.9444444444444448E-2</v>
      </c>
      <c r="BP236" s="64">
        <f t="shared" si="50"/>
        <v>7.0512820512820512E-2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19</v>
      </c>
      <c r="Y237" s="778">
        <f t="shared" si="46"/>
        <v>19.2</v>
      </c>
      <c r="Z237" s="36">
        <f t="shared" si="51"/>
        <v>6.0240000000000002E-2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21.153333333333336</v>
      </c>
      <c r="BN237" s="64">
        <f t="shared" si="48"/>
        <v>21.376000000000001</v>
      </c>
      <c r="BO237" s="64">
        <f t="shared" si="49"/>
        <v>5.0747863247863248E-2</v>
      </c>
      <c r="BP237" s="64">
        <f t="shared" si="50"/>
        <v>5.128205128205128E-2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70</v>
      </c>
      <c r="Y239" s="778">
        <f t="shared" si="46"/>
        <v>72</v>
      </c>
      <c r="Z239" s="36">
        <f t="shared" si="51"/>
        <v>0.22590000000000002</v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77.933333333333351</v>
      </c>
      <c r="BN239" s="64">
        <f t="shared" si="48"/>
        <v>80.160000000000011</v>
      </c>
      <c r="BO239" s="64">
        <f t="shared" si="49"/>
        <v>0.18696581196581197</v>
      </c>
      <c r="BP239" s="64">
        <f t="shared" si="50"/>
        <v>0.19230769230769229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32</v>
      </c>
      <c r="Y240" s="778">
        <f t="shared" si="46"/>
        <v>33.6</v>
      </c>
      <c r="Z240" s="36">
        <f t="shared" si="51"/>
        <v>0.10542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35.706666666666671</v>
      </c>
      <c r="BN240" s="64">
        <f t="shared" si="48"/>
        <v>37.492000000000004</v>
      </c>
      <c r="BO240" s="64">
        <f t="shared" si="49"/>
        <v>8.5470085470085472E-2</v>
      </c>
      <c r="BP240" s="64">
        <f t="shared" si="50"/>
        <v>8.9743589743589758E-2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106.25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108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0.81323999999999996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255</v>
      </c>
      <c r="Y242" s="779">
        <f>IFERROR(SUM(Y230:Y240),"0")</f>
        <v>259.2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7</v>
      </c>
      <c r="Y247" s="778">
        <f>IFERROR(IF(X247="",0,CEILING((X247/$H247),1)*$H247),"")</f>
        <v>7.1999999999999993</v>
      </c>
      <c r="Z247" s="36">
        <f>IFERROR(IF(Y247=0,"",ROUNDUP(Y247/H247,0)*0.00753),"")</f>
        <v>2.2589999999999999E-2</v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7.7933333333333339</v>
      </c>
      <c r="BN247" s="64">
        <f>IFERROR(Y247*I247/H247,"0")</f>
        <v>8.016</v>
      </c>
      <c r="BO247" s="64">
        <f>IFERROR(1/J247*(X247/H247),"0")</f>
        <v>1.86965811965812E-2</v>
      </c>
      <c r="BP247" s="64">
        <f>IFERROR(1/J247*(Y247/H247),"0")</f>
        <v>1.9230769230769232E-2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2.916666666666667</v>
      </c>
      <c r="Y249" s="779">
        <f>IFERROR(Y244/H244,"0")+IFERROR(Y245/H245,"0")+IFERROR(Y246/H246,"0")+IFERROR(Y247/H247,"0")+IFERROR(Y248/H248,"0")</f>
        <v>3</v>
      </c>
      <c r="Z249" s="779">
        <f>IFERROR(IF(Z244="",0,Z244),"0")+IFERROR(IF(Z245="",0,Z245),"0")+IFERROR(IF(Z246="",0,Z246),"0")+IFERROR(IF(Z247="",0,Z247),"0")+IFERROR(IF(Z248="",0,Z248),"0")</f>
        <v>2.2589999999999999E-2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7</v>
      </c>
      <c r="Y250" s="779">
        <f>IFERROR(SUM(Y244:Y248),"0")</f>
        <v>7.1999999999999993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7</v>
      </c>
      <c r="Y277" s="778">
        <f>IFERROR(IF(X277="",0,CEILING((X277/$H277),1)*$H277),"")</f>
        <v>7.92</v>
      </c>
      <c r="Z277" s="36">
        <f>IFERROR(IF(Y277=0,"",ROUNDUP(Y277/H277,0)*0.00502),"")</f>
        <v>2.0080000000000001E-2</v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7.3535353535353538</v>
      </c>
      <c r="BN277" s="64">
        <f>IFERROR(Y277*I277/H277,"0")</f>
        <v>8.32</v>
      </c>
      <c r="BO277" s="64">
        <f>IFERROR(1/J277*(X277/H277),"0")</f>
        <v>1.5108348441681777E-2</v>
      </c>
      <c r="BP277" s="64">
        <f>IFERROR(1/J277*(Y277/H277),"0")</f>
        <v>1.7094017094017096E-2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3.5353535353535355</v>
      </c>
      <c r="Y278" s="779">
        <f>IFERROR(Y277/H277,"0")</f>
        <v>4</v>
      </c>
      <c r="Z278" s="779">
        <f>IFERROR(IF(Z277="",0,Z277),"0")</f>
        <v>2.0080000000000001E-2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7</v>
      </c>
      <c r="Y279" s="779">
        <f>IFERROR(SUM(Y277:Y277),"0")</f>
        <v>7.92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14</v>
      </c>
      <c r="Y311" s="778">
        <f t="shared" si="67"/>
        <v>14.399999999999999</v>
      </c>
      <c r="Z311" s="36">
        <f>IFERROR(IF(Y311=0,"",ROUNDUP(Y311/H311,0)*0.00753),"")</f>
        <v>4.5179999999999998E-2</v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15.586666666666668</v>
      </c>
      <c r="BN311" s="64">
        <f t="shared" si="69"/>
        <v>16.032</v>
      </c>
      <c r="BO311" s="64">
        <f t="shared" si="70"/>
        <v>3.7393162393162399E-2</v>
      </c>
      <c r="BP311" s="64">
        <f t="shared" si="71"/>
        <v>3.8461538461538464E-2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12</v>
      </c>
      <c r="Y312" s="778">
        <f t="shared" si="67"/>
        <v>12</v>
      </c>
      <c r="Z312" s="36">
        <f>IFERROR(IF(Y312=0,"",ROUNDUP(Y312/H312,0)*0.00753),"")</f>
        <v>3.7650000000000003E-2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13.000000000000002</v>
      </c>
      <c r="BN312" s="64">
        <f t="shared" si="69"/>
        <v>13.000000000000002</v>
      </c>
      <c r="BO312" s="64">
        <f t="shared" si="70"/>
        <v>3.2051282051282048E-2</v>
      </c>
      <c r="BP312" s="64">
        <f t="shared" si="71"/>
        <v>3.2051282051282048E-2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10.833333333333334</v>
      </c>
      <c r="Y314" s="779">
        <f>IFERROR(Y308/H308,"0")+IFERROR(Y309/H309,"0")+IFERROR(Y310/H310,"0")+IFERROR(Y311/H311,"0")+IFERROR(Y312/H312,"0")+IFERROR(Y313/H313,"0")</f>
        <v>11</v>
      </c>
      <c r="Z314" s="779">
        <f>IFERROR(IF(Z308="",0,Z308),"0")+IFERROR(IF(Z309="",0,Z309),"0")+IFERROR(IF(Z310="",0,Z310),"0")+IFERROR(IF(Z311="",0,Z311),"0")+IFERROR(IF(Z312="",0,Z312),"0")+IFERROR(IF(Z313="",0,Z313),"0")</f>
        <v>8.2830000000000001E-2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26</v>
      </c>
      <c r="Y315" s="779">
        <f>IFERROR(SUM(Y308:Y313),"0")</f>
        <v>26.4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10</v>
      </c>
      <c r="Y359" s="778">
        <f t="shared" ref="Y359:Y367" si="72">IFERROR(IF(X359="",0,CEILING((X359/$H359),1)*$H359),"")</f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10.444444444444443</v>
      </c>
      <c r="BN359" s="64">
        <f t="shared" ref="BN359:BN367" si="74">IFERROR(Y359*I359/H359,"0")</f>
        <v>11.28</v>
      </c>
      <c r="BO359" s="64">
        <f t="shared" ref="BO359:BO367" si="75">IFERROR(1/J359*(X359/H359),"0")</f>
        <v>1.653439153439153E-2</v>
      </c>
      <c r="BP359" s="64">
        <f t="shared" ref="BP359:BP367" si="76">IFERROR(1/J359*(Y359/H359),"0")</f>
        <v>1.7857142857142856E-2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23</v>
      </c>
      <c r="Y361" s="778">
        <f t="shared" si="72"/>
        <v>32.400000000000006</v>
      </c>
      <c r="Z361" s="36">
        <f>IFERROR(IF(Y361=0,"",ROUNDUP(Y361/H361,0)*0.02175),"")</f>
        <v>6.5250000000000002E-2</v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24.022222222222222</v>
      </c>
      <c r="BN361" s="64">
        <f t="shared" si="74"/>
        <v>33.840000000000003</v>
      </c>
      <c r="BO361" s="64">
        <f t="shared" si="75"/>
        <v>3.8029100529100524E-2</v>
      </c>
      <c r="BP361" s="64">
        <f t="shared" si="76"/>
        <v>5.3571428571428575E-2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3.0555555555555554</v>
      </c>
      <c r="Y368" s="779">
        <f>IFERROR(Y359/H359,"0")+IFERROR(Y360/H360,"0")+IFERROR(Y361/H361,"0")+IFERROR(Y362/H362,"0")+IFERROR(Y363/H363,"0")+IFERROR(Y364/H364,"0")+IFERROR(Y365/H365,"0")+IFERROR(Y366/H366,"0")+IFERROR(Y367/H367,"0")</f>
        <v>4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8.6999999999999994E-2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33</v>
      </c>
      <c r="Y369" s="779">
        <f>IFERROR(SUM(Y359:Y367),"0")</f>
        <v>43.2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8</v>
      </c>
      <c r="Y389" s="778">
        <f>IFERROR(IF(X389="",0,CEILING((X389/$H389),1)*$H389),"")</f>
        <v>8.4</v>
      </c>
      <c r="Z389" s="36">
        <f>IFERROR(IF(Y389=0,"",ROUNDUP(Y389/H389,0)*0.02175),"")</f>
        <v>2.1749999999999999E-2</v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8.5371428571428574</v>
      </c>
      <c r="BN389" s="64">
        <f>IFERROR(Y389*I389/H389,"0")</f>
        <v>8.9640000000000004</v>
      </c>
      <c r="BO389" s="64">
        <f>IFERROR(1/J389*(X389/H389),"0")</f>
        <v>1.7006802721088433E-2</v>
      </c>
      <c r="BP389" s="64">
        <f>IFERROR(1/J389*(Y389/H389),"0")</f>
        <v>1.7857142857142856E-2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0.95238095238095233</v>
      </c>
      <c r="Y390" s="779">
        <f>IFERROR(Y387/H387,"0")+IFERROR(Y388/H388,"0")+IFERROR(Y389/H389,"0")</f>
        <v>1</v>
      </c>
      <c r="Z390" s="779">
        <f>IFERROR(IF(Z387="",0,Z387),"0")+IFERROR(IF(Z388="",0,Z388),"0")+IFERROR(IF(Z389="",0,Z389),"0")</f>
        <v>2.1749999999999999E-2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8</v>
      </c>
      <c r="Y391" s="779">
        <f>IFERROR(SUM(Y387:Y389),"0")</f>
        <v>8.4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43</v>
      </c>
      <c r="Y396" s="778">
        <f>IFERROR(IF(X396="",0,CEILING((X396/$H396),1)*$H396),"")</f>
        <v>43.349999999999994</v>
      </c>
      <c r="Z396" s="36">
        <f>IFERROR(IF(Y396=0,"",ROUNDUP(Y396/H396,0)*0.00753),"")</f>
        <v>0.12801000000000001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48.901960784313729</v>
      </c>
      <c r="BN396" s="64">
        <f>IFERROR(Y396*I396/H396,"0")</f>
        <v>49.3</v>
      </c>
      <c r="BO396" s="64">
        <f>IFERROR(1/J396*(X396/H396),"0")</f>
        <v>0.10809451985922575</v>
      </c>
      <c r="BP396" s="64">
        <f>IFERROR(1/J396*(Y396/H396),"0")</f>
        <v>0.10897435897435898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16.862745098039216</v>
      </c>
      <c r="Y397" s="779">
        <f>IFERROR(Y393/H393,"0")+IFERROR(Y394/H394,"0")+IFERROR(Y395/H395,"0")+IFERROR(Y396/H396,"0")</f>
        <v>17</v>
      </c>
      <c r="Z397" s="779">
        <f>IFERROR(IF(Z393="",0,Z393),"0")+IFERROR(IF(Z394="",0,Z394),"0")+IFERROR(IF(Z395="",0,Z395),"0")+IFERROR(IF(Z396="",0,Z396),"0")</f>
        <v>0.12801000000000001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43</v>
      </c>
      <c r="Y398" s="779">
        <f>IFERROR(SUM(Y393:Y396),"0")</f>
        <v>43.349999999999994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13</v>
      </c>
      <c r="Y407" s="778">
        <f>IFERROR(IF(X407="",0,CEILING((X407/$H407),1)*$H407),"")</f>
        <v>14.4</v>
      </c>
      <c r="Z407" s="36">
        <f>IFERROR(IF(Y407=0,"",ROUNDUP(Y407/H407,0)*0.00753),"")</f>
        <v>6.0240000000000002E-2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14.791111111111112</v>
      </c>
      <c r="BN407" s="64">
        <f>IFERROR(Y407*I407/H407,"0")</f>
        <v>16.384</v>
      </c>
      <c r="BO407" s="64">
        <f>IFERROR(1/J407*(X407/H407),"0")</f>
        <v>4.6296296296296294E-2</v>
      </c>
      <c r="BP407" s="64">
        <f>IFERROR(1/J407*(Y407/H407),"0")</f>
        <v>5.128205128205128E-2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7.2222222222222223</v>
      </c>
      <c r="Y408" s="779">
        <f>IFERROR(Y407/H407,"0")</f>
        <v>8</v>
      </c>
      <c r="Z408" s="779">
        <f>IFERROR(IF(Z407="",0,Z407),"0")</f>
        <v>6.0240000000000002E-2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13</v>
      </c>
      <c r="Y409" s="779">
        <f>IFERROR(SUM(Y407:Y407),"0")</f>
        <v>14.4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1046</v>
      </c>
      <c r="Y420" s="778">
        <f t="shared" si="82"/>
        <v>1050</v>
      </c>
      <c r="Z420" s="36">
        <f>IFERROR(IF(Y420=0,"",ROUNDUP(Y420/H420,0)*0.02175),"")</f>
        <v>1.5225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1079.472</v>
      </c>
      <c r="BN420" s="64">
        <f t="shared" si="84"/>
        <v>1083.5999999999999</v>
      </c>
      <c r="BO420" s="64">
        <f t="shared" si="85"/>
        <v>1.4527777777777777</v>
      </c>
      <c r="BP420" s="64">
        <f t="shared" si="86"/>
        <v>1.4583333333333333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558</v>
      </c>
      <c r="Y422" s="778">
        <f t="shared" si="82"/>
        <v>570</v>
      </c>
      <c r="Z422" s="36">
        <f>IFERROR(IF(Y422=0,"",ROUNDUP(Y422/H422,0)*0.02175),"")</f>
        <v>0.8264999999999999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575.85599999999999</v>
      </c>
      <c r="BN422" s="64">
        <f t="shared" si="84"/>
        <v>588.24</v>
      </c>
      <c r="BO422" s="64">
        <f t="shared" si="85"/>
        <v>0.77500000000000002</v>
      </c>
      <c r="BP422" s="64">
        <f t="shared" si="86"/>
        <v>0.79166666666666663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346</v>
      </c>
      <c r="Y425" s="778">
        <f t="shared" si="82"/>
        <v>360</v>
      </c>
      <c r="Z425" s="36">
        <f>IFERROR(IF(Y425=0,"",ROUNDUP(Y425/H425,0)*0.02175),"")</f>
        <v>0.52200000000000002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357.072</v>
      </c>
      <c r="BN425" s="64">
        <f t="shared" si="84"/>
        <v>371.52000000000004</v>
      </c>
      <c r="BO425" s="64">
        <f t="shared" si="85"/>
        <v>0.48055555555555551</v>
      </c>
      <c r="BP425" s="64">
        <f t="shared" si="86"/>
        <v>0.5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130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132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2.8709999999999996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1950</v>
      </c>
      <c r="Y431" s="779">
        <f>IFERROR(SUM(Y419:Y429),"0")</f>
        <v>1980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23</v>
      </c>
      <c r="Y440" s="778">
        <f>IFERROR(IF(X440="",0,CEILING((X440/$H440),1)*$H440),"")</f>
        <v>23.4</v>
      </c>
      <c r="Z440" s="36">
        <f>IFERROR(IF(Y440=0,"",ROUNDUP(Y440/H440,0)*0.02175),"")</f>
        <v>6.5250000000000002E-2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24.663076923076925</v>
      </c>
      <c r="BN440" s="64">
        <f>IFERROR(Y440*I440/H440,"0")</f>
        <v>25.092000000000002</v>
      </c>
      <c r="BO440" s="64">
        <f>IFERROR(1/J440*(X440/H440),"0")</f>
        <v>5.2655677655677656E-2</v>
      </c>
      <c r="BP440" s="64">
        <f>IFERROR(1/J440*(Y440/H440),"0")</f>
        <v>5.3571428571428568E-2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2.9487179487179489</v>
      </c>
      <c r="Y442" s="779">
        <f>IFERROR(Y438/H438,"0")+IFERROR(Y439/H439,"0")+IFERROR(Y440/H440,"0")+IFERROR(Y441/H441,"0")</f>
        <v>3</v>
      </c>
      <c r="Z442" s="779">
        <f>IFERROR(IF(Z438="",0,Z438),"0")+IFERROR(IF(Z439="",0,Z439),"0")+IFERROR(IF(Z440="",0,Z440),"0")+IFERROR(IF(Z441="",0,Z441),"0")</f>
        <v>6.5250000000000002E-2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23</v>
      </c>
      <c r="Y443" s="779">
        <f>IFERROR(SUM(Y438:Y441),"0")</f>
        <v>23.4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78</v>
      </c>
      <c r="Y445" s="778">
        <f>IFERROR(IF(X445="",0,CEILING((X445/$H445),1)*$H445),"")</f>
        <v>78</v>
      </c>
      <c r="Z445" s="36">
        <f>IFERROR(IF(Y445=0,"",ROUNDUP(Y445/H445,0)*0.02175),"")</f>
        <v>0.21749999999999997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83.640000000000015</v>
      </c>
      <c r="BN445" s="64">
        <f>IFERROR(Y445*I445/H445,"0")</f>
        <v>83.640000000000015</v>
      </c>
      <c r="BO445" s="64">
        <f>IFERROR(1/J445*(X445/H445),"0")</f>
        <v>0.17857142857142855</v>
      </c>
      <c r="BP445" s="64">
        <f>IFERROR(1/J445*(Y445/H445),"0")</f>
        <v>0.17857142857142855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10</v>
      </c>
      <c r="Y448" s="779">
        <f>IFERROR(Y445/H445,"0")+IFERROR(Y446/H446,"0")+IFERROR(Y447/H447,"0")</f>
        <v>10</v>
      </c>
      <c r="Z448" s="779">
        <f>IFERROR(IF(Z445="",0,Z445),"0")+IFERROR(IF(Z446="",0,Z446),"0")+IFERROR(IF(Z447="",0,Z447),"0")</f>
        <v>0.21749999999999997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78</v>
      </c>
      <c r="Y449" s="779">
        <f>IFERROR(SUM(Y445:Y447),"0")</f>
        <v>78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658</v>
      </c>
      <c r="Y468" s="778">
        <f t="shared" ref="Y468:Y474" si="93">IFERROR(IF(X468="",0,CEILING((X468/$H468),1)*$H468),"")</f>
        <v>663</v>
      </c>
      <c r="Z468" s="36">
        <f>IFERROR(IF(Y468=0,"",ROUNDUP(Y468/H468,0)*0.02175),"")</f>
        <v>1.8487499999999999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705.57846153846162</v>
      </c>
      <c r="BN468" s="64">
        <f t="shared" ref="BN468:BN474" si="95">IFERROR(Y468*I468/H468,"0")</f>
        <v>710.94</v>
      </c>
      <c r="BO468" s="64">
        <f t="shared" ref="BO468:BO474" si="96">IFERROR(1/J468*(X468/H468),"0")</f>
        <v>1.5064102564102564</v>
      </c>
      <c r="BP468" s="64">
        <f t="shared" ref="BP468:BP474" si="97">IFERROR(1/J468*(Y468/H468),"0")</f>
        <v>1.5178571428571428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84.358974358974365</v>
      </c>
      <c r="Y475" s="779">
        <f>IFERROR(Y468/H468,"0")+IFERROR(Y469/H469,"0")+IFERROR(Y470/H470,"0")+IFERROR(Y471/H471,"0")+IFERROR(Y472/H472,"0")+IFERROR(Y473/H473,"0")+IFERROR(Y474/H474,"0")</f>
        <v>85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1.8487499999999999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658</v>
      </c>
      <c r="Y476" s="779">
        <f>IFERROR(SUM(Y468:Y474),"0")</f>
        <v>663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30</v>
      </c>
      <c r="Y490" s="778">
        <f t="shared" si="98"/>
        <v>33.6</v>
      </c>
      <c r="Z490" s="36">
        <f>IFERROR(IF(Y490=0,"",ROUNDUP(Y490/H490,0)*0.00753),"")</f>
        <v>6.0240000000000002E-2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31.642857142857135</v>
      </c>
      <c r="BN490" s="64">
        <f t="shared" si="100"/>
        <v>35.44</v>
      </c>
      <c r="BO490" s="64">
        <f t="shared" si="101"/>
        <v>4.5787545787545784E-2</v>
      </c>
      <c r="BP490" s="64">
        <f t="shared" si="102"/>
        <v>5.128205128205128E-2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16</v>
      </c>
      <c r="Y503" s="778">
        <f t="shared" si="98"/>
        <v>16.8</v>
      </c>
      <c r="Z503" s="36">
        <f t="shared" si="103"/>
        <v>4.0160000000000001E-2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16.990476190476191</v>
      </c>
      <c r="BN503" s="64">
        <f t="shared" si="100"/>
        <v>17.84</v>
      </c>
      <c r="BO503" s="64">
        <f t="shared" si="101"/>
        <v>3.2560032560032565E-2</v>
      </c>
      <c r="BP503" s="64">
        <f t="shared" si="102"/>
        <v>3.4188034188034191E-2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14.761904761904761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16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0.1004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46</v>
      </c>
      <c r="Y508" s="779">
        <f>IFERROR(SUM(Y489:Y506),"0")</f>
        <v>50.400000000000006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10</v>
      </c>
      <c r="Y525" s="778">
        <f>IFERROR(IF(X525="",0,CEILING((X525/$H525),1)*$H525),"")</f>
        <v>12.600000000000001</v>
      </c>
      <c r="Z525" s="36">
        <f>IFERROR(IF(Y525=0,"",ROUNDUP(Y525/H525,0)*0.00753),"")</f>
        <v>2.2589999999999999E-2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10.547619047619046</v>
      </c>
      <c r="BN525" s="64">
        <f>IFERROR(Y525*I525/H525,"0")</f>
        <v>13.290000000000001</v>
      </c>
      <c r="BO525" s="64">
        <f>IFERROR(1/J525*(X525/H525),"0")</f>
        <v>1.5262515262515262E-2</v>
      </c>
      <c r="BP525" s="64">
        <f>IFERROR(1/J525*(Y525/H525),"0")</f>
        <v>1.9230769230769232E-2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2.3809523809523809</v>
      </c>
      <c r="Y530" s="779">
        <f>IFERROR(Y525/H525,"0")+IFERROR(Y526/H526,"0")+IFERROR(Y527/H527,"0")+IFERROR(Y528/H528,"0")+IFERROR(Y529/H529,"0")</f>
        <v>3</v>
      </c>
      <c r="Z530" s="779">
        <f>IFERROR(IF(Z525="",0,Z525),"0")+IFERROR(IF(Z526="",0,Z526),"0")+IFERROR(IF(Z527="",0,Z527),"0")+IFERROR(IF(Z528="",0,Z528),"0")+IFERROR(IF(Z529="",0,Z529),"0")</f>
        <v>2.2589999999999999E-2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10</v>
      </c>
      <c r="Y531" s="779">
        <f>IFERROR(SUM(Y525:Y529),"0")</f>
        <v>12.600000000000001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37</v>
      </c>
      <c r="Y556" s="778">
        <f t="shared" ref="Y556:Y566" si="104">IFERROR(IF(X556="",0,CEILING((X556/$H556),1)*$H556),"")</f>
        <v>42.24</v>
      </c>
      <c r="Z556" s="36">
        <f t="shared" ref="Z556:Z561" si="105">IFERROR(IF(Y556=0,"",ROUNDUP(Y556/H556,0)*0.01196),"")</f>
        <v>9.5680000000000001E-2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39.522727272727266</v>
      </c>
      <c r="BN556" s="64">
        <f t="shared" ref="BN556:BN566" si="107">IFERROR(Y556*I556/H556,"0")</f>
        <v>45.12</v>
      </c>
      <c r="BO556" s="64">
        <f t="shared" ref="BO556:BO566" si="108">IFERROR(1/J556*(X556/H556),"0")</f>
        <v>6.7380536130536128E-2</v>
      </c>
      <c r="BP556" s="64">
        <f t="shared" ref="BP556:BP566" si="109">IFERROR(1/J556*(Y556/H556),"0")</f>
        <v>7.6923076923076927E-2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88</v>
      </c>
      <c r="Y561" s="778">
        <f t="shared" si="104"/>
        <v>89.76</v>
      </c>
      <c r="Z561" s="36">
        <f t="shared" si="105"/>
        <v>0.20332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94</v>
      </c>
      <c r="BN561" s="64">
        <f t="shared" si="107"/>
        <v>95.88</v>
      </c>
      <c r="BO561" s="64">
        <f t="shared" si="108"/>
        <v>0.16025641025641024</v>
      </c>
      <c r="BP561" s="64">
        <f t="shared" si="109"/>
        <v>0.16346153846153846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23.674242424242422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25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0.29899999999999999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125</v>
      </c>
      <c r="Y568" s="779">
        <f>IFERROR(SUM(Y556:Y566),"0")</f>
        <v>132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137</v>
      </c>
      <c r="Y576" s="778">
        <f t="shared" ref="Y576:Y584" si="110">IFERROR(IF(X576="",0,CEILING((X576/$H576),1)*$H576),"")</f>
        <v>137.28</v>
      </c>
      <c r="Z576" s="36">
        <f>IFERROR(IF(Y576=0,"",ROUNDUP(Y576/H576,0)*0.01196),"")</f>
        <v>0.31096000000000001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146.34090909090907</v>
      </c>
      <c r="BN576" s="64">
        <f t="shared" ref="BN576:BN584" si="112">IFERROR(Y576*I576/H576,"0")</f>
        <v>146.63999999999999</v>
      </c>
      <c r="BO576" s="64">
        <f t="shared" ref="BO576:BO584" si="113">IFERROR(1/J576*(X576/H576),"0")</f>
        <v>0.24949009324009325</v>
      </c>
      <c r="BP576" s="64">
        <f t="shared" ref="BP576:BP584" si="114">IFERROR(1/J576*(Y576/H576),"0")</f>
        <v>0.25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68</v>
      </c>
      <c r="Y577" s="778">
        <f t="shared" si="110"/>
        <v>68.64</v>
      </c>
      <c r="Z577" s="36">
        <f>IFERROR(IF(Y577=0,"",ROUNDUP(Y577/H577,0)*0.01196),"")</f>
        <v>0.15548000000000001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72.636363636363626</v>
      </c>
      <c r="BN577" s="64">
        <f t="shared" si="112"/>
        <v>73.319999999999993</v>
      </c>
      <c r="BO577" s="64">
        <f t="shared" si="113"/>
        <v>0.12383449883449885</v>
      </c>
      <c r="BP577" s="64">
        <f t="shared" si="114"/>
        <v>0.125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355</v>
      </c>
      <c r="Y578" s="778">
        <f t="shared" si="110"/>
        <v>359.04</v>
      </c>
      <c r="Z578" s="36">
        <f>IFERROR(IF(Y578=0,"",ROUNDUP(Y578/H578,0)*0.01196),"")</f>
        <v>0.81328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379.20454545454538</v>
      </c>
      <c r="BN578" s="64">
        <f t="shared" si="112"/>
        <v>383.52</v>
      </c>
      <c r="BO578" s="64">
        <f t="shared" si="113"/>
        <v>0.64648892773892774</v>
      </c>
      <c r="BP578" s="64">
        <f t="shared" si="114"/>
        <v>0.65384615384615385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106.06060606060606</v>
      </c>
      <c r="Y585" s="779">
        <f>IFERROR(Y576/H576,"0")+IFERROR(Y577/H577,"0")+IFERROR(Y578/H578,"0")+IFERROR(Y579/H579,"0")+IFERROR(Y580/H580,"0")+IFERROR(Y581/H581,"0")+IFERROR(Y582/H582,"0")+IFERROR(Y583/H583,"0")+IFERROR(Y584/H584,"0")</f>
        <v>107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1.27972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560</v>
      </c>
      <c r="Y586" s="779">
        <f>IFERROR(SUM(Y576:Y584),"0")</f>
        <v>564.96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4128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4221.33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4352.1613347436887</v>
      </c>
      <c r="Y664" s="779">
        <f>IFERROR(SUM(BN22:BN660),"0")</f>
        <v>4450.576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8</v>
      </c>
      <c r="Y665" s="38">
        <f>ROUNDUP(SUM(BP22:BP660),0)</f>
        <v>8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4552.1613347436887</v>
      </c>
      <c r="Y666" s="779">
        <f>GrossWeightTotalR+PalletQtyTotalR*25</f>
        <v>4650.576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575.27733976263391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590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8.5864199999999986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54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63</v>
      </c>
      <c r="E673" s="46">
        <f>IFERROR(Y110*1,"0")+IFERROR(Y111*1,"0")+IFERROR(Y112*1,"0")+IFERROR(Y116*1,"0")+IFERROR(Y117*1,"0")+IFERROR(Y118*1,"0")+IFERROR(Y119*1,"0")+IFERROR(Y120*1,"0")+IFERROR(Y121*1,"0")</f>
        <v>0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50.400000000000006</v>
      </c>
      <c r="I673" s="46">
        <f>IFERROR(Y193*1,"0")+IFERROR(Y197*1,"0")+IFERROR(Y198*1,"0")+IFERROR(Y199*1,"0")+IFERROR(Y200*1,"0")+IFERROR(Y201*1,"0")+IFERROR(Y202*1,"0")+IFERROR(Y203*1,"0")+IFERROR(Y204*1,"0")</f>
        <v>9.9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396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7.92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26.4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94.949999999999989</v>
      </c>
      <c r="V673" s="46">
        <f>IFERROR(Y407*1,"0")+IFERROR(Y411*1,"0")+IFERROR(Y412*1,"0")+IFERROR(Y413*1,"0")</f>
        <v>14.4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2081.4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663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50.400000000000006</v>
      </c>
      <c r="Z673" s="46">
        <f>IFERROR(Y521*1,"0")+IFERROR(Y525*1,"0")+IFERROR(Y526*1,"0")+IFERROR(Y527*1,"0")+IFERROR(Y528*1,"0")+IFERROR(Y529*1,"0")+IFERROR(Y533*1,"0")+IFERROR(Y537*1,"0")</f>
        <v>12.600000000000001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696.96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2024-11-29T07:50:05Z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