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0,24\29,10,24 Пушкарный\"/>
    </mc:Choice>
  </mc:AlternateContent>
  <xr:revisionPtr revIDLastSave="0" documentId="13_ncr:1_{41948B04-1E8B-4414-A273-2CEF7297493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BN601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P587" i="2"/>
  <c r="BO587" i="2"/>
  <c r="BM587" i="2"/>
  <c r="Y587" i="2"/>
  <c r="BN587" i="2" s="1"/>
  <c r="BO586" i="2"/>
  <c r="BM586" i="2"/>
  <c r="Y586" i="2"/>
  <c r="Y590" i="2" s="1"/>
  <c r="X584" i="2"/>
  <c r="X583" i="2"/>
  <c r="BO582" i="2"/>
  <c r="BM582" i="2"/>
  <c r="Y582" i="2"/>
  <c r="Z582" i="2" s="1"/>
  <c r="BP581" i="2"/>
  <c r="BO581" i="2"/>
  <c r="BM581" i="2"/>
  <c r="Y581" i="2"/>
  <c r="BO580" i="2"/>
  <c r="BM580" i="2"/>
  <c r="Y580" i="2"/>
  <c r="Z580" i="2" s="1"/>
  <c r="BO579" i="2"/>
  <c r="BM579" i="2"/>
  <c r="Y579" i="2"/>
  <c r="BO578" i="2"/>
  <c r="BM578" i="2"/>
  <c r="Y578" i="2"/>
  <c r="Z578" i="2" s="1"/>
  <c r="BO577" i="2"/>
  <c r="BM577" i="2"/>
  <c r="Y577" i="2"/>
  <c r="BP577" i="2" s="1"/>
  <c r="BO576" i="2"/>
  <c r="BM576" i="2"/>
  <c r="Y576" i="2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Y570" i="2"/>
  <c r="Z570" i="2" s="1"/>
  <c r="BO569" i="2"/>
  <c r="BM569" i="2"/>
  <c r="Y569" i="2"/>
  <c r="Y574" i="2" s="1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BO559" i="2"/>
  <c r="BM559" i="2"/>
  <c r="Y559" i="2"/>
  <c r="Z559" i="2" s="1"/>
  <c r="X555" i="2"/>
  <c r="X554" i="2"/>
  <c r="BO553" i="2"/>
  <c r="BM553" i="2"/>
  <c r="Y553" i="2"/>
  <c r="BN553" i="2" s="1"/>
  <c r="BO552" i="2"/>
  <c r="BM552" i="2"/>
  <c r="Y552" i="2"/>
  <c r="BP552" i="2" s="1"/>
  <c r="P552" i="2"/>
  <c r="X550" i="2"/>
  <c r="X549" i="2"/>
  <c r="BO548" i="2"/>
  <c r="BM548" i="2"/>
  <c r="Y548" i="2"/>
  <c r="P548" i="2"/>
  <c r="BO547" i="2"/>
  <c r="BM547" i="2"/>
  <c r="Y547" i="2"/>
  <c r="BN547" i="2" s="1"/>
  <c r="P547" i="2"/>
  <c r="BO546" i="2"/>
  <c r="BM546" i="2"/>
  <c r="Y546" i="2"/>
  <c r="BN546" i="2" s="1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O539" i="2"/>
  <c r="BM539" i="2"/>
  <c r="Y539" i="2"/>
  <c r="P539" i="2"/>
  <c r="BO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Y535" i="2"/>
  <c r="P535" i="2"/>
  <c r="BO534" i="2"/>
  <c r="BM534" i="2"/>
  <c r="Y534" i="2"/>
  <c r="Z534" i="2" s="1"/>
  <c r="P534" i="2"/>
  <c r="X532" i="2"/>
  <c r="X531" i="2"/>
  <c r="BO530" i="2"/>
  <c r="BM530" i="2"/>
  <c r="Y530" i="2"/>
  <c r="BO529" i="2"/>
  <c r="BM529" i="2"/>
  <c r="Y529" i="2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BN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Y497" i="2" s="1"/>
  <c r="P495" i="2"/>
  <c r="X493" i="2"/>
  <c r="X492" i="2"/>
  <c r="BO491" i="2"/>
  <c r="BM491" i="2"/>
  <c r="Y491" i="2"/>
  <c r="Y493" i="2" s="1"/>
  <c r="P491" i="2"/>
  <c r="X489" i="2"/>
  <c r="X488" i="2"/>
  <c r="BO487" i="2"/>
  <c r="BM487" i="2"/>
  <c r="Y487" i="2"/>
  <c r="BP487" i="2" s="1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X476" i="2"/>
  <c r="X475" i="2"/>
  <c r="BO474" i="2"/>
  <c r="BM474" i="2"/>
  <c r="Y474" i="2"/>
  <c r="P474" i="2"/>
  <c r="BO473" i="2"/>
  <c r="BM473" i="2"/>
  <c r="Y473" i="2"/>
  <c r="P473" i="2"/>
  <c r="X471" i="2"/>
  <c r="X470" i="2"/>
  <c r="BO469" i="2"/>
  <c r="BM469" i="2"/>
  <c r="Y469" i="2"/>
  <c r="BN469" i="2" s="1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BN456" i="2" s="1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BN446" i="2" s="1"/>
  <c r="P446" i="2"/>
  <c r="X444" i="2"/>
  <c r="X443" i="2"/>
  <c r="BO442" i="2"/>
  <c r="BM442" i="2"/>
  <c r="Y442" i="2"/>
  <c r="Y443" i="2" s="1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BN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BP414" i="2" s="1"/>
  <c r="P414" i="2"/>
  <c r="BO413" i="2"/>
  <c r="BM413" i="2"/>
  <c r="Y413" i="2"/>
  <c r="BN413" i="2" s="1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Y391" i="2"/>
  <c r="P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P388" i="2"/>
  <c r="BO387" i="2"/>
  <c r="BM387" i="2"/>
  <c r="Y387" i="2"/>
  <c r="Z387" i="2" s="1"/>
  <c r="P387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X371" i="2"/>
  <c r="BO370" i="2"/>
  <c r="BM370" i="2"/>
  <c r="Y370" i="2"/>
  <c r="BN370" i="2" s="1"/>
  <c r="P370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P363" i="2"/>
  <c r="X361" i="2"/>
  <c r="X360" i="2"/>
  <c r="BO359" i="2"/>
  <c r="BM359" i="2"/>
  <c r="Y359" i="2"/>
  <c r="BN359" i="2" s="1"/>
  <c r="P359" i="2"/>
  <c r="BO358" i="2"/>
  <c r="BM358" i="2"/>
  <c r="Y358" i="2"/>
  <c r="BN358" i="2" s="1"/>
  <c r="P358" i="2"/>
  <c r="BO357" i="2"/>
  <c r="BM357" i="2"/>
  <c r="Y357" i="2"/>
  <c r="BN357" i="2" s="1"/>
  <c r="BO356" i="2"/>
  <c r="BM356" i="2"/>
  <c r="Y356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N335" i="2" s="1"/>
  <c r="P335" i="2"/>
  <c r="BO334" i="2"/>
  <c r="BM334" i="2"/>
  <c r="Y334" i="2"/>
  <c r="P334" i="2"/>
  <c r="X332" i="2"/>
  <c r="X331" i="2"/>
  <c r="BO330" i="2"/>
  <c r="BM330" i="2"/>
  <c r="Y330" i="2"/>
  <c r="BN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BP323" i="2" s="1"/>
  <c r="P323" i="2"/>
  <c r="X320" i="2"/>
  <c r="X319" i="2"/>
  <c r="BO318" i="2"/>
  <c r="BM318" i="2"/>
  <c r="Y318" i="2"/>
  <c r="BP318" i="2" s="1"/>
  <c r="P318" i="2"/>
  <c r="BO317" i="2"/>
  <c r="BM317" i="2"/>
  <c r="Y317" i="2"/>
  <c r="Y319" i="2" s="1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S627" i="2" s="1"/>
  <c r="P308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BN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Z282" i="2" s="1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Z279" i="2" s="1"/>
  <c r="P279" i="2"/>
  <c r="BO278" i="2"/>
  <c r="BM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P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P212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X192" i="2"/>
  <c r="X191" i="2"/>
  <c r="BO190" i="2"/>
  <c r="BM190" i="2"/>
  <c r="Y190" i="2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BP182" i="2" s="1"/>
  <c r="P182" i="2"/>
  <c r="X180" i="2"/>
  <c r="X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N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BO92" i="2"/>
  <c r="BM92" i="2"/>
  <c r="Y92" i="2"/>
  <c r="BP92" i="2" s="1"/>
  <c r="BO91" i="2"/>
  <c r="BM91" i="2"/>
  <c r="Y91" i="2"/>
  <c r="BN91" i="2" s="1"/>
  <c r="BO90" i="2"/>
  <c r="BM90" i="2"/>
  <c r="Y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BP294" i="2" l="1"/>
  <c r="Z365" i="2"/>
  <c r="Z442" i="2"/>
  <c r="Z443" i="2" s="1"/>
  <c r="BN442" i="2"/>
  <c r="BP442" i="2"/>
  <c r="Z116" i="2"/>
  <c r="BN116" i="2"/>
  <c r="Z317" i="2"/>
  <c r="BN317" i="2"/>
  <c r="Z318" i="2"/>
  <c r="BN318" i="2"/>
  <c r="Z323" i="2"/>
  <c r="BN323" i="2"/>
  <c r="Z325" i="2"/>
  <c r="BN325" i="2"/>
  <c r="Z396" i="2"/>
  <c r="Z414" i="2"/>
  <c r="BN414" i="2"/>
  <c r="Z500" i="2"/>
  <c r="BN500" i="2"/>
  <c r="Z552" i="2"/>
  <c r="Y160" i="2"/>
  <c r="Y496" i="2"/>
  <c r="Z52" i="2"/>
  <c r="BN52" i="2"/>
  <c r="Z85" i="2"/>
  <c r="BN85" i="2"/>
  <c r="BP132" i="2"/>
  <c r="Z133" i="2"/>
  <c r="Z182" i="2"/>
  <c r="BN182" i="2"/>
  <c r="Z197" i="2"/>
  <c r="BN197" i="2"/>
  <c r="Z234" i="2"/>
  <c r="BN234" i="2"/>
  <c r="Z301" i="2"/>
  <c r="BN301" i="2"/>
  <c r="Z359" i="2"/>
  <c r="Z370" i="2"/>
  <c r="Z371" i="2" s="1"/>
  <c r="Y371" i="2"/>
  <c r="Z374" i="2"/>
  <c r="Z430" i="2"/>
  <c r="BN430" i="2"/>
  <c r="Z448" i="2"/>
  <c r="BN448" i="2"/>
  <c r="Z483" i="2"/>
  <c r="Z491" i="2"/>
  <c r="Z492" i="2" s="1"/>
  <c r="BN491" i="2"/>
  <c r="BP491" i="2"/>
  <c r="Y492" i="2"/>
  <c r="Z561" i="2"/>
  <c r="BN561" i="2"/>
  <c r="BN30" i="2"/>
  <c r="BN31" i="2"/>
  <c r="BN33" i="2"/>
  <c r="BN58" i="2"/>
  <c r="BN70" i="2"/>
  <c r="BN84" i="2"/>
  <c r="BP93" i="2"/>
  <c r="BN93" i="2"/>
  <c r="BN113" i="2"/>
  <c r="BP122" i="2"/>
  <c r="BN122" i="2"/>
  <c r="Z122" i="2"/>
  <c r="BN123" i="2"/>
  <c r="BN153" i="2"/>
  <c r="BN176" i="2"/>
  <c r="BN178" i="2"/>
  <c r="BN230" i="2"/>
  <c r="BN237" i="2"/>
  <c r="BP237" i="2"/>
  <c r="BP243" i="2"/>
  <c r="BN243" i="2"/>
  <c r="Z243" i="2"/>
  <c r="BP244" i="2"/>
  <c r="BN244" i="2"/>
  <c r="Z244" i="2"/>
  <c r="BN292" i="2"/>
  <c r="BP292" i="2"/>
  <c r="BP363" i="2"/>
  <c r="BN363" i="2"/>
  <c r="Z363" i="2"/>
  <c r="BN408" i="2"/>
  <c r="BN416" i="2"/>
  <c r="Z416" i="2"/>
  <c r="BN436" i="2"/>
  <c r="Z452" i="2"/>
  <c r="BP452" i="2"/>
  <c r="BP473" i="2"/>
  <c r="BN473" i="2"/>
  <c r="Z473" i="2"/>
  <c r="BN487" i="2"/>
  <c r="BN529" i="2"/>
  <c r="BP529" i="2"/>
  <c r="BP535" i="2"/>
  <c r="BN535" i="2"/>
  <c r="Z535" i="2"/>
  <c r="BN569" i="2"/>
  <c r="X618" i="2"/>
  <c r="BN29" i="2"/>
  <c r="Z63" i="2"/>
  <c r="BN63" i="2"/>
  <c r="Z69" i="2"/>
  <c r="BN69" i="2"/>
  <c r="Y78" i="2"/>
  <c r="BN74" i="2"/>
  <c r="BN83" i="2"/>
  <c r="Y97" i="2"/>
  <c r="BN140" i="2"/>
  <c r="BN196" i="2"/>
  <c r="BP199" i="2"/>
  <c r="BN199" i="2"/>
  <c r="Z199" i="2"/>
  <c r="BN206" i="2"/>
  <c r="BN218" i="2"/>
  <c r="BP218" i="2"/>
  <c r="BN222" i="2"/>
  <c r="Z252" i="2"/>
  <c r="BP252" i="2"/>
  <c r="BN254" i="2"/>
  <c r="Z280" i="2"/>
  <c r="BP280" i="2"/>
  <c r="Y289" i="2"/>
  <c r="Y288" i="2"/>
  <c r="BN287" i="2"/>
  <c r="Y295" i="2"/>
  <c r="BP328" i="2"/>
  <c r="BN328" i="2"/>
  <c r="Z328" i="2"/>
  <c r="Z337" i="2"/>
  <c r="BP337" i="2"/>
  <c r="BN352" i="2"/>
  <c r="Z356" i="2"/>
  <c r="BP356" i="2"/>
  <c r="Y366" i="2"/>
  <c r="BP386" i="2"/>
  <c r="BN386" i="2"/>
  <c r="Z386" i="2"/>
  <c r="BP391" i="2"/>
  <c r="BN391" i="2"/>
  <c r="Z391" i="2"/>
  <c r="Z459" i="2"/>
  <c r="BP459" i="2"/>
  <c r="BN463" i="2"/>
  <c r="BP484" i="2"/>
  <c r="BN484" i="2"/>
  <c r="Z484" i="2"/>
  <c r="BN518" i="2"/>
  <c r="Z518" i="2"/>
  <c r="BP530" i="2"/>
  <c r="BN530" i="2"/>
  <c r="Z530" i="2"/>
  <c r="BP539" i="2"/>
  <c r="BN539" i="2"/>
  <c r="Z539" i="2"/>
  <c r="BP548" i="2"/>
  <c r="Z548" i="2"/>
  <c r="BP565" i="2"/>
  <c r="BN565" i="2"/>
  <c r="Z565" i="2"/>
  <c r="BN589" i="2"/>
  <c r="BP589" i="2"/>
  <c r="Y135" i="2"/>
  <c r="BN142" i="2"/>
  <c r="BN159" i="2"/>
  <c r="Y180" i="2"/>
  <c r="BN175" i="2"/>
  <c r="I627" i="2"/>
  <c r="BN195" i="2"/>
  <c r="BN201" i="2"/>
  <c r="Y209" i="2"/>
  <c r="BN220" i="2"/>
  <c r="BN228" i="2"/>
  <c r="Y246" i="2"/>
  <c r="BN242" i="2"/>
  <c r="BN282" i="2"/>
  <c r="BN343" i="2"/>
  <c r="BN389" i="2"/>
  <c r="BN424" i="2"/>
  <c r="BN461" i="2"/>
  <c r="Z627" i="2"/>
  <c r="BN495" i="2"/>
  <c r="BN538" i="2"/>
  <c r="BP341" i="2"/>
  <c r="BP66" i="2"/>
  <c r="BP107" i="2"/>
  <c r="BP174" i="2"/>
  <c r="BP266" i="2"/>
  <c r="Z266" i="2"/>
  <c r="BP390" i="2"/>
  <c r="BP447" i="2"/>
  <c r="BP474" i="2"/>
  <c r="Z474" i="2"/>
  <c r="Z475" i="2" s="1"/>
  <c r="Z523" i="2"/>
  <c r="BP523" i="2"/>
  <c r="BP542" i="2"/>
  <c r="Z542" i="2"/>
  <c r="BP563" i="2"/>
  <c r="Z563" i="2"/>
  <c r="Z91" i="2"/>
  <c r="BP129" i="2"/>
  <c r="BP264" i="2"/>
  <c r="Z278" i="2"/>
  <c r="BP330" i="2"/>
  <c r="BP351" i="2"/>
  <c r="Z351" i="2"/>
  <c r="Z358" i="2"/>
  <c r="BP358" i="2"/>
  <c r="Z376" i="2"/>
  <c r="BP376" i="2"/>
  <c r="Y377" i="2"/>
  <c r="Z390" i="2"/>
  <c r="BN392" i="2"/>
  <c r="Z392" i="2"/>
  <c r="Z418" i="2"/>
  <c r="BP418" i="2"/>
  <c r="Y465" i="2"/>
  <c r="Z447" i="2"/>
  <c r="BP449" i="2"/>
  <c r="Z449" i="2"/>
  <c r="Z479" i="2"/>
  <c r="Z480" i="2" s="1"/>
  <c r="BP479" i="2"/>
  <c r="Y481" i="2"/>
  <c r="Z508" i="2"/>
  <c r="Z509" i="2" s="1"/>
  <c r="Y510" i="2"/>
  <c r="BP508" i="2"/>
  <c r="Y509" i="2"/>
  <c r="BP516" i="2"/>
  <c r="Z547" i="2"/>
  <c r="Z577" i="2"/>
  <c r="BN577" i="2"/>
  <c r="BP100" i="2"/>
  <c r="BP388" i="2"/>
  <c r="Z388" i="2"/>
  <c r="BP485" i="2"/>
  <c r="Z485" i="2"/>
  <c r="Y488" i="2"/>
  <c r="BP522" i="2"/>
  <c r="Z522" i="2"/>
  <c r="BP547" i="2"/>
  <c r="Z579" i="2"/>
  <c r="BN579" i="2"/>
  <c r="BP50" i="2"/>
  <c r="BP68" i="2"/>
  <c r="BP76" i="2"/>
  <c r="BP91" i="2"/>
  <c r="BP115" i="2"/>
  <c r="Z121" i="2"/>
  <c r="Z163" i="2"/>
  <c r="H627" i="2"/>
  <c r="Z190" i="2"/>
  <c r="Z191" i="2" s="1"/>
  <c r="Z194" i="2"/>
  <c r="Z232" i="2"/>
  <c r="Z264" i="2"/>
  <c r="Z303" i="2"/>
  <c r="Z308" i="2"/>
  <c r="Z309" i="2" s="1"/>
  <c r="BP313" i="2"/>
  <c r="Z313" i="2"/>
  <c r="Z314" i="2" s="1"/>
  <c r="Z330" i="2"/>
  <c r="Y338" i="2"/>
  <c r="BP334" i="2"/>
  <c r="Z334" i="2"/>
  <c r="Z345" i="2"/>
  <c r="BP345" i="2"/>
  <c r="Y36" i="2"/>
  <c r="BP26" i="2"/>
  <c r="Z32" i="2"/>
  <c r="Z33" i="2"/>
  <c r="BP49" i="2"/>
  <c r="Z57" i="2"/>
  <c r="Z70" i="2"/>
  <c r="BP95" i="2"/>
  <c r="BP142" i="2"/>
  <c r="Z153" i="2"/>
  <c r="Z170" i="2"/>
  <c r="Z222" i="2"/>
  <c r="Z230" i="2"/>
  <c r="Z242" i="2"/>
  <c r="BP249" i="2"/>
  <c r="Z251" i="2"/>
  <c r="BN266" i="2"/>
  <c r="Z267" i="2"/>
  <c r="BP282" i="2"/>
  <c r="BP287" i="2"/>
  <c r="Z319" i="2"/>
  <c r="BP327" i="2"/>
  <c r="BP364" i="2"/>
  <c r="BN388" i="2"/>
  <c r="Z389" i="2"/>
  <c r="Z402" i="2"/>
  <c r="BP402" i="2"/>
  <c r="X627" i="2"/>
  <c r="BP413" i="2"/>
  <c r="Z413" i="2"/>
  <c r="BP415" i="2"/>
  <c r="BP432" i="2"/>
  <c r="Y438" i="2"/>
  <c r="Z446" i="2"/>
  <c r="BP446" i="2"/>
  <c r="BN454" i="2"/>
  <c r="BP456" i="2"/>
  <c r="Z463" i="2"/>
  <c r="BP469" i="2"/>
  <c r="Z469" i="2"/>
  <c r="BN474" i="2"/>
  <c r="BN485" i="2"/>
  <c r="Z486" i="2"/>
  <c r="Z487" i="2"/>
  <c r="Z495" i="2"/>
  <c r="Z496" i="2" s="1"/>
  <c r="BP495" i="2"/>
  <c r="BP502" i="2"/>
  <c r="Z502" i="2"/>
  <c r="Z503" i="2"/>
  <c r="BP503" i="2"/>
  <c r="Y504" i="2"/>
  <c r="BN522" i="2"/>
  <c r="BN542" i="2"/>
  <c r="BN563" i="2"/>
  <c r="Z576" i="2"/>
  <c r="Z583" i="2" s="1"/>
  <c r="Y584" i="2"/>
  <c r="AE627" i="2"/>
  <c r="BP601" i="2"/>
  <c r="Y612" i="2"/>
  <c r="Z155" i="2"/>
  <c r="BP190" i="2"/>
  <c r="Z382" i="2"/>
  <c r="BP382" i="2"/>
  <c r="Z384" i="2"/>
  <c r="BN384" i="2"/>
  <c r="BP454" i="2"/>
  <c r="Z50" i="2"/>
  <c r="Y59" i="2"/>
  <c r="Z66" i="2"/>
  <c r="Z76" i="2"/>
  <c r="Z90" i="2"/>
  <c r="Z100" i="2"/>
  <c r="BP121" i="2"/>
  <c r="Z124" i="2"/>
  <c r="BP125" i="2"/>
  <c r="BP138" i="2"/>
  <c r="Z141" i="2"/>
  <c r="BP163" i="2"/>
  <c r="Z174" i="2"/>
  <c r="BP232" i="2"/>
  <c r="BP22" i="2"/>
  <c r="Z30" i="2"/>
  <c r="BP65" i="2"/>
  <c r="Z84" i="2"/>
  <c r="Z94" i="2"/>
  <c r="Y102" i="2"/>
  <c r="BP99" i="2"/>
  <c r="BN107" i="2"/>
  <c r="Z112" i="2"/>
  <c r="Z115" i="2"/>
  <c r="Z123" i="2"/>
  <c r="Z125" i="2"/>
  <c r="Z129" i="2"/>
  <c r="BP131" i="2"/>
  <c r="BP140" i="2"/>
  <c r="Z176" i="2"/>
  <c r="Z196" i="2"/>
  <c r="X621" i="2"/>
  <c r="Z26" i="2"/>
  <c r="BP29" i="2"/>
  <c r="Z31" i="2"/>
  <c r="Z49" i="2"/>
  <c r="Z53" i="2"/>
  <c r="Z58" i="2"/>
  <c r="Y72" i="2"/>
  <c r="Z65" i="2"/>
  <c r="BN68" i="2"/>
  <c r="Z74" i="2"/>
  <c r="BP74" i="2"/>
  <c r="Z82" i="2"/>
  <c r="BP83" i="2"/>
  <c r="Z86" i="2"/>
  <c r="Z92" i="2"/>
  <c r="Z93" i="2"/>
  <c r="Z95" i="2"/>
  <c r="Z99" i="2"/>
  <c r="Z108" i="2"/>
  <c r="Z113" i="2"/>
  <c r="BN121" i="2"/>
  <c r="Z131" i="2"/>
  <c r="BP133" i="2"/>
  <c r="Y145" i="2"/>
  <c r="BP137" i="2"/>
  <c r="BN138" i="2"/>
  <c r="Z148" i="2"/>
  <c r="Z159" i="2"/>
  <c r="Z160" i="2" s="1"/>
  <c r="Z175" i="2"/>
  <c r="Z178" i="2"/>
  <c r="Y186" i="2"/>
  <c r="Z195" i="2"/>
  <c r="Z198" i="2"/>
  <c r="Z201" i="2"/>
  <c r="BP220" i="2"/>
  <c r="Z228" i="2"/>
  <c r="Z249" i="2"/>
  <c r="BP265" i="2"/>
  <c r="BN265" i="2"/>
  <c r="BP302" i="2"/>
  <c r="Z302" i="2"/>
  <c r="BN303" i="2"/>
  <c r="BN308" i="2"/>
  <c r="Y310" i="2"/>
  <c r="BN313" i="2"/>
  <c r="Y315" i="2"/>
  <c r="Z327" i="2"/>
  <c r="BP329" i="2"/>
  <c r="Z329" i="2"/>
  <c r="BN334" i="2"/>
  <c r="Z335" i="2"/>
  <c r="BN351" i="2"/>
  <c r="Z352" i="2"/>
  <c r="Y361" i="2"/>
  <c r="BP357" i="2"/>
  <c r="Z357" i="2"/>
  <c r="BP359" i="2"/>
  <c r="Y367" i="2"/>
  <c r="Z364" i="2"/>
  <c r="BP384" i="2"/>
  <c r="Z415" i="2"/>
  <c r="Z432" i="2"/>
  <c r="Z436" i="2"/>
  <c r="Z437" i="2" s="1"/>
  <c r="BP436" i="2"/>
  <c r="BN449" i="2"/>
  <c r="Z450" i="2"/>
  <c r="Z456" i="2"/>
  <c r="BN479" i="2"/>
  <c r="BP483" i="2"/>
  <c r="BP514" i="2"/>
  <c r="BN516" i="2"/>
  <c r="BP518" i="2"/>
  <c r="BP521" i="2"/>
  <c r="Y543" i="2"/>
  <c r="BN534" i="2"/>
  <c r="BP534" i="2"/>
  <c r="Y550" i="2"/>
  <c r="Z546" i="2"/>
  <c r="Y549" i="2"/>
  <c r="AD627" i="2"/>
  <c r="BN559" i="2"/>
  <c r="BP559" i="2"/>
  <c r="BP570" i="2"/>
  <c r="BN570" i="2"/>
  <c r="Z571" i="2"/>
  <c r="BN571" i="2"/>
  <c r="BP572" i="2"/>
  <c r="Z572" i="2"/>
  <c r="BP579" i="2"/>
  <c r="Z581" i="2"/>
  <c r="BN581" i="2"/>
  <c r="BP254" i="2"/>
  <c r="Y320" i="2"/>
  <c r="U627" i="2"/>
  <c r="BP343" i="2"/>
  <c r="BP408" i="2"/>
  <c r="BP424" i="2"/>
  <c r="Y433" i="2"/>
  <c r="BP428" i="2"/>
  <c r="Y444" i="2"/>
  <c r="BP461" i="2"/>
  <c r="Y475" i="2"/>
  <c r="Y476" i="2"/>
  <c r="Y505" i="2"/>
  <c r="Y573" i="2"/>
  <c r="BP569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X620" i="2" s="1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Y149" i="2"/>
  <c r="BN158" i="2"/>
  <c r="Z164" i="2"/>
  <c r="Z165" i="2" s="1"/>
  <c r="Z169" i="2"/>
  <c r="BN184" i="2"/>
  <c r="Z200" i="2"/>
  <c r="BP207" i="2"/>
  <c r="Z216" i="2"/>
  <c r="BN221" i="2"/>
  <c r="Z223" i="2"/>
  <c r="BN227" i="2"/>
  <c r="BN233" i="2"/>
  <c r="Z235" i="2"/>
  <c r="Z241" i="2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398" i="2" s="1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Z554" i="2" l="1"/>
  <c r="Z338" i="2"/>
  <c r="Z245" i="2"/>
  <c r="Z171" i="2"/>
  <c r="Z149" i="2"/>
  <c r="Z117" i="2"/>
  <c r="Z71" i="2"/>
  <c r="Z360" i="2"/>
  <c r="Z531" i="2"/>
  <c r="Z420" i="2"/>
  <c r="Z87" i="2"/>
  <c r="Z185" i="2"/>
  <c r="Z366" i="2"/>
  <c r="Z525" i="2"/>
  <c r="Z433" i="2"/>
  <c r="Z504" i="2"/>
  <c r="Z488" i="2"/>
  <c r="Z353" i="2"/>
  <c r="Z134" i="2"/>
  <c r="Z144" i="2"/>
  <c r="Y619" i="2"/>
  <c r="Z126" i="2"/>
  <c r="Z590" i="2"/>
  <c r="Z465" i="2"/>
  <c r="Z377" i="2"/>
  <c r="Z224" i="2"/>
  <c r="Z35" i="2"/>
  <c r="Z179" i="2"/>
  <c r="Z96" i="2"/>
  <c r="Z470" i="2"/>
  <c r="Z543" i="2"/>
  <c r="Z573" i="2"/>
  <c r="Z393" i="2"/>
  <c r="Z566" i="2"/>
  <c r="Z54" i="2"/>
  <c r="Z549" i="2"/>
  <c r="Z59" i="2"/>
  <c r="Z202" i="2"/>
  <c r="Z304" i="2"/>
  <c r="Z257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<sst xmlns="http://schemas.openxmlformats.org/spreadsheetml/2006/main" count="4248" uniqueCount="1022">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</sst>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topLeftCell="A4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27" t="s">
        <v>26</v>
      </c>
      <c r="E1" s="727"/>
      <c r="F1" s="727"/>
      <c r="G1" s="14" t="s">
        <v>66</v>
      </c>
      <c r="H1" s="727" t="s">
        <v>46</v>
      </c>
      <c r="I1" s="727"/>
      <c r="J1" s="727"/>
      <c r="K1" s="727"/>
      <c r="L1" s="727"/>
      <c r="M1" s="727"/>
      <c r="N1" s="727"/>
      <c r="O1" s="727"/>
      <c r="P1" s="727"/>
      <c r="Q1" s="727"/>
      <c r="R1" s="728" t="s">
        <v>67</v>
      </c>
      <c r="S1" s="729"/>
      <c r="T1" s="7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0"/>
      <c r="R2" s="730"/>
      <c r="S2" s="730"/>
      <c r="T2" s="730"/>
      <c r="U2" s="730"/>
      <c r="V2" s="730"/>
      <c r="W2" s="7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0"/>
      <c r="Q3" s="730"/>
      <c r="R3" s="730"/>
      <c r="S3" s="730"/>
      <c r="T3" s="730"/>
      <c r="U3" s="730"/>
      <c r="V3" s="730"/>
      <c r="W3" s="7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1" t="s">
        <v>8</v>
      </c>
      <c r="B5" s="731"/>
      <c r="C5" s="731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32"/>
      <c r="N5" s="69"/>
      <c r="P5" s="26" t="s">
        <v>4</v>
      </c>
      <c r="Q5" s="734">
        <v>45596</v>
      </c>
      <c r="R5" s="734"/>
      <c r="T5" s="735" t="s">
        <v>3</v>
      </c>
      <c r="U5" s="736"/>
      <c r="V5" s="737" t="s">
        <v>1008</v>
      </c>
      <c r="W5" s="738"/>
      <c r="AB5" s="57"/>
      <c r="AC5" s="57"/>
      <c r="AD5" s="57"/>
      <c r="AE5" s="57"/>
    </row>
    <row r="6" spans="1:32" s="17" customFormat="1" ht="24" customHeight="1" x14ac:dyDescent="0.2">
      <c r="A6" s="731" t="s">
        <v>1</v>
      </c>
      <c r="B6" s="731"/>
      <c r="C6" s="731"/>
      <c r="D6" s="739" t="s">
        <v>75</v>
      </c>
      <c r="E6" s="739"/>
      <c r="F6" s="739"/>
      <c r="G6" s="739"/>
      <c r="H6" s="739"/>
      <c r="I6" s="739"/>
      <c r="J6" s="739"/>
      <c r="K6" s="739"/>
      <c r="L6" s="739"/>
      <c r="M6" s="739"/>
      <c r="N6" s="70"/>
      <c r="P6" s="26" t="s">
        <v>27</v>
      </c>
      <c r="Q6" s="740" t="str">
        <f>IF(Q5=0," ",CHOOSE(WEEKDAY(Q5,2),"Понедельник","Вторник","Среда","Четверг","Пятница","Суббота","Воскресенье"))</f>
        <v>Четверг</v>
      </c>
      <c r="R6" s="740"/>
      <c r="T6" s="741" t="s">
        <v>5</v>
      </c>
      <c r="U6" s="742"/>
      <c r="V6" s="743" t="s">
        <v>69</v>
      </c>
      <c r="W6" s="7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49" t="str">
        <f>IFERROR(VLOOKUP(DeliveryAddress,Table,3,0),1)</f>
        <v>1</v>
      </c>
      <c r="E7" s="750"/>
      <c r="F7" s="750"/>
      <c r="G7" s="750"/>
      <c r="H7" s="750"/>
      <c r="I7" s="750"/>
      <c r="J7" s="750"/>
      <c r="K7" s="750"/>
      <c r="L7" s="750"/>
      <c r="M7" s="751"/>
      <c r="N7" s="71"/>
      <c r="P7" s="26"/>
      <c r="Q7" s="46"/>
      <c r="R7" s="46"/>
      <c r="T7" s="741"/>
      <c r="U7" s="742"/>
      <c r="V7" s="745"/>
      <c r="W7" s="746"/>
      <c r="AB7" s="57"/>
      <c r="AC7" s="57"/>
      <c r="AD7" s="57"/>
      <c r="AE7" s="57"/>
    </row>
    <row r="8" spans="1:32" s="17" customFormat="1" ht="25.5" customHeight="1" x14ac:dyDescent="0.2">
      <c r="A8" s="752" t="s">
        <v>57</v>
      </c>
      <c r="B8" s="752"/>
      <c r="C8" s="752"/>
      <c r="D8" s="753" t="s">
        <v>76</v>
      </c>
      <c r="E8" s="753"/>
      <c r="F8" s="753"/>
      <c r="G8" s="753"/>
      <c r="H8" s="753"/>
      <c r="I8" s="753"/>
      <c r="J8" s="753"/>
      <c r="K8" s="753"/>
      <c r="L8" s="753"/>
      <c r="M8" s="753"/>
      <c r="N8" s="72"/>
      <c r="P8" s="26" t="s">
        <v>11</v>
      </c>
      <c r="Q8" s="754">
        <v>0.41666666666666669</v>
      </c>
      <c r="R8" s="754"/>
      <c r="T8" s="741"/>
      <c r="U8" s="742"/>
      <c r="V8" s="745"/>
      <c r="W8" s="746"/>
      <c r="AB8" s="57"/>
      <c r="AC8" s="57"/>
      <c r="AD8" s="57"/>
      <c r="AE8" s="57"/>
    </row>
    <row r="9" spans="1:32" s="17" customFormat="1" ht="39.950000000000003" customHeight="1" x14ac:dyDescent="0.2">
      <c r="A9" s="7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5"/>
      <c r="C9" s="755"/>
      <c r="D9" s="756" t="s">
        <v>45</v>
      </c>
      <c r="E9" s="757"/>
      <c r="F9" s="7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5"/>
      <c r="H9" s="758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67"/>
      <c r="P9" s="29" t="s">
        <v>15</v>
      </c>
      <c r="Q9" s="759"/>
      <c r="R9" s="759"/>
      <c r="T9" s="741"/>
      <c r="U9" s="742"/>
      <c r="V9" s="747"/>
      <c r="W9" s="7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5"/>
      <c r="C10" s="755"/>
      <c r="D10" s="756"/>
      <c r="E10" s="757"/>
      <c r="F10" s="7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5"/>
      <c r="H10" s="760" t="str">
        <f>IFERROR(VLOOKUP($D$10,Proxy,2,FALSE),"")</f>
        <v/>
      </c>
      <c r="I10" s="760"/>
      <c r="J10" s="760"/>
      <c r="K10" s="760"/>
      <c r="L10" s="760"/>
      <c r="M10" s="760"/>
      <c r="N10" s="68"/>
      <c r="P10" s="29" t="s">
        <v>32</v>
      </c>
      <c r="Q10" s="761"/>
      <c r="R10" s="761"/>
      <c r="U10" s="26" t="s">
        <v>12</v>
      </c>
      <c r="V10" s="762" t="s">
        <v>70</v>
      </c>
      <c r="W10" s="76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4"/>
      <c r="R11" s="764"/>
      <c r="U11" s="26" t="s">
        <v>28</v>
      </c>
      <c r="V11" s="765" t="s">
        <v>54</v>
      </c>
      <c r="W11" s="76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6" t="s">
        <v>71</v>
      </c>
      <c r="B12" s="766"/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66"/>
      <c r="N12" s="73"/>
      <c r="P12" s="26" t="s">
        <v>30</v>
      </c>
      <c r="Q12" s="754"/>
      <c r="R12" s="754"/>
      <c r="S12" s="27"/>
      <c r="T12"/>
      <c r="U12" s="26" t="s">
        <v>45</v>
      </c>
      <c r="V12" s="767"/>
      <c r="W12" s="767"/>
      <c r="X12"/>
      <c r="AB12" s="57"/>
      <c r="AC12" s="57"/>
      <c r="AD12" s="57"/>
      <c r="AE12" s="57"/>
    </row>
    <row r="13" spans="1:32" s="17" customFormat="1" ht="23.25" customHeight="1" x14ac:dyDescent="0.2">
      <c r="A13" s="766" t="s">
        <v>72</v>
      </c>
      <c r="B13" s="766"/>
      <c r="C13" s="766"/>
      <c r="D13" s="766"/>
      <c r="E13" s="766"/>
      <c r="F13" s="766"/>
      <c r="G13" s="766"/>
      <c r="H13" s="766"/>
      <c r="I13" s="766"/>
      <c r="J13" s="766"/>
      <c r="K13" s="766"/>
      <c r="L13" s="766"/>
      <c r="M13" s="766"/>
      <c r="N13" s="73"/>
      <c r="O13" s="29"/>
      <c r="P13" s="29" t="s">
        <v>31</v>
      </c>
      <c r="Q13" s="765"/>
      <c r="R13" s="76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6" t="s">
        <v>73</v>
      </c>
      <c r="B14" s="766"/>
      <c r="C14" s="766"/>
      <c r="D14" s="766"/>
      <c r="E14" s="766"/>
      <c r="F14" s="766"/>
      <c r="G14" s="766"/>
      <c r="H14" s="766"/>
      <c r="I14" s="766"/>
      <c r="J14" s="766"/>
      <c r="K14" s="766"/>
      <c r="L14" s="766"/>
      <c r="M14" s="76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68" t="s">
        <v>74</v>
      </c>
      <c r="B15" s="768"/>
      <c r="C15" s="768"/>
      <c r="D15" s="768"/>
      <c r="E15" s="768"/>
      <c r="F15" s="768"/>
      <c r="G15" s="768"/>
      <c r="H15" s="768"/>
      <c r="I15" s="768"/>
      <c r="J15" s="768"/>
      <c r="K15" s="768"/>
      <c r="L15" s="768"/>
      <c r="M15" s="768"/>
      <c r="N15" s="74"/>
      <c r="O15"/>
      <c r="P15" s="769" t="s">
        <v>60</v>
      </c>
      <c r="Q15" s="769"/>
      <c r="R15" s="769"/>
      <c r="S15" s="769"/>
      <c r="T15" s="76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0"/>
      <c r="Q16" s="770"/>
      <c r="R16" s="770"/>
      <c r="S16" s="770"/>
      <c r="T16" s="7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3" t="s">
        <v>58</v>
      </c>
      <c r="B17" s="773" t="s">
        <v>48</v>
      </c>
      <c r="C17" s="775" t="s">
        <v>47</v>
      </c>
      <c r="D17" s="777" t="s">
        <v>49</v>
      </c>
      <c r="E17" s="778"/>
      <c r="F17" s="773" t="s">
        <v>21</v>
      </c>
      <c r="G17" s="773" t="s">
        <v>24</v>
      </c>
      <c r="H17" s="773" t="s">
        <v>22</v>
      </c>
      <c r="I17" s="773" t="s">
        <v>23</v>
      </c>
      <c r="J17" s="773" t="s">
        <v>16</v>
      </c>
      <c r="K17" s="773" t="s">
        <v>62</v>
      </c>
      <c r="L17" s="773" t="s">
        <v>64</v>
      </c>
      <c r="M17" s="773" t="s">
        <v>2</v>
      </c>
      <c r="N17" s="773" t="s">
        <v>63</v>
      </c>
      <c r="O17" s="773" t="s">
        <v>25</v>
      </c>
      <c r="P17" s="777" t="s">
        <v>17</v>
      </c>
      <c r="Q17" s="781"/>
      <c r="R17" s="781"/>
      <c r="S17" s="781"/>
      <c r="T17" s="778"/>
      <c r="U17" s="771" t="s">
        <v>55</v>
      </c>
      <c r="V17" s="772"/>
      <c r="W17" s="773" t="s">
        <v>6</v>
      </c>
      <c r="X17" s="773" t="s">
        <v>41</v>
      </c>
      <c r="Y17" s="783" t="s">
        <v>53</v>
      </c>
      <c r="Z17" s="785" t="s">
        <v>18</v>
      </c>
      <c r="AA17" s="787" t="s">
        <v>59</v>
      </c>
      <c r="AB17" s="787" t="s">
        <v>19</v>
      </c>
      <c r="AC17" s="787" t="s">
        <v>65</v>
      </c>
      <c r="AD17" s="789" t="s">
        <v>56</v>
      </c>
      <c r="AE17" s="790"/>
      <c r="AF17" s="791"/>
      <c r="AG17" s="77"/>
      <c r="BD17" s="76" t="s">
        <v>61</v>
      </c>
    </row>
    <row r="18" spans="1:68" ht="14.25" customHeight="1" x14ac:dyDescent="0.2">
      <c r="A18" s="774"/>
      <c r="B18" s="774"/>
      <c r="C18" s="776"/>
      <c r="D18" s="779"/>
      <c r="E18" s="780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9"/>
      <c r="Q18" s="782"/>
      <c r="R18" s="782"/>
      <c r="S18" s="782"/>
      <c r="T18" s="780"/>
      <c r="U18" s="78" t="s">
        <v>44</v>
      </c>
      <c r="V18" s="78" t="s">
        <v>43</v>
      </c>
      <c r="W18" s="774"/>
      <c r="X18" s="774"/>
      <c r="Y18" s="784"/>
      <c r="Z18" s="786"/>
      <c r="AA18" s="788"/>
      <c r="AB18" s="788"/>
      <c r="AC18" s="788"/>
      <c r="AD18" s="792"/>
      <c r="AE18" s="793"/>
      <c r="AF18" s="794"/>
      <c r="AG18" s="77"/>
      <c r="BD18" s="76"/>
    </row>
    <row r="19" spans="1:68" ht="27.75" hidden="1" customHeight="1" x14ac:dyDescent="0.2">
      <c r="A19" s="795" t="s">
        <v>77</v>
      </c>
      <c r="B19" s="795"/>
      <c r="C19" s="795"/>
      <c r="D19" s="795"/>
      <c r="E19" s="795"/>
      <c r="F19" s="795"/>
      <c r="G19" s="795"/>
      <c r="H19" s="795"/>
      <c r="I19" s="795"/>
      <c r="J19" s="795"/>
      <c r="K19" s="795"/>
      <c r="L19" s="795"/>
      <c r="M19" s="795"/>
      <c r="N19" s="795"/>
      <c r="O19" s="795"/>
      <c r="P19" s="795"/>
      <c r="Q19" s="795"/>
      <c r="R19" s="795"/>
      <c r="S19" s="795"/>
      <c r="T19" s="795"/>
      <c r="U19" s="795"/>
      <c r="V19" s="795"/>
      <c r="W19" s="795"/>
      <c r="X19" s="795"/>
      <c r="Y19" s="795"/>
      <c r="Z19" s="795"/>
      <c r="AA19" s="52"/>
      <c r="AB19" s="52"/>
      <c r="AC19" s="52"/>
    </row>
    <row r="20" spans="1:68" ht="16.5" hidden="1" customHeight="1" x14ac:dyDescent="0.25">
      <c r="A20" s="796" t="s">
        <v>77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62"/>
      <c r="AB20" s="62"/>
      <c r="AC20" s="62"/>
    </row>
    <row r="21" spans="1:68" ht="14.25" hidden="1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8">
        <v>4680115885004</v>
      </c>
      <c r="E22" s="79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05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02" t="s">
        <v>40</v>
      </c>
      <c r="Q23" s="803"/>
      <c r="R23" s="803"/>
      <c r="S23" s="803"/>
      <c r="T23" s="803"/>
      <c r="U23" s="803"/>
      <c r="V23" s="80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02" t="s">
        <v>40</v>
      </c>
      <c r="Q24" s="803"/>
      <c r="R24" s="803"/>
      <c r="S24" s="803"/>
      <c r="T24" s="803"/>
      <c r="U24" s="803"/>
      <c r="V24" s="80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798">
        <v>4607091383881</v>
      </c>
      <c r="E26" s="79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798">
        <v>4680115885912</v>
      </c>
      <c r="E27" s="79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08" t="s">
        <v>91</v>
      </c>
      <c r="Q27" s="800"/>
      <c r="R27" s="800"/>
      <c r="S27" s="800"/>
      <c r="T27" s="80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98">
        <v>4607091388237</v>
      </c>
      <c r="E28" s="79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98">
        <v>4607091383935</v>
      </c>
      <c r="E29" s="79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0"/>
      <c r="R29" s="800"/>
      <c r="S29" s="800"/>
      <c r="T29" s="80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98">
        <v>4680115881990</v>
      </c>
      <c r="E30" s="79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0"/>
      <c r="R30" s="800"/>
      <c r="S30" s="800"/>
      <c r="T30" s="80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98">
        <v>4680115881853</v>
      </c>
      <c r="E31" s="79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12" t="s">
        <v>103</v>
      </c>
      <c r="Q31" s="800"/>
      <c r="R31" s="800"/>
      <c r="S31" s="800"/>
      <c r="T31" s="80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798">
        <v>4607091383911</v>
      </c>
      <c r="E32" s="798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0"/>
      <c r="R32" s="800"/>
      <c r="S32" s="800"/>
      <c r="T32" s="80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798">
        <v>4680115885905</v>
      </c>
      <c r="E33" s="798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14" t="s">
        <v>110</v>
      </c>
      <c r="Q33" s="800"/>
      <c r="R33" s="800"/>
      <c r="S33" s="800"/>
      <c r="T33" s="80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98">
        <v>4607091388244</v>
      </c>
      <c r="E34" s="79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0"/>
      <c r="R34" s="800"/>
      <c r="S34" s="800"/>
      <c r="T34" s="80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02" t="s">
        <v>40</v>
      </c>
      <c r="Q35" s="803"/>
      <c r="R35" s="803"/>
      <c r="S35" s="803"/>
      <c r="T35" s="803"/>
      <c r="U35" s="803"/>
      <c r="V35" s="80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805"/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6"/>
      <c r="P36" s="802" t="s">
        <v>40</v>
      </c>
      <c r="Q36" s="803"/>
      <c r="R36" s="803"/>
      <c r="S36" s="803"/>
      <c r="T36" s="803"/>
      <c r="U36" s="803"/>
      <c r="V36" s="80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97" t="s">
        <v>114</v>
      </c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797"/>
      <c r="P37" s="797"/>
      <c r="Q37" s="797"/>
      <c r="R37" s="797"/>
      <c r="S37" s="797"/>
      <c r="T37" s="797"/>
      <c r="U37" s="797"/>
      <c r="V37" s="797"/>
      <c r="W37" s="797"/>
      <c r="X37" s="797"/>
      <c r="Y37" s="797"/>
      <c r="Z37" s="797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98">
        <v>4607091388503</v>
      </c>
      <c r="E38" s="79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0"/>
      <c r="R38" s="800"/>
      <c r="S38" s="800"/>
      <c r="T38" s="80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02" t="s">
        <v>40</v>
      </c>
      <c r="Q39" s="803"/>
      <c r="R39" s="803"/>
      <c r="S39" s="803"/>
      <c r="T39" s="803"/>
      <c r="U39" s="803"/>
      <c r="V39" s="80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805"/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6"/>
      <c r="P40" s="802" t="s">
        <v>40</v>
      </c>
      <c r="Q40" s="803"/>
      <c r="R40" s="803"/>
      <c r="S40" s="803"/>
      <c r="T40" s="803"/>
      <c r="U40" s="803"/>
      <c r="V40" s="80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97" t="s">
        <v>120</v>
      </c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797"/>
      <c r="P41" s="797"/>
      <c r="Q41" s="797"/>
      <c r="R41" s="797"/>
      <c r="S41" s="797"/>
      <c r="T41" s="797"/>
      <c r="U41" s="797"/>
      <c r="V41" s="797"/>
      <c r="W41" s="797"/>
      <c r="X41" s="797"/>
      <c r="Y41" s="797"/>
      <c r="Z41" s="797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98">
        <v>4607091389111</v>
      </c>
      <c r="E42" s="79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0"/>
      <c r="R42" s="800"/>
      <c r="S42" s="800"/>
      <c r="T42" s="80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02" t="s">
        <v>40</v>
      </c>
      <c r="Q43" s="803"/>
      <c r="R43" s="803"/>
      <c r="S43" s="803"/>
      <c r="T43" s="803"/>
      <c r="U43" s="803"/>
      <c r="V43" s="80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805"/>
      <c r="B44" s="805"/>
      <c r="C44" s="805"/>
      <c r="D44" s="805"/>
      <c r="E44" s="805"/>
      <c r="F44" s="805"/>
      <c r="G44" s="805"/>
      <c r="H44" s="805"/>
      <c r="I44" s="805"/>
      <c r="J44" s="805"/>
      <c r="K44" s="805"/>
      <c r="L44" s="805"/>
      <c r="M44" s="805"/>
      <c r="N44" s="805"/>
      <c r="O44" s="806"/>
      <c r="P44" s="802" t="s">
        <v>40</v>
      </c>
      <c r="Q44" s="803"/>
      <c r="R44" s="803"/>
      <c r="S44" s="803"/>
      <c r="T44" s="803"/>
      <c r="U44" s="803"/>
      <c r="V44" s="80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95" t="s">
        <v>123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52"/>
      <c r="AB45" s="52"/>
      <c r="AC45" s="52"/>
    </row>
    <row r="46" spans="1:68" ht="16.5" hidden="1" customHeight="1" x14ac:dyDescent="0.25">
      <c r="A46" s="796" t="s">
        <v>124</v>
      </c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6"/>
      <c r="P46" s="796"/>
      <c r="Q46" s="796"/>
      <c r="R46" s="796"/>
      <c r="S46" s="796"/>
      <c r="T46" s="796"/>
      <c r="U46" s="796"/>
      <c r="V46" s="796"/>
      <c r="W46" s="796"/>
      <c r="X46" s="796"/>
      <c r="Y46" s="796"/>
      <c r="Z46" s="796"/>
      <c r="AA46" s="62"/>
      <c r="AB46" s="62"/>
      <c r="AC46" s="62"/>
    </row>
    <row r="47" spans="1:68" ht="14.25" hidden="1" customHeight="1" x14ac:dyDescent="0.25">
      <c r="A47" s="797" t="s">
        <v>125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98">
        <v>4607091385670</v>
      </c>
      <c r="E48" s="79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98">
        <v>4607091385670</v>
      </c>
      <c r="E49" s="79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0"/>
      <c r="R49" s="800"/>
      <c r="S49" s="800"/>
      <c r="T49" s="80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98">
        <v>4680115883956</v>
      </c>
      <c r="E50" s="79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8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0"/>
      <c r="R50" s="800"/>
      <c r="S50" s="800"/>
      <c r="T50" s="80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98">
        <v>4607091385687</v>
      </c>
      <c r="E51" s="79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8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798">
        <v>4680115882539</v>
      </c>
      <c r="E52" s="79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8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0"/>
      <c r="R52" s="800"/>
      <c r="S52" s="800"/>
      <c r="T52" s="80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798">
        <v>4680115883949</v>
      </c>
      <c r="E53" s="79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8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0"/>
      <c r="R53" s="800"/>
      <c r="S53" s="800"/>
      <c r="T53" s="80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02" t="s">
        <v>40</v>
      </c>
      <c r="Q54" s="803"/>
      <c r="R54" s="803"/>
      <c r="S54" s="803"/>
      <c r="T54" s="803"/>
      <c r="U54" s="803"/>
      <c r="V54" s="804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805"/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6"/>
      <c r="P55" s="802" t="s">
        <v>40</v>
      </c>
      <c r="Q55" s="803"/>
      <c r="R55" s="803"/>
      <c r="S55" s="803"/>
      <c r="T55" s="803"/>
      <c r="U55" s="803"/>
      <c r="V55" s="804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97" t="s">
        <v>84</v>
      </c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798">
        <v>4680115885233</v>
      </c>
      <c r="E57" s="79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0"/>
      <c r="R57" s="800"/>
      <c r="S57" s="800"/>
      <c r="T57" s="80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798">
        <v>4680115884915</v>
      </c>
      <c r="E58" s="79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82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0"/>
      <c r="R58" s="800"/>
      <c r="S58" s="800"/>
      <c r="T58" s="80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02" t="s">
        <v>40</v>
      </c>
      <c r="Q59" s="803"/>
      <c r="R59" s="803"/>
      <c r="S59" s="803"/>
      <c r="T59" s="803"/>
      <c r="U59" s="803"/>
      <c r="V59" s="80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805"/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6"/>
      <c r="P60" s="802" t="s">
        <v>40</v>
      </c>
      <c r="Q60" s="803"/>
      <c r="R60" s="803"/>
      <c r="S60" s="803"/>
      <c r="T60" s="803"/>
      <c r="U60" s="803"/>
      <c r="V60" s="80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96" t="s">
        <v>149</v>
      </c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796"/>
      <c r="P61" s="796"/>
      <c r="Q61" s="796"/>
      <c r="R61" s="796"/>
      <c r="S61" s="796"/>
      <c r="T61" s="796"/>
      <c r="U61" s="796"/>
      <c r="V61" s="796"/>
      <c r="W61" s="796"/>
      <c r="X61" s="796"/>
      <c r="Y61" s="796"/>
      <c r="Z61" s="796"/>
      <c r="AA61" s="62"/>
      <c r="AB61" s="62"/>
      <c r="AC61" s="62"/>
    </row>
    <row r="62" spans="1:68" ht="14.25" hidden="1" customHeight="1" x14ac:dyDescent="0.25">
      <c r="A62" s="797" t="s">
        <v>125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63"/>
      <c r="AB62" s="63"/>
      <c r="AC62" s="63"/>
    </row>
    <row r="63" spans="1:68" ht="27" hidden="1" customHeight="1" x14ac:dyDescent="0.25">
      <c r="A63" s="60" t="s">
        <v>150</v>
      </c>
      <c r="B63" s="60" t="s">
        <v>151</v>
      </c>
      <c r="C63" s="34">
        <v>4301012030</v>
      </c>
      <c r="D63" s="798">
        <v>4680115885882</v>
      </c>
      <c r="E63" s="79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826" t="s">
        <v>152</v>
      </c>
      <c r="Q63" s="800"/>
      <c r="R63" s="800"/>
      <c r="S63" s="800"/>
      <c r="T63" s="801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0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0</v>
      </c>
      <c r="BN63" s="75">
        <f t="shared" ref="BN63:BN70" si="13">IFERROR(Y63*I63/H63,"0")</f>
        <v>0</v>
      </c>
      <c r="BO63" s="75">
        <f t="shared" ref="BO63:BO70" si="14">IFERROR(1/J63*(X63/H63),"0")</f>
        <v>0</v>
      </c>
      <c r="BP63" s="75">
        <f t="shared" ref="BP63:BP70" si="15">IFERROR(1/J63*(Y63/H63),"0")</f>
        <v>0</v>
      </c>
    </row>
    <row r="64" spans="1:68" ht="27" hidden="1" customHeight="1" x14ac:dyDescent="0.25">
      <c r="A64" s="60" t="s">
        <v>155</v>
      </c>
      <c r="B64" s="60" t="s">
        <v>156</v>
      </c>
      <c r="C64" s="34">
        <v>4301011817</v>
      </c>
      <c r="D64" s="798">
        <v>4680115881426</v>
      </c>
      <c r="E64" s="79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155</v>
      </c>
      <c r="B65" s="60" t="s">
        <v>158</v>
      </c>
      <c r="C65" s="34">
        <v>4301011948</v>
      </c>
      <c r="D65" s="798">
        <v>4680115881426</v>
      </c>
      <c r="E65" s="79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8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0"/>
      <c r="R65" s="800"/>
      <c r="S65" s="800"/>
      <c r="T65" s="80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161</v>
      </c>
      <c r="B66" s="60" t="s">
        <v>162</v>
      </c>
      <c r="C66" s="34">
        <v>4301011386</v>
      </c>
      <c r="D66" s="798">
        <v>4680115880283</v>
      </c>
      <c r="E66" s="79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8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0"/>
      <c r="R66" s="800"/>
      <c r="S66" s="800"/>
      <c r="T66" s="80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hidden="1" customHeight="1" x14ac:dyDescent="0.25">
      <c r="A67" s="60" t="s">
        <v>164</v>
      </c>
      <c r="B67" s="60" t="s">
        <v>165</v>
      </c>
      <c r="C67" s="34">
        <v>4301011432</v>
      </c>
      <c r="D67" s="798">
        <v>4680115882720</v>
      </c>
      <c r="E67" s="79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8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0"/>
      <c r="R67" s="800"/>
      <c r="S67" s="800"/>
      <c r="T67" s="80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hidden="1" customHeight="1" x14ac:dyDescent="0.25">
      <c r="A68" s="60" t="s">
        <v>167</v>
      </c>
      <c r="B68" s="60" t="s">
        <v>168</v>
      </c>
      <c r="C68" s="34">
        <v>4301011589</v>
      </c>
      <c r="D68" s="798">
        <v>4680115885899</v>
      </c>
      <c r="E68" s="798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831" t="s">
        <v>169</v>
      </c>
      <c r="Q68" s="800"/>
      <c r="R68" s="800"/>
      <c r="S68" s="800"/>
      <c r="T68" s="80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hidden="1" customHeight="1" x14ac:dyDescent="0.25">
      <c r="A69" s="60" t="s">
        <v>172</v>
      </c>
      <c r="B69" s="60" t="s">
        <v>173</v>
      </c>
      <c r="C69" s="34">
        <v>4301012008</v>
      </c>
      <c r="D69" s="798">
        <v>4680115881525</v>
      </c>
      <c r="E69" s="798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8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0"/>
      <c r="R69" s="800"/>
      <c r="S69" s="800"/>
      <c r="T69" s="80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hidden="1" customHeight="1" x14ac:dyDescent="0.25">
      <c r="A70" s="60" t="s">
        <v>175</v>
      </c>
      <c r="B70" s="60" t="s">
        <v>176</v>
      </c>
      <c r="C70" s="34">
        <v>4301011802</v>
      </c>
      <c r="D70" s="798">
        <v>4680115881419</v>
      </c>
      <c r="E70" s="798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8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0"/>
      <c r="R70" s="800"/>
      <c r="S70" s="800"/>
      <c r="T70" s="80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idden="1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02" t="s">
        <v>40</v>
      </c>
      <c r="Q71" s="803"/>
      <c r="R71" s="803"/>
      <c r="S71" s="803"/>
      <c r="T71" s="803"/>
      <c r="U71" s="803"/>
      <c r="V71" s="804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0</v>
      </c>
      <c r="Y71" s="41">
        <f>IFERROR(Y63/H63,"0")+IFERROR(Y64/H64,"0")+IFERROR(Y65/H65,"0")+IFERROR(Y66/H66,"0")+IFERROR(Y67/H67,"0")+IFERROR(Y68/H68,"0")+IFERROR(Y69/H69,"0")+IFERROR(Y70/H70,"0")</f>
        <v>0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805"/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6"/>
      <c r="P72" s="802" t="s">
        <v>40</v>
      </c>
      <c r="Q72" s="803"/>
      <c r="R72" s="803"/>
      <c r="S72" s="803"/>
      <c r="T72" s="803"/>
      <c r="U72" s="803"/>
      <c r="V72" s="804"/>
      <c r="W72" s="40" t="s">
        <v>0</v>
      </c>
      <c r="X72" s="41">
        <f>IFERROR(SUM(X63:X70),"0")</f>
        <v>0</v>
      </c>
      <c r="Y72" s="41">
        <f>IFERROR(SUM(Y63:Y70),"0")</f>
        <v>0</v>
      </c>
      <c r="Z72" s="40"/>
      <c r="AA72" s="64"/>
      <c r="AB72" s="64"/>
      <c r="AC72" s="64"/>
    </row>
    <row r="73" spans="1:68" ht="14.25" hidden="1" customHeight="1" x14ac:dyDescent="0.25">
      <c r="A73" s="797" t="s">
        <v>177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63"/>
      <c r="AB73" s="63"/>
      <c r="AC73" s="63"/>
    </row>
    <row r="74" spans="1:68" ht="27" hidden="1" customHeight="1" x14ac:dyDescent="0.25">
      <c r="A74" s="60" t="s">
        <v>178</v>
      </c>
      <c r="B74" s="60" t="s">
        <v>179</v>
      </c>
      <c r="C74" s="34">
        <v>4301020298</v>
      </c>
      <c r="D74" s="798">
        <v>4680115881440</v>
      </c>
      <c r="E74" s="798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8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0"/>
      <c r="R74" s="800"/>
      <c r="S74" s="800"/>
      <c r="T74" s="801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4301020228</v>
      </c>
      <c r="D75" s="798">
        <v>4680115882751</v>
      </c>
      <c r="E75" s="798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83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0"/>
      <c r="R75" s="800"/>
      <c r="S75" s="800"/>
      <c r="T75" s="80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hidden="1" customHeight="1" x14ac:dyDescent="0.25">
      <c r="A76" s="60" t="s">
        <v>184</v>
      </c>
      <c r="B76" s="60" t="s">
        <v>185</v>
      </c>
      <c r="C76" s="34">
        <v>4301020358</v>
      </c>
      <c r="D76" s="798">
        <v>4680115885950</v>
      </c>
      <c r="E76" s="798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836" t="s">
        <v>186</v>
      </c>
      <c r="Q76" s="800"/>
      <c r="R76" s="800"/>
      <c r="S76" s="800"/>
      <c r="T76" s="80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hidden="1" customHeight="1" x14ac:dyDescent="0.25">
      <c r="A77" s="60" t="s">
        <v>187</v>
      </c>
      <c r="B77" s="60" t="s">
        <v>188</v>
      </c>
      <c r="C77" s="34">
        <v>4301020296</v>
      </c>
      <c r="D77" s="798">
        <v>4680115881433</v>
      </c>
      <c r="E77" s="798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0"/>
      <c r="R77" s="800"/>
      <c r="S77" s="800"/>
      <c r="T77" s="80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idden="1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02" t="s">
        <v>40</v>
      </c>
      <c r="Q78" s="803"/>
      <c r="R78" s="803"/>
      <c r="S78" s="803"/>
      <c r="T78" s="803"/>
      <c r="U78" s="803"/>
      <c r="V78" s="804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hidden="1" x14ac:dyDescent="0.2">
      <c r="A79" s="805"/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6"/>
      <c r="P79" s="802" t="s">
        <v>40</v>
      </c>
      <c r="Q79" s="803"/>
      <c r="R79" s="803"/>
      <c r="S79" s="803"/>
      <c r="T79" s="803"/>
      <c r="U79" s="803"/>
      <c r="V79" s="804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hidden="1" customHeight="1" x14ac:dyDescent="0.25">
      <c r="A80" s="797" t="s">
        <v>78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63"/>
      <c r="AB80" s="63"/>
      <c r="AC80" s="63"/>
    </row>
    <row r="81" spans="1:68" ht="16.5" hidden="1" customHeight="1" x14ac:dyDescent="0.25">
      <c r="A81" s="60" t="s">
        <v>189</v>
      </c>
      <c r="B81" s="60" t="s">
        <v>190</v>
      </c>
      <c r="C81" s="34">
        <v>4301031242</v>
      </c>
      <c r="D81" s="798">
        <v>4680115885066</v>
      </c>
      <c r="E81" s="798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8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0"/>
      <c r="R81" s="800"/>
      <c r="S81" s="800"/>
      <c r="T81" s="80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hidden="1" customHeight="1" x14ac:dyDescent="0.25">
      <c r="A82" s="60" t="s">
        <v>192</v>
      </c>
      <c r="B82" s="60" t="s">
        <v>193</v>
      </c>
      <c r="C82" s="34">
        <v>4301031240</v>
      </c>
      <c r="D82" s="798">
        <v>4680115885042</v>
      </c>
      <c r="E82" s="79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3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0"/>
      <c r="R82" s="800"/>
      <c r="S82" s="800"/>
      <c r="T82" s="80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hidden="1" customHeight="1" x14ac:dyDescent="0.25">
      <c r="A83" s="60" t="s">
        <v>195</v>
      </c>
      <c r="B83" s="60" t="s">
        <v>196</v>
      </c>
      <c r="C83" s="34">
        <v>4301031315</v>
      </c>
      <c r="D83" s="798">
        <v>4680115885080</v>
      </c>
      <c r="E83" s="79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0"/>
      <c r="R83" s="800"/>
      <c r="S83" s="800"/>
      <c r="T83" s="80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198</v>
      </c>
      <c r="B84" s="60" t="s">
        <v>199</v>
      </c>
      <c r="C84" s="34">
        <v>4301031243</v>
      </c>
      <c r="D84" s="798">
        <v>4680115885073</v>
      </c>
      <c r="E84" s="798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0"/>
      <c r="R84" s="800"/>
      <c r="S84" s="800"/>
      <c r="T84" s="80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4301031241</v>
      </c>
      <c r="D85" s="798">
        <v>4680115885059</v>
      </c>
      <c r="E85" s="79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0"/>
      <c r="R85" s="800"/>
      <c r="S85" s="800"/>
      <c r="T85" s="80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4301031316</v>
      </c>
      <c r="D86" s="798">
        <v>4680115885097</v>
      </c>
      <c r="E86" s="79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0"/>
      <c r="R86" s="800"/>
      <c r="S86" s="800"/>
      <c r="T86" s="80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idden="1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02" t="s">
        <v>40</v>
      </c>
      <c r="Q87" s="803"/>
      <c r="R87" s="803"/>
      <c r="S87" s="803"/>
      <c r="T87" s="803"/>
      <c r="U87" s="803"/>
      <c r="V87" s="804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hidden="1" x14ac:dyDescent="0.2">
      <c r="A88" s="805"/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6"/>
      <c r="P88" s="802" t="s">
        <v>40</v>
      </c>
      <c r="Q88" s="803"/>
      <c r="R88" s="803"/>
      <c r="S88" s="803"/>
      <c r="T88" s="803"/>
      <c r="U88" s="803"/>
      <c r="V88" s="804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hidden="1" customHeight="1" x14ac:dyDescent="0.25">
      <c r="A89" s="797" t="s">
        <v>84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63"/>
      <c r="AB89" s="63"/>
      <c r="AC89" s="63"/>
    </row>
    <row r="90" spans="1:68" ht="37.5" hidden="1" customHeight="1" x14ac:dyDescent="0.25">
      <c r="A90" s="60" t="s">
        <v>205</v>
      </c>
      <c r="B90" s="60" t="s">
        <v>206</v>
      </c>
      <c r="C90" s="34">
        <v>4301051844</v>
      </c>
      <c r="D90" s="798">
        <v>4680115885929</v>
      </c>
      <c r="E90" s="798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844" t="s">
        <v>207</v>
      </c>
      <c r="Q90" s="800"/>
      <c r="R90" s="800"/>
      <c r="S90" s="800"/>
      <c r="T90" s="801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hidden="1" customHeight="1" x14ac:dyDescent="0.25">
      <c r="A91" s="60" t="s">
        <v>209</v>
      </c>
      <c r="B91" s="60" t="s">
        <v>210</v>
      </c>
      <c r="C91" s="34">
        <v>4301051823</v>
      </c>
      <c r="D91" s="798">
        <v>4680115881891</v>
      </c>
      <c r="E91" s="79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45" t="s">
        <v>211</v>
      </c>
      <c r="Q91" s="800"/>
      <c r="R91" s="800"/>
      <c r="S91" s="800"/>
      <c r="T91" s="80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hidden="1" customHeight="1" x14ac:dyDescent="0.25">
      <c r="A92" s="60" t="s">
        <v>213</v>
      </c>
      <c r="B92" s="60" t="s">
        <v>214</v>
      </c>
      <c r="C92" s="34">
        <v>4301051846</v>
      </c>
      <c r="D92" s="798">
        <v>4680115885769</v>
      </c>
      <c r="E92" s="79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846" t="s">
        <v>215</v>
      </c>
      <c r="Q92" s="800"/>
      <c r="R92" s="800"/>
      <c r="S92" s="800"/>
      <c r="T92" s="80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216</v>
      </c>
      <c r="B93" s="60" t="s">
        <v>217</v>
      </c>
      <c r="C93" s="34">
        <v>4301051822</v>
      </c>
      <c r="D93" s="798">
        <v>4680115884410</v>
      </c>
      <c r="E93" s="79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847" t="s">
        <v>218</v>
      </c>
      <c r="Q93" s="800"/>
      <c r="R93" s="800"/>
      <c r="S93" s="800"/>
      <c r="T93" s="80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220</v>
      </c>
      <c r="B94" s="60" t="s">
        <v>221</v>
      </c>
      <c r="C94" s="34">
        <v>4301051827</v>
      </c>
      <c r="D94" s="798">
        <v>4680115884403</v>
      </c>
      <c r="E94" s="798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hidden="1" customHeight="1" x14ac:dyDescent="0.25">
      <c r="A95" s="60" t="s">
        <v>222</v>
      </c>
      <c r="B95" s="60" t="s">
        <v>223</v>
      </c>
      <c r="C95" s="34">
        <v>4301051837</v>
      </c>
      <c r="D95" s="798">
        <v>4680115884311</v>
      </c>
      <c r="E95" s="798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0"/>
      <c r="R95" s="800"/>
      <c r="S95" s="800"/>
      <c r="T95" s="80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02" t="s">
        <v>40</v>
      </c>
      <c r="Q96" s="803"/>
      <c r="R96" s="803"/>
      <c r="S96" s="803"/>
      <c r="T96" s="803"/>
      <c r="U96" s="803"/>
      <c r="V96" s="804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hidden="1" x14ac:dyDescent="0.2">
      <c r="A97" s="805"/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6"/>
      <c r="P97" s="802" t="s">
        <v>40</v>
      </c>
      <c r="Q97" s="803"/>
      <c r="R97" s="803"/>
      <c r="S97" s="803"/>
      <c r="T97" s="803"/>
      <c r="U97" s="803"/>
      <c r="V97" s="804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hidden="1" customHeight="1" x14ac:dyDescent="0.25">
      <c r="A98" s="797" t="s">
        <v>224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63"/>
      <c r="AB98" s="63"/>
      <c r="AC98" s="63"/>
    </row>
    <row r="99" spans="1:68" ht="37.5" hidden="1" customHeight="1" x14ac:dyDescent="0.25">
      <c r="A99" s="60" t="s">
        <v>225</v>
      </c>
      <c r="B99" s="60" t="s">
        <v>226</v>
      </c>
      <c r="C99" s="34">
        <v>4301060366</v>
      </c>
      <c r="D99" s="798">
        <v>4680115881532</v>
      </c>
      <c r="E99" s="798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8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0"/>
      <c r="R99" s="800"/>
      <c r="S99" s="800"/>
      <c r="T99" s="801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hidden="1" customHeight="1" x14ac:dyDescent="0.25">
      <c r="A100" s="60" t="s">
        <v>225</v>
      </c>
      <c r="B100" s="60" t="s">
        <v>228</v>
      </c>
      <c r="C100" s="34">
        <v>4301060371</v>
      </c>
      <c r="D100" s="798">
        <v>4680115881532</v>
      </c>
      <c r="E100" s="798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0"/>
      <c r="R100" s="800"/>
      <c r="S100" s="800"/>
      <c r="T100" s="80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229</v>
      </c>
      <c r="B101" s="60" t="s">
        <v>230</v>
      </c>
      <c r="C101" s="34">
        <v>4301060351</v>
      </c>
      <c r="D101" s="798">
        <v>4680115881464</v>
      </c>
      <c r="E101" s="798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8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0"/>
      <c r="R101" s="800"/>
      <c r="S101" s="800"/>
      <c r="T101" s="80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idden="1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02" t="s">
        <v>40</v>
      </c>
      <c r="Q102" s="803"/>
      <c r="R102" s="803"/>
      <c r="S102" s="803"/>
      <c r="T102" s="803"/>
      <c r="U102" s="803"/>
      <c r="V102" s="804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805"/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6"/>
      <c r="P103" s="802" t="s">
        <v>40</v>
      </c>
      <c r="Q103" s="803"/>
      <c r="R103" s="803"/>
      <c r="S103" s="803"/>
      <c r="T103" s="803"/>
      <c r="U103" s="803"/>
      <c r="V103" s="804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hidden="1" customHeight="1" x14ac:dyDescent="0.25">
      <c r="A104" s="796" t="s">
        <v>232</v>
      </c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796"/>
      <c r="P104" s="796"/>
      <c r="Q104" s="796"/>
      <c r="R104" s="796"/>
      <c r="S104" s="796"/>
      <c r="T104" s="796"/>
      <c r="U104" s="796"/>
      <c r="V104" s="796"/>
      <c r="W104" s="796"/>
      <c r="X104" s="796"/>
      <c r="Y104" s="796"/>
      <c r="Z104" s="796"/>
      <c r="AA104" s="62"/>
      <c r="AB104" s="62"/>
      <c r="AC104" s="62"/>
    </row>
    <row r="105" spans="1:68" ht="14.25" hidden="1" customHeight="1" x14ac:dyDescent="0.25">
      <c r="A105" s="797" t="s">
        <v>125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3"/>
      <c r="AB105" s="63"/>
      <c r="AC105" s="63"/>
    </row>
    <row r="106" spans="1:68" ht="27" hidden="1" customHeight="1" x14ac:dyDescent="0.25">
      <c r="A106" s="60" t="s">
        <v>233</v>
      </c>
      <c r="B106" s="60" t="s">
        <v>234</v>
      </c>
      <c r="C106" s="34">
        <v>4301011468</v>
      </c>
      <c r="D106" s="798">
        <v>4680115881327</v>
      </c>
      <c r="E106" s="798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8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0"/>
      <c r="R106" s="800"/>
      <c r="S106" s="800"/>
      <c r="T106" s="80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IFERROR(IF(Y106=0,"",ROUNDUP(Y106/H106,0)*0.02175),"")</f>
        <v/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hidden="1" customHeight="1" x14ac:dyDescent="0.25">
      <c r="A107" s="60" t="s">
        <v>236</v>
      </c>
      <c r="B107" s="60" t="s">
        <v>237</v>
      </c>
      <c r="C107" s="34">
        <v>4301011476</v>
      </c>
      <c r="D107" s="798">
        <v>4680115881518</v>
      </c>
      <c r="E107" s="798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8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0"/>
      <c r="R107" s="800"/>
      <c r="S107" s="800"/>
      <c r="T107" s="80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239</v>
      </c>
      <c r="B108" s="60" t="s">
        <v>240</v>
      </c>
      <c r="C108" s="34">
        <v>4301012007</v>
      </c>
      <c r="D108" s="798">
        <v>4680115881303</v>
      </c>
      <c r="E108" s="798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85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0"/>
      <c r="R108" s="800"/>
      <c r="S108" s="800"/>
      <c r="T108" s="80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02" t="s">
        <v>40</v>
      </c>
      <c r="Q109" s="803"/>
      <c r="R109" s="803"/>
      <c r="S109" s="803"/>
      <c r="T109" s="803"/>
      <c r="U109" s="803"/>
      <c r="V109" s="804"/>
      <c r="W109" s="40" t="s">
        <v>39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805"/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6"/>
      <c r="P110" s="802" t="s">
        <v>40</v>
      </c>
      <c r="Q110" s="803"/>
      <c r="R110" s="803"/>
      <c r="S110" s="803"/>
      <c r="T110" s="803"/>
      <c r="U110" s="803"/>
      <c r="V110" s="804"/>
      <c r="W110" s="40" t="s">
        <v>0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797" t="s">
        <v>84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63"/>
      <c r="AB111" s="63"/>
      <c r="AC111" s="63"/>
    </row>
    <row r="112" spans="1:68" ht="27" hidden="1" customHeight="1" x14ac:dyDescent="0.25">
      <c r="A112" s="60" t="s">
        <v>242</v>
      </c>
      <c r="B112" s="60" t="s">
        <v>243</v>
      </c>
      <c r="C112" s="34">
        <v>4301051546</v>
      </c>
      <c r="D112" s="798">
        <v>4607091386967</v>
      </c>
      <c r="E112" s="798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8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242</v>
      </c>
      <c r="B113" s="60" t="s">
        <v>245</v>
      </c>
      <c r="C113" s="34">
        <v>4301051437</v>
      </c>
      <c r="D113" s="798">
        <v>4607091386967</v>
      </c>
      <c r="E113" s="79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8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0"/>
      <c r="R113" s="800"/>
      <c r="S113" s="800"/>
      <c r="T113" s="80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hidden="1" customHeight="1" x14ac:dyDescent="0.25">
      <c r="A114" s="60" t="s">
        <v>246</v>
      </c>
      <c r="B114" s="60" t="s">
        <v>247</v>
      </c>
      <c r="C114" s="34">
        <v>4301051436</v>
      </c>
      <c r="D114" s="798">
        <v>4607091385731</v>
      </c>
      <c r="E114" s="798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8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0"/>
      <c r="R114" s="800"/>
      <c r="S114" s="800"/>
      <c r="T114" s="80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248</v>
      </c>
      <c r="B115" s="60" t="s">
        <v>249</v>
      </c>
      <c r="C115" s="34">
        <v>4301051438</v>
      </c>
      <c r="D115" s="798">
        <v>4680115880894</v>
      </c>
      <c r="E115" s="798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8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0"/>
      <c r="R115" s="800"/>
      <c r="S115" s="800"/>
      <c r="T115" s="80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251</v>
      </c>
      <c r="B116" s="60" t="s">
        <v>252</v>
      </c>
      <c r="C116" s="34">
        <v>4301051439</v>
      </c>
      <c r="D116" s="798">
        <v>4680115880214</v>
      </c>
      <c r="E116" s="798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8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0"/>
      <c r="R116" s="800"/>
      <c r="S116" s="800"/>
      <c r="T116" s="80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805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02" t="s">
        <v>40</v>
      </c>
      <c r="Q117" s="803"/>
      <c r="R117" s="803"/>
      <c r="S117" s="803"/>
      <c r="T117" s="803"/>
      <c r="U117" s="803"/>
      <c r="V117" s="804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02" t="s">
        <v>40</v>
      </c>
      <c r="Q118" s="803"/>
      <c r="R118" s="803"/>
      <c r="S118" s="803"/>
      <c r="T118" s="803"/>
      <c r="U118" s="803"/>
      <c r="V118" s="804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hidden="1" customHeight="1" x14ac:dyDescent="0.25">
      <c r="A119" s="796" t="s">
        <v>254</v>
      </c>
      <c r="B119" s="796"/>
      <c r="C119" s="796"/>
      <c r="D119" s="796"/>
      <c r="E119" s="796"/>
      <c r="F119" s="796"/>
      <c r="G119" s="796"/>
      <c r="H119" s="796"/>
      <c r="I119" s="796"/>
      <c r="J119" s="796"/>
      <c r="K119" s="796"/>
      <c r="L119" s="796"/>
      <c r="M119" s="796"/>
      <c r="N119" s="796"/>
      <c r="O119" s="796"/>
      <c r="P119" s="796"/>
      <c r="Q119" s="796"/>
      <c r="R119" s="796"/>
      <c r="S119" s="796"/>
      <c r="T119" s="796"/>
      <c r="U119" s="796"/>
      <c r="V119" s="796"/>
      <c r="W119" s="796"/>
      <c r="X119" s="796"/>
      <c r="Y119" s="796"/>
      <c r="Z119" s="796"/>
      <c r="AA119" s="62"/>
      <c r="AB119" s="62"/>
      <c r="AC119" s="62"/>
    </row>
    <row r="120" spans="1:68" ht="14.25" hidden="1" customHeight="1" x14ac:dyDescent="0.25">
      <c r="A120" s="797" t="s">
        <v>125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3"/>
      <c r="AB120" s="63"/>
      <c r="AC120" s="63"/>
    </row>
    <row r="121" spans="1:68" ht="16.5" hidden="1" customHeight="1" x14ac:dyDescent="0.25">
      <c r="A121" s="60" t="s">
        <v>255</v>
      </c>
      <c r="B121" s="60" t="s">
        <v>256</v>
      </c>
      <c r="C121" s="34">
        <v>4301011703</v>
      </c>
      <c r="D121" s="798">
        <v>4680115882133</v>
      </c>
      <c r="E121" s="798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8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255</v>
      </c>
      <c r="B122" s="60" t="s">
        <v>258</v>
      </c>
      <c r="C122" s="34">
        <v>4301011514</v>
      </c>
      <c r="D122" s="798">
        <v>4680115882133</v>
      </c>
      <c r="E122" s="79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hidden="1" customHeight="1" x14ac:dyDescent="0.25">
      <c r="A123" s="60" t="s">
        <v>260</v>
      </c>
      <c r="B123" s="60" t="s">
        <v>261</v>
      </c>
      <c r="C123" s="34">
        <v>4301011417</v>
      </c>
      <c r="D123" s="798">
        <v>4680115880269</v>
      </c>
      <c r="E123" s="798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8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hidden="1" customHeight="1" x14ac:dyDescent="0.25">
      <c r="A124" s="60" t="s">
        <v>262</v>
      </c>
      <c r="B124" s="60" t="s">
        <v>263</v>
      </c>
      <c r="C124" s="34">
        <v>4301011415</v>
      </c>
      <c r="D124" s="798">
        <v>4680115880429</v>
      </c>
      <c r="E124" s="798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8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4301011462</v>
      </c>
      <c r="D125" s="798">
        <v>4680115881457</v>
      </c>
      <c r="E125" s="798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8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805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02" t="s">
        <v>40</v>
      </c>
      <c r="Q126" s="803"/>
      <c r="R126" s="803"/>
      <c r="S126" s="803"/>
      <c r="T126" s="803"/>
      <c r="U126" s="803"/>
      <c r="V126" s="804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02" t="s">
        <v>40</v>
      </c>
      <c r="Q127" s="803"/>
      <c r="R127" s="803"/>
      <c r="S127" s="803"/>
      <c r="T127" s="803"/>
      <c r="U127" s="803"/>
      <c r="V127" s="804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797" t="s">
        <v>177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3"/>
      <c r="AB128" s="63"/>
      <c r="AC128" s="63"/>
    </row>
    <row r="129" spans="1:68" ht="16.5" hidden="1" customHeight="1" x14ac:dyDescent="0.25">
      <c r="A129" s="60" t="s">
        <v>266</v>
      </c>
      <c r="B129" s="60" t="s">
        <v>267</v>
      </c>
      <c r="C129" s="34">
        <v>4301020235</v>
      </c>
      <c r="D129" s="798">
        <v>4680115881488</v>
      </c>
      <c r="E129" s="798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8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0"/>
      <c r="R129" s="800"/>
      <c r="S129" s="800"/>
      <c r="T129" s="80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266</v>
      </c>
      <c r="B130" s="60" t="s">
        <v>269</v>
      </c>
      <c r="C130" s="34">
        <v>4301020345</v>
      </c>
      <c r="D130" s="798">
        <v>4680115881488</v>
      </c>
      <c r="E130" s="79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867" t="s">
        <v>270</v>
      </c>
      <c r="Q130" s="800"/>
      <c r="R130" s="800"/>
      <c r="S130" s="800"/>
      <c r="T130" s="80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hidden="1" customHeight="1" x14ac:dyDescent="0.25">
      <c r="A131" s="60" t="s">
        <v>272</v>
      </c>
      <c r="B131" s="60" t="s">
        <v>273</v>
      </c>
      <c r="C131" s="34">
        <v>4301020258</v>
      </c>
      <c r="D131" s="798">
        <v>4680115882775</v>
      </c>
      <c r="E131" s="798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8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272</v>
      </c>
      <c r="B132" s="60" t="s">
        <v>274</v>
      </c>
      <c r="C132" s="34">
        <v>4301020346</v>
      </c>
      <c r="D132" s="798">
        <v>4680115882775</v>
      </c>
      <c r="E132" s="79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869" t="s">
        <v>275</v>
      </c>
      <c r="Q132" s="800"/>
      <c r="R132" s="800"/>
      <c r="S132" s="800"/>
      <c r="T132" s="80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4301020344</v>
      </c>
      <c r="D133" s="798">
        <v>4680115880658</v>
      </c>
      <c r="E133" s="798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870" t="s">
        <v>278</v>
      </c>
      <c r="Q133" s="800"/>
      <c r="R133" s="800"/>
      <c r="S133" s="800"/>
      <c r="T133" s="80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02" t="s">
        <v>40</v>
      </c>
      <c r="Q134" s="803"/>
      <c r="R134" s="803"/>
      <c r="S134" s="803"/>
      <c r="T134" s="803"/>
      <c r="U134" s="803"/>
      <c r="V134" s="804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hidden="1" x14ac:dyDescent="0.2">
      <c r="A135" s="805"/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6"/>
      <c r="P135" s="802" t="s">
        <v>40</v>
      </c>
      <c r="Q135" s="803"/>
      <c r="R135" s="803"/>
      <c r="S135" s="803"/>
      <c r="T135" s="803"/>
      <c r="U135" s="803"/>
      <c r="V135" s="804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797" t="s">
        <v>84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63"/>
      <c r="AB136" s="63"/>
      <c r="AC136" s="63"/>
    </row>
    <row r="137" spans="1:68" ht="37.5" hidden="1" customHeight="1" x14ac:dyDescent="0.25">
      <c r="A137" s="60" t="s">
        <v>279</v>
      </c>
      <c r="B137" s="60" t="s">
        <v>280</v>
      </c>
      <c r="C137" s="34">
        <v>4301051360</v>
      </c>
      <c r="D137" s="798">
        <v>4607091385168</v>
      </c>
      <c r="E137" s="798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8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hidden="1" customHeight="1" x14ac:dyDescent="0.25">
      <c r="A138" s="60" t="s">
        <v>279</v>
      </c>
      <c r="B138" s="60" t="s">
        <v>282</v>
      </c>
      <c r="C138" s="34">
        <v>4301051612</v>
      </c>
      <c r="D138" s="798">
        <v>4607091385168</v>
      </c>
      <c r="E138" s="798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8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0"/>
      <c r="R138" s="800"/>
      <c r="S138" s="800"/>
      <c r="T138" s="80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hidden="1" customHeight="1" x14ac:dyDescent="0.25">
      <c r="A139" s="60" t="s">
        <v>284</v>
      </c>
      <c r="B139" s="60" t="s">
        <v>285</v>
      </c>
      <c r="C139" s="34">
        <v>4301051742</v>
      </c>
      <c r="D139" s="798">
        <v>4680115884540</v>
      </c>
      <c r="E139" s="798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873" t="s">
        <v>286</v>
      </c>
      <c r="Q139" s="800"/>
      <c r="R139" s="800"/>
      <c r="S139" s="800"/>
      <c r="T139" s="80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hidden="1" customHeight="1" x14ac:dyDescent="0.25">
      <c r="A140" s="60" t="s">
        <v>288</v>
      </c>
      <c r="B140" s="60" t="s">
        <v>289</v>
      </c>
      <c r="C140" s="34">
        <v>4301051362</v>
      </c>
      <c r="D140" s="798">
        <v>4607091383256</v>
      </c>
      <c r="E140" s="798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8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0"/>
      <c r="R140" s="800"/>
      <c r="S140" s="800"/>
      <c r="T140" s="80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290</v>
      </c>
      <c r="B141" s="60" t="s">
        <v>291</v>
      </c>
      <c r="C141" s="34">
        <v>4301051358</v>
      </c>
      <c r="D141" s="798">
        <v>4607091385748</v>
      </c>
      <c r="E141" s="798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8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0"/>
      <c r="R141" s="800"/>
      <c r="S141" s="800"/>
      <c r="T141" s="80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hidden="1" customHeight="1" x14ac:dyDescent="0.25">
      <c r="A142" s="60" t="s">
        <v>292</v>
      </c>
      <c r="B142" s="60" t="s">
        <v>293</v>
      </c>
      <c r="C142" s="34">
        <v>4301051740</v>
      </c>
      <c r="D142" s="798">
        <v>4680115884533</v>
      </c>
      <c r="E142" s="798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87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0"/>
      <c r="R142" s="800"/>
      <c r="S142" s="800"/>
      <c r="T142" s="80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hidden="1" customHeight="1" x14ac:dyDescent="0.25">
      <c r="A143" s="60" t="s">
        <v>295</v>
      </c>
      <c r="B143" s="60" t="s">
        <v>296</v>
      </c>
      <c r="C143" s="34">
        <v>4301051480</v>
      </c>
      <c r="D143" s="798">
        <v>4680115882645</v>
      </c>
      <c r="E143" s="798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8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0"/>
      <c r="R143" s="800"/>
      <c r="S143" s="800"/>
      <c r="T143" s="80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idden="1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02" t="s">
        <v>40</v>
      </c>
      <c r="Q144" s="803"/>
      <c r="R144" s="803"/>
      <c r="S144" s="803"/>
      <c r="T144" s="803"/>
      <c r="U144" s="803"/>
      <c r="V144" s="804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hidden="1" x14ac:dyDescent="0.2">
      <c r="A145" s="805"/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6"/>
      <c r="P145" s="802" t="s">
        <v>40</v>
      </c>
      <c r="Q145" s="803"/>
      <c r="R145" s="803"/>
      <c r="S145" s="803"/>
      <c r="T145" s="803"/>
      <c r="U145" s="803"/>
      <c r="V145" s="804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797" t="s">
        <v>224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63"/>
      <c r="AB146" s="63"/>
      <c r="AC146" s="63"/>
    </row>
    <row r="147" spans="1:68" ht="37.5" hidden="1" customHeight="1" x14ac:dyDescent="0.25">
      <c r="A147" s="60" t="s">
        <v>298</v>
      </c>
      <c r="B147" s="60" t="s">
        <v>299</v>
      </c>
      <c r="C147" s="34">
        <v>4301060356</v>
      </c>
      <c r="D147" s="798">
        <v>4680115882652</v>
      </c>
      <c r="E147" s="798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8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0"/>
      <c r="R147" s="800"/>
      <c r="S147" s="800"/>
      <c r="T147" s="80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hidden="1" customHeight="1" x14ac:dyDescent="0.25">
      <c r="A148" s="60" t="s">
        <v>301</v>
      </c>
      <c r="B148" s="60" t="s">
        <v>302</v>
      </c>
      <c r="C148" s="34">
        <v>4301060309</v>
      </c>
      <c r="D148" s="798">
        <v>4680115880238</v>
      </c>
      <c r="E148" s="798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8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0"/>
      <c r="R148" s="800"/>
      <c r="S148" s="800"/>
      <c r="T148" s="80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02" t="s">
        <v>40</v>
      </c>
      <c r="Q149" s="803"/>
      <c r="R149" s="803"/>
      <c r="S149" s="803"/>
      <c r="T149" s="803"/>
      <c r="U149" s="803"/>
      <c r="V149" s="804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805"/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6"/>
      <c r="P150" s="802" t="s">
        <v>40</v>
      </c>
      <c r="Q150" s="803"/>
      <c r="R150" s="803"/>
      <c r="S150" s="803"/>
      <c r="T150" s="803"/>
      <c r="U150" s="803"/>
      <c r="V150" s="804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hidden="1" customHeight="1" x14ac:dyDescent="0.25">
      <c r="A151" s="796" t="s">
        <v>304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62"/>
      <c r="AB151" s="62"/>
      <c r="AC151" s="62"/>
    </row>
    <row r="152" spans="1:68" ht="14.25" hidden="1" customHeight="1" x14ac:dyDescent="0.25">
      <c r="A152" s="797" t="s">
        <v>125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3"/>
      <c r="AB152" s="63"/>
      <c r="AC152" s="63"/>
    </row>
    <row r="153" spans="1:68" ht="27" hidden="1" customHeight="1" x14ac:dyDescent="0.25">
      <c r="A153" s="60" t="s">
        <v>305</v>
      </c>
      <c r="B153" s="60" t="s">
        <v>306</v>
      </c>
      <c r="C153" s="34">
        <v>4301011564</v>
      </c>
      <c r="D153" s="798">
        <v>4680115882577</v>
      </c>
      <c r="E153" s="798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8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0"/>
      <c r="R153" s="800"/>
      <c r="S153" s="800"/>
      <c r="T153" s="80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305</v>
      </c>
      <c r="B154" s="60" t="s">
        <v>308</v>
      </c>
      <c r="C154" s="34">
        <v>4301011562</v>
      </c>
      <c r="D154" s="798">
        <v>4680115882577</v>
      </c>
      <c r="E154" s="79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8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0"/>
      <c r="R154" s="800"/>
      <c r="S154" s="800"/>
      <c r="T154" s="80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805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02" t="s">
        <v>40</v>
      </c>
      <c r="Q155" s="803"/>
      <c r="R155" s="803"/>
      <c r="S155" s="803"/>
      <c r="T155" s="803"/>
      <c r="U155" s="803"/>
      <c r="V155" s="804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02" t="s">
        <v>40</v>
      </c>
      <c r="Q156" s="803"/>
      <c r="R156" s="803"/>
      <c r="S156" s="803"/>
      <c r="T156" s="803"/>
      <c r="U156" s="803"/>
      <c r="V156" s="804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3"/>
      <c r="AB157" s="63"/>
      <c r="AC157" s="63"/>
    </row>
    <row r="158" spans="1:68" ht="27" hidden="1" customHeight="1" x14ac:dyDescent="0.25">
      <c r="A158" s="60" t="s">
        <v>309</v>
      </c>
      <c r="B158" s="60" t="s">
        <v>310</v>
      </c>
      <c r="C158" s="34">
        <v>4301031235</v>
      </c>
      <c r="D158" s="798">
        <v>4680115883444</v>
      </c>
      <c r="E158" s="798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8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309</v>
      </c>
      <c r="B159" s="60" t="s">
        <v>312</v>
      </c>
      <c r="C159" s="34">
        <v>4301031234</v>
      </c>
      <c r="D159" s="798">
        <v>4680115883444</v>
      </c>
      <c r="E159" s="79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8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805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02" t="s">
        <v>40</v>
      </c>
      <c r="Q160" s="803"/>
      <c r="R160" s="803"/>
      <c r="S160" s="803"/>
      <c r="T160" s="803"/>
      <c r="U160" s="803"/>
      <c r="V160" s="80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02" t="s">
        <v>40</v>
      </c>
      <c r="Q161" s="803"/>
      <c r="R161" s="803"/>
      <c r="S161" s="803"/>
      <c r="T161" s="803"/>
      <c r="U161" s="803"/>
      <c r="V161" s="80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3"/>
      <c r="AB162" s="63"/>
      <c r="AC162" s="63"/>
    </row>
    <row r="163" spans="1:68" ht="16.5" hidden="1" customHeight="1" x14ac:dyDescent="0.25">
      <c r="A163" s="60" t="s">
        <v>313</v>
      </c>
      <c r="B163" s="60" t="s">
        <v>314</v>
      </c>
      <c r="C163" s="34">
        <v>4301051477</v>
      </c>
      <c r="D163" s="798">
        <v>4680115882584</v>
      </c>
      <c r="E163" s="798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8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0"/>
      <c r="R163" s="800"/>
      <c r="S163" s="800"/>
      <c r="T163" s="80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313</v>
      </c>
      <c r="B164" s="60" t="s">
        <v>315</v>
      </c>
      <c r="C164" s="34">
        <v>4301051476</v>
      </c>
      <c r="D164" s="798">
        <v>4680115882584</v>
      </c>
      <c r="E164" s="79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8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0"/>
      <c r="R164" s="800"/>
      <c r="S164" s="800"/>
      <c r="T164" s="80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805"/>
      <c r="B165" s="805"/>
      <c r="C165" s="805"/>
      <c r="D165" s="805"/>
      <c r="E165" s="805"/>
      <c r="F165" s="805"/>
      <c r="G165" s="805"/>
      <c r="H165" s="805"/>
      <c r="I165" s="805"/>
      <c r="J165" s="805"/>
      <c r="K165" s="805"/>
      <c r="L165" s="805"/>
      <c r="M165" s="805"/>
      <c r="N165" s="805"/>
      <c r="O165" s="806"/>
      <c r="P165" s="802" t="s">
        <v>40</v>
      </c>
      <c r="Q165" s="803"/>
      <c r="R165" s="803"/>
      <c r="S165" s="803"/>
      <c r="T165" s="803"/>
      <c r="U165" s="803"/>
      <c r="V165" s="80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805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02" t="s">
        <v>40</v>
      </c>
      <c r="Q166" s="803"/>
      <c r="R166" s="803"/>
      <c r="S166" s="803"/>
      <c r="T166" s="803"/>
      <c r="U166" s="803"/>
      <c r="V166" s="80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hidden="1" customHeight="1" x14ac:dyDescent="0.25">
      <c r="A167" s="796" t="s">
        <v>123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62"/>
      <c r="AB167" s="62"/>
      <c r="AC167" s="62"/>
    </row>
    <row r="168" spans="1:68" ht="14.25" hidden="1" customHeight="1" x14ac:dyDescent="0.25">
      <c r="A168" s="797" t="s">
        <v>125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3"/>
      <c r="AB168" s="63"/>
      <c r="AC168" s="63"/>
    </row>
    <row r="169" spans="1:68" ht="27" hidden="1" customHeight="1" x14ac:dyDescent="0.25">
      <c r="A169" s="60" t="s">
        <v>316</v>
      </c>
      <c r="B169" s="60" t="s">
        <v>317</v>
      </c>
      <c r="C169" s="34">
        <v>4301011192</v>
      </c>
      <c r="D169" s="798">
        <v>4607091382952</v>
      </c>
      <c r="E169" s="798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8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0"/>
      <c r="R169" s="800"/>
      <c r="S169" s="800"/>
      <c r="T169" s="80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319</v>
      </c>
      <c r="B170" s="60" t="s">
        <v>320</v>
      </c>
      <c r="C170" s="34">
        <v>4301011705</v>
      </c>
      <c r="D170" s="798">
        <v>4607091384604</v>
      </c>
      <c r="E170" s="79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idden="1" x14ac:dyDescent="0.2">
      <c r="A171" s="805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02" t="s">
        <v>40</v>
      </c>
      <c r="Q171" s="803"/>
      <c r="R171" s="803"/>
      <c r="S171" s="803"/>
      <c r="T171" s="803"/>
      <c r="U171" s="803"/>
      <c r="V171" s="804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hidden="1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02" t="s">
        <v>40</v>
      </c>
      <c r="Q172" s="803"/>
      <c r="R172" s="803"/>
      <c r="S172" s="803"/>
      <c r="T172" s="803"/>
      <c r="U172" s="803"/>
      <c r="V172" s="804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14.25" hidden="1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3"/>
      <c r="AB173" s="63"/>
      <c r="AC173" s="63"/>
    </row>
    <row r="174" spans="1:68" ht="16.5" hidden="1" customHeight="1" x14ac:dyDescent="0.25">
      <c r="A174" s="60" t="s">
        <v>322</v>
      </c>
      <c r="B174" s="60" t="s">
        <v>323</v>
      </c>
      <c r="C174" s="34">
        <v>4301030895</v>
      </c>
      <c r="D174" s="798">
        <v>4607091387667</v>
      </c>
      <c r="E174" s="79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325</v>
      </c>
      <c r="B175" s="60" t="s">
        <v>326</v>
      </c>
      <c r="C175" s="34">
        <v>4301030961</v>
      </c>
      <c r="D175" s="798">
        <v>4607091387636</v>
      </c>
      <c r="E175" s="79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hidden="1" customHeight="1" x14ac:dyDescent="0.25">
      <c r="A176" s="60" t="s">
        <v>328</v>
      </c>
      <c r="B176" s="60" t="s">
        <v>329</v>
      </c>
      <c r="C176" s="34">
        <v>4301030963</v>
      </c>
      <c r="D176" s="798">
        <v>4607091382426</v>
      </c>
      <c r="E176" s="79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331</v>
      </c>
      <c r="B177" s="60" t="s">
        <v>332</v>
      </c>
      <c r="C177" s="34">
        <v>4301030962</v>
      </c>
      <c r="D177" s="798">
        <v>4607091386547</v>
      </c>
      <c r="E177" s="79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4301030964</v>
      </c>
      <c r="D178" s="798">
        <v>4607091382464</v>
      </c>
      <c r="E178" s="79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805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02" t="s">
        <v>40</v>
      </c>
      <c r="Q179" s="803"/>
      <c r="R179" s="803"/>
      <c r="S179" s="803"/>
      <c r="T179" s="803"/>
      <c r="U179" s="803"/>
      <c r="V179" s="804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02" t="s">
        <v>40</v>
      </c>
      <c r="Q180" s="803"/>
      <c r="R180" s="803"/>
      <c r="S180" s="803"/>
      <c r="T180" s="803"/>
      <c r="U180" s="803"/>
      <c r="V180" s="804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3"/>
      <c r="AB181" s="63"/>
      <c r="AC181" s="63"/>
    </row>
    <row r="182" spans="1:68" ht="16.5" hidden="1" customHeight="1" x14ac:dyDescent="0.25">
      <c r="A182" s="60" t="s">
        <v>335</v>
      </c>
      <c r="B182" s="60" t="s">
        <v>336</v>
      </c>
      <c r="C182" s="34">
        <v>4301051611</v>
      </c>
      <c r="D182" s="798">
        <v>4607091385304</v>
      </c>
      <c r="E182" s="79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8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0"/>
      <c r="R182" s="800"/>
      <c r="S182" s="800"/>
      <c r="T182" s="80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IFERROR(IF(Y182=0,"",ROUNDUP(Y182/H182,0)*0.02175),"")</f>
        <v/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338</v>
      </c>
      <c r="B183" s="60" t="s">
        <v>339</v>
      </c>
      <c r="C183" s="34">
        <v>4301051653</v>
      </c>
      <c r="D183" s="798">
        <v>4607091386264</v>
      </c>
      <c r="E183" s="79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0"/>
      <c r="R183" s="800"/>
      <c r="S183" s="800"/>
      <c r="T183" s="80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hidden="1" customHeight="1" x14ac:dyDescent="0.25">
      <c r="A184" s="60" t="s">
        <v>341</v>
      </c>
      <c r="B184" s="60" t="s">
        <v>342</v>
      </c>
      <c r="C184" s="34">
        <v>4301051313</v>
      </c>
      <c r="D184" s="798">
        <v>4607091385427</v>
      </c>
      <c r="E184" s="79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8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0"/>
      <c r="R184" s="800"/>
      <c r="S184" s="800"/>
      <c r="T184" s="80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idden="1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02" t="s">
        <v>40</v>
      </c>
      <c r="Q185" s="803"/>
      <c r="R185" s="803"/>
      <c r="S185" s="803"/>
      <c r="T185" s="803"/>
      <c r="U185" s="803"/>
      <c r="V185" s="804"/>
      <c r="W185" s="40" t="s">
        <v>39</v>
      </c>
      <c r="X185" s="41">
        <f>IFERROR(X182/H182,"0")+IFERROR(X183/H183,"0")+IFERROR(X184/H184,"0")</f>
        <v>0</v>
      </c>
      <c r="Y185" s="41">
        <f>IFERROR(Y182/H182,"0")+IFERROR(Y183/H183,"0")+IFERROR(Y184/H184,"0")</f>
        <v>0</v>
      </c>
      <c r="Z185" s="41">
        <f>IFERROR(IF(Z182="",0,Z182),"0")+IFERROR(IF(Z183="",0,Z183),"0")+IFERROR(IF(Z184="",0,Z184),"0")</f>
        <v>0</v>
      </c>
      <c r="AA185" s="64"/>
      <c r="AB185" s="64"/>
      <c r="AC185" s="64"/>
    </row>
    <row r="186" spans="1:68" hidden="1" x14ac:dyDescent="0.2">
      <c r="A186" s="805"/>
      <c r="B186" s="805"/>
      <c r="C186" s="805"/>
      <c r="D186" s="805"/>
      <c r="E186" s="805"/>
      <c r="F186" s="805"/>
      <c r="G186" s="805"/>
      <c r="H186" s="805"/>
      <c r="I186" s="805"/>
      <c r="J186" s="805"/>
      <c r="K186" s="805"/>
      <c r="L186" s="805"/>
      <c r="M186" s="805"/>
      <c r="N186" s="805"/>
      <c r="O186" s="806"/>
      <c r="P186" s="802" t="s">
        <v>40</v>
      </c>
      <c r="Q186" s="803"/>
      <c r="R186" s="803"/>
      <c r="S186" s="803"/>
      <c r="T186" s="803"/>
      <c r="U186" s="803"/>
      <c r="V186" s="804"/>
      <c r="W186" s="40" t="s">
        <v>0</v>
      </c>
      <c r="X186" s="41">
        <f>IFERROR(SUM(X182:X184),"0")</f>
        <v>0</v>
      </c>
      <c r="Y186" s="41">
        <f>IFERROR(SUM(Y182:Y184),"0")</f>
        <v>0</v>
      </c>
      <c r="Z186" s="40"/>
      <c r="AA186" s="64"/>
      <c r="AB186" s="64"/>
      <c r="AC186" s="64"/>
    </row>
    <row r="187" spans="1:68" ht="27.75" hidden="1" customHeight="1" x14ac:dyDescent="0.2">
      <c r="A187" s="795" t="s">
        <v>343</v>
      </c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5"/>
      <c r="P187" s="795"/>
      <c r="Q187" s="795"/>
      <c r="R187" s="795"/>
      <c r="S187" s="795"/>
      <c r="T187" s="795"/>
      <c r="U187" s="795"/>
      <c r="V187" s="795"/>
      <c r="W187" s="795"/>
      <c r="X187" s="795"/>
      <c r="Y187" s="795"/>
      <c r="Z187" s="795"/>
      <c r="AA187" s="52"/>
      <c r="AB187" s="52"/>
      <c r="AC187" s="52"/>
    </row>
    <row r="188" spans="1:68" ht="16.5" hidden="1" customHeight="1" x14ac:dyDescent="0.25">
      <c r="A188" s="796" t="s">
        <v>344</v>
      </c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796"/>
      <c r="P188" s="796"/>
      <c r="Q188" s="796"/>
      <c r="R188" s="796"/>
      <c r="S188" s="796"/>
      <c r="T188" s="796"/>
      <c r="U188" s="796"/>
      <c r="V188" s="796"/>
      <c r="W188" s="796"/>
      <c r="X188" s="796"/>
      <c r="Y188" s="796"/>
      <c r="Z188" s="796"/>
      <c r="AA188" s="62"/>
      <c r="AB188" s="62"/>
      <c r="AC188" s="62"/>
    </row>
    <row r="189" spans="1:68" ht="14.25" hidden="1" customHeight="1" x14ac:dyDescent="0.25">
      <c r="A189" s="797" t="s">
        <v>177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3"/>
      <c r="AB189" s="63"/>
      <c r="AC189" s="63"/>
    </row>
    <row r="190" spans="1:68" ht="27" hidden="1" customHeight="1" x14ac:dyDescent="0.25">
      <c r="A190" s="60" t="s">
        <v>345</v>
      </c>
      <c r="B190" s="60" t="s">
        <v>346</v>
      </c>
      <c r="C190" s="34">
        <v>4301020323</v>
      </c>
      <c r="D190" s="798">
        <v>4680115886223</v>
      </c>
      <c r="E190" s="79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896" t="s">
        <v>347</v>
      </c>
      <c r="Q190" s="800"/>
      <c r="R190" s="800"/>
      <c r="S190" s="800"/>
      <c r="T190" s="80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02" t="s">
        <v>40</v>
      </c>
      <c r="Q191" s="803"/>
      <c r="R191" s="803"/>
      <c r="S191" s="803"/>
      <c r="T191" s="803"/>
      <c r="U191" s="803"/>
      <c r="V191" s="80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805"/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6"/>
      <c r="P192" s="802" t="s">
        <v>40</v>
      </c>
      <c r="Q192" s="803"/>
      <c r="R192" s="803"/>
      <c r="S192" s="803"/>
      <c r="T192" s="803"/>
      <c r="U192" s="803"/>
      <c r="V192" s="80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797" t="s">
        <v>78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63"/>
      <c r="AB193" s="63"/>
      <c r="AC193" s="63"/>
    </row>
    <row r="194" spans="1:68" ht="27" hidden="1" customHeight="1" x14ac:dyDescent="0.25">
      <c r="A194" s="60" t="s">
        <v>349</v>
      </c>
      <c r="B194" s="60" t="s">
        <v>350</v>
      </c>
      <c r="C194" s="34">
        <v>4301031191</v>
      </c>
      <c r="D194" s="798">
        <v>4680115880993</v>
      </c>
      <c r="E194" s="79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0"/>
      <c r="R194" s="800"/>
      <c r="S194" s="800"/>
      <c r="T194" s="80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hidden="1" customHeight="1" x14ac:dyDescent="0.25">
      <c r="A195" s="60" t="s">
        <v>352</v>
      </c>
      <c r="B195" s="60" t="s">
        <v>353</v>
      </c>
      <c r="C195" s="34">
        <v>4301031204</v>
      </c>
      <c r="D195" s="798">
        <v>4680115881761</v>
      </c>
      <c r="E195" s="79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0"/>
      <c r="R195" s="800"/>
      <c r="S195" s="800"/>
      <c r="T195" s="80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hidden="1" customHeight="1" x14ac:dyDescent="0.25">
      <c r="A196" s="60" t="s">
        <v>355</v>
      </c>
      <c r="B196" s="60" t="s">
        <v>356</v>
      </c>
      <c r="C196" s="34">
        <v>4301031201</v>
      </c>
      <c r="D196" s="798">
        <v>4680115881563</v>
      </c>
      <c r="E196" s="79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0"/>
      <c r="R196" s="800"/>
      <c r="S196" s="800"/>
      <c r="T196" s="80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358</v>
      </c>
      <c r="B197" s="60" t="s">
        <v>359</v>
      </c>
      <c r="C197" s="34">
        <v>4301031199</v>
      </c>
      <c r="D197" s="798">
        <v>4680115880986</v>
      </c>
      <c r="E197" s="79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0"/>
      <c r="R197" s="800"/>
      <c r="S197" s="800"/>
      <c r="T197" s="80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4301031205</v>
      </c>
      <c r="D198" s="798">
        <v>4680115881785</v>
      </c>
      <c r="E198" s="79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0"/>
      <c r="R198" s="800"/>
      <c r="S198" s="800"/>
      <c r="T198" s="80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4301031202</v>
      </c>
      <c r="D199" s="798">
        <v>4680115881679</v>
      </c>
      <c r="E199" s="79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0"/>
      <c r="R199" s="800"/>
      <c r="S199" s="800"/>
      <c r="T199" s="80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4301031158</v>
      </c>
      <c r="D200" s="798">
        <v>4680115880191</v>
      </c>
      <c r="E200" s="79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0"/>
      <c r="R200" s="800"/>
      <c r="S200" s="800"/>
      <c r="T200" s="80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4301031245</v>
      </c>
      <c r="D201" s="798">
        <v>4680115883963</v>
      </c>
      <c r="E201" s="79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0"/>
      <c r="R201" s="800"/>
      <c r="S201" s="800"/>
      <c r="T201" s="80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idden="1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02" t="s">
        <v>40</v>
      </c>
      <c r="Q202" s="803"/>
      <c r="R202" s="803"/>
      <c r="S202" s="803"/>
      <c r="T202" s="803"/>
      <c r="U202" s="803"/>
      <c r="V202" s="80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hidden="1" x14ac:dyDescent="0.2">
      <c r="A203" s="805"/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6"/>
      <c r="P203" s="802" t="s">
        <v>40</v>
      </c>
      <c r="Q203" s="803"/>
      <c r="R203" s="803"/>
      <c r="S203" s="803"/>
      <c r="T203" s="803"/>
      <c r="U203" s="803"/>
      <c r="V203" s="80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hidden="1" customHeight="1" x14ac:dyDescent="0.25">
      <c r="A204" s="796" t="s">
        <v>369</v>
      </c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796"/>
      <c r="P204" s="796"/>
      <c r="Q204" s="796"/>
      <c r="R204" s="796"/>
      <c r="S204" s="796"/>
      <c r="T204" s="796"/>
      <c r="U204" s="796"/>
      <c r="V204" s="796"/>
      <c r="W204" s="796"/>
      <c r="X204" s="796"/>
      <c r="Y204" s="796"/>
      <c r="Z204" s="796"/>
      <c r="AA204" s="62"/>
      <c r="AB204" s="62"/>
      <c r="AC204" s="62"/>
    </row>
    <row r="205" spans="1:68" ht="14.25" hidden="1" customHeight="1" x14ac:dyDescent="0.25">
      <c r="A205" s="797" t="s">
        <v>125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63"/>
      <c r="AB205" s="63"/>
      <c r="AC205" s="63"/>
    </row>
    <row r="206" spans="1:68" ht="27" hidden="1" customHeight="1" x14ac:dyDescent="0.25">
      <c r="A206" s="60" t="s">
        <v>370</v>
      </c>
      <c r="B206" s="60" t="s">
        <v>371</v>
      </c>
      <c r="C206" s="34">
        <v>4301011450</v>
      </c>
      <c r="D206" s="798">
        <v>4680115881402</v>
      </c>
      <c r="E206" s="79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0"/>
      <c r="R206" s="800"/>
      <c r="S206" s="800"/>
      <c r="T206" s="80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hidden="1" customHeight="1" x14ac:dyDescent="0.25">
      <c r="A207" s="60" t="s">
        <v>373</v>
      </c>
      <c r="B207" s="60" t="s">
        <v>374</v>
      </c>
      <c r="C207" s="34">
        <v>4301011767</v>
      </c>
      <c r="D207" s="798">
        <v>4680115881396</v>
      </c>
      <c r="E207" s="79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0"/>
      <c r="R207" s="800"/>
      <c r="S207" s="800"/>
      <c r="T207" s="80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02" t="s">
        <v>40</v>
      </c>
      <c r="Q208" s="803"/>
      <c r="R208" s="803"/>
      <c r="S208" s="803"/>
      <c r="T208" s="803"/>
      <c r="U208" s="803"/>
      <c r="V208" s="80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hidden="1" x14ac:dyDescent="0.2">
      <c r="A209" s="805"/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6"/>
      <c r="P209" s="802" t="s">
        <v>40</v>
      </c>
      <c r="Q209" s="803"/>
      <c r="R209" s="803"/>
      <c r="S209" s="803"/>
      <c r="T209" s="803"/>
      <c r="U209" s="803"/>
      <c r="V209" s="80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hidden="1" customHeight="1" x14ac:dyDescent="0.25">
      <c r="A210" s="797" t="s">
        <v>177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63"/>
      <c r="AB210" s="63"/>
      <c r="AC210" s="63"/>
    </row>
    <row r="211" spans="1:68" ht="16.5" hidden="1" customHeight="1" x14ac:dyDescent="0.25">
      <c r="A211" s="60" t="s">
        <v>375</v>
      </c>
      <c r="B211" s="60" t="s">
        <v>376</v>
      </c>
      <c r="C211" s="34">
        <v>4301020262</v>
      </c>
      <c r="D211" s="798">
        <v>4680115882935</v>
      </c>
      <c r="E211" s="79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0"/>
      <c r="R211" s="800"/>
      <c r="S211" s="800"/>
      <c r="T211" s="80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hidden="1" customHeight="1" x14ac:dyDescent="0.25">
      <c r="A212" s="60" t="s">
        <v>378</v>
      </c>
      <c r="B212" s="60" t="s">
        <v>379</v>
      </c>
      <c r="C212" s="34">
        <v>4301020220</v>
      </c>
      <c r="D212" s="798">
        <v>4680115880764</v>
      </c>
      <c r="E212" s="79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0"/>
      <c r="R212" s="800"/>
      <c r="S212" s="800"/>
      <c r="T212" s="80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idden="1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02" t="s">
        <v>40</v>
      </c>
      <c r="Q213" s="803"/>
      <c r="R213" s="803"/>
      <c r="S213" s="803"/>
      <c r="T213" s="803"/>
      <c r="U213" s="803"/>
      <c r="V213" s="80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hidden="1" x14ac:dyDescent="0.2">
      <c r="A214" s="805"/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6"/>
      <c r="P214" s="802" t="s">
        <v>40</v>
      </c>
      <c r="Q214" s="803"/>
      <c r="R214" s="803"/>
      <c r="S214" s="803"/>
      <c r="T214" s="803"/>
      <c r="U214" s="803"/>
      <c r="V214" s="80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hidden="1" customHeight="1" x14ac:dyDescent="0.25">
      <c r="A215" s="797" t="s">
        <v>78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63"/>
      <c r="AB215" s="63"/>
      <c r="AC215" s="63"/>
    </row>
    <row r="216" spans="1:68" ht="27" hidden="1" customHeight="1" x14ac:dyDescent="0.25">
      <c r="A216" s="60" t="s">
        <v>380</v>
      </c>
      <c r="B216" s="60" t="s">
        <v>381</v>
      </c>
      <c r="C216" s="34">
        <v>4301031224</v>
      </c>
      <c r="D216" s="798">
        <v>4680115882683</v>
      </c>
      <c r="E216" s="79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0"/>
      <c r="R216" s="800"/>
      <c r="S216" s="800"/>
      <c r="T216" s="80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hidden="1" customHeight="1" x14ac:dyDescent="0.25">
      <c r="A217" s="60" t="s">
        <v>383</v>
      </c>
      <c r="B217" s="60" t="s">
        <v>384</v>
      </c>
      <c r="C217" s="34">
        <v>4301031230</v>
      </c>
      <c r="D217" s="798">
        <v>4680115882690</v>
      </c>
      <c r="E217" s="79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0"/>
      <c r="R217" s="800"/>
      <c r="S217" s="800"/>
      <c r="T217" s="80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386</v>
      </c>
      <c r="B218" s="60" t="s">
        <v>387</v>
      </c>
      <c r="C218" s="34">
        <v>4301031220</v>
      </c>
      <c r="D218" s="798">
        <v>4680115882669</v>
      </c>
      <c r="E218" s="79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0"/>
      <c r="R218" s="800"/>
      <c r="S218" s="800"/>
      <c r="T218" s="80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389</v>
      </c>
      <c r="B219" s="60" t="s">
        <v>390</v>
      </c>
      <c r="C219" s="34">
        <v>4301031221</v>
      </c>
      <c r="D219" s="798">
        <v>4680115882676</v>
      </c>
      <c r="E219" s="79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0"/>
      <c r="R219" s="800"/>
      <c r="S219" s="800"/>
      <c r="T219" s="80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392</v>
      </c>
      <c r="B220" s="60" t="s">
        <v>393</v>
      </c>
      <c r="C220" s="34">
        <v>4301031223</v>
      </c>
      <c r="D220" s="798">
        <v>4680115884014</v>
      </c>
      <c r="E220" s="79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0"/>
      <c r="R220" s="800"/>
      <c r="S220" s="800"/>
      <c r="T220" s="80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4301031222</v>
      </c>
      <c r="D221" s="798">
        <v>4680115884007</v>
      </c>
      <c r="E221" s="79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0"/>
      <c r="R221" s="800"/>
      <c r="S221" s="800"/>
      <c r="T221" s="80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4301031229</v>
      </c>
      <c r="D222" s="798">
        <v>4680115884038</v>
      </c>
      <c r="E222" s="79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0"/>
      <c r="R222" s="800"/>
      <c r="S222" s="800"/>
      <c r="T222" s="80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4301031225</v>
      </c>
      <c r="D223" s="798">
        <v>4680115884021</v>
      </c>
      <c r="E223" s="79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0"/>
      <c r="R223" s="800"/>
      <c r="S223" s="800"/>
      <c r="T223" s="80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idden="1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02" t="s">
        <v>40</v>
      </c>
      <c r="Q224" s="803"/>
      <c r="R224" s="803"/>
      <c r="S224" s="803"/>
      <c r="T224" s="803"/>
      <c r="U224" s="803"/>
      <c r="V224" s="80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0</v>
      </c>
      <c r="Y224" s="41">
        <f>IFERROR(Y216/H216,"0")+IFERROR(Y217/H217,"0")+IFERROR(Y218/H218,"0")+IFERROR(Y219/H219,"0")+IFERROR(Y220/H220,"0")+IFERROR(Y221/H221,"0")+IFERROR(Y222/H222,"0")+IFERROR(Y223/H223,"0")</f>
        <v>0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hidden="1" x14ac:dyDescent="0.2">
      <c r="A225" s="805"/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6"/>
      <c r="P225" s="802" t="s">
        <v>40</v>
      </c>
      <c r="Q225" s="803"/>
      <c r="R225" s="803"/>
      <c r="S225" s="803"/>
      <c r="T225" s="803"/>
      <c r="U225" s="803"/>
      <c r="V225" s="804"/>
      <c r="W225" s="40" t="s">
        <v>0</v>
      </c>
      <c r="X225" s="41">
        <f>IFERROR(SUM(X216:X223),"0")</f>
        <v>0</v>
      </c>
      <c r="Y225" s="41">
        <f>IFERROR(SUM(Y216:Y223),"0")</f>
        <v>0</v>
      </c>
      <c r="Z225" s="40"/>
      <c r="AA225" s="64"/>
      <c r="AB225" s="64"/>
      <c r="AC225" s="64"/>
    </row>
    <row r="226" spans="1:68" ht="14.25" hidden="1" customHeight="1" x14ac:dyDescent="0.25">
      <c r="A226" s="797" t="s">
        <v>84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63"/>
      <c r="AB226" s="63"/>
      <c r="AC226" s="63"/>
    </row>
    <row r="227" spans="1:68" ht="27" hidden="1" customHeight="1" x14ac:dyDescent="0.25">
      <c r="A227" s="60" t="s">
        <v>400</v>
      </c>
      <c r="B227" s="60" t="s">
        <v>401</v>
      </c>
      <c r="C227" s="34">
        <v>4301051408</v>
      </c>
      <c r="D227" s="798">
        <v>4680115881594</v>
      </c>
      <c r="E227" s="79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0"/>
      <c r="R227" s="800"/>
      <c r="S227" s="800"/>
      <c r="T227" s="80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hidden="1" customHeight="1" x14ac:dyDescent="0.25">
      <c r="A228" s="60" t="s">
        <v>403</v>
      </c>
      <c r="B228" s="60" t="s">
        <v>404</v>
      </c>
      <c r="C228" s="34">
        <v>4301051754</v>
      </c>
      <c r="D228" s="798">
        <v>4680115880962</v>
      </c>
      <c r="E228" s="79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0"/>
      <c r="R228" s="800"/>
      <c r="S228" s="800"/>
      <c r="T228" s="80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hidden="1" customHeight="1" x14ac:dyDescent="0.25">
      <c r="A229" s="60" t="s">
        <v>406</v>
      </c>
      <c r="B229" s="60" t="s">
        <v>407</v>
      </c>
      <c r="C229" s="34">
        <v>4301051411</v>
      </c>
      <c r="D229" s="798">
        <v>4680115881617</v>
      </c>
      <c r="E229" s="79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0"/>
      <c r="R229" s="800"/>
      <c r="S229" s="800"/>
      <c r="T229" s="80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409</v>
      </c>
      <c r="B230" s="60" t="s">
        <v>410</v>
      </c>
      <c r="C230" s="34">
        <v>4301051632</v>
      </c>
      <c r="D230" s="798">
        <v>4680115880573</v>
      </c>
      <c r="E230" s="79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0"/>
      <c r="R230" s="800"/>
      <c r="S230" s="800"/>
      <c r="T230" s="80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412</v>
      </c>
      <c r="B231" s="60" t="s">
        <v>413</v>
      </c>
      <c r="C231" s="34">
        <v>4301051407</v>
      </c>
      <c r="D231" s="798">
        <v>4680115882195</v>
      </c>
      <c r="E231" s="79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0"/>
      <c r="R231" s="800"/>
      <c r="S231" s="800"/>
      <c r="T231" s="80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hidden="1" customHeight="1" x14ac:dyDescent="0.25">
      <c r="A232" s="60" t="s">
        <v>414</v>
      </c>
      <c r="B232" s="60" t="s">
        <v>415</v>
      </c>
      <c r="C232" s="34">
        <v>4301051752</v>
      </c>
      <c r="D232" s="798">
        <v>4680115882607</v>
      </c>
      <c r="E232" s="79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0"/>
      <c r="R232" s="800"/>
      <c r="S232" s="800"/>
      <c r="T232" s="80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hidden="1" customHeight="1" x14ac:dyDescent="0.25">
      <c r="A233" s="60" t="s">
        <v>417</v>
      </c>
      <c r="B233" s="60" t="s">
        <v>418</v>
      </c>
      <c r="C233" s="34">
        <v>4301051630</v>
      </c>
      <c r="D233" s="798">
        <v>4680115880092</v>
      </c>
      <c r="E233" s="79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0"/>
      <c r="R233" s="800"/>
      <c r="S233" s="800"/>
      <c r="T233" s="80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420</v>
      </c>
      <c r="B234" s="60" t="s">
        <v>421</v>
      </c>
      <c r="C234" s="34">
        <v>4301051631</v>
      </c>
      <c r="D234" s="798">
        <v>4680115880221</v>
      </c>
      <c r="E234" s="79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0"/>
      <c r="R234" s="800"/>
      <c r="S234" s="800"/>
      <c r="T234" s="80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4301051749</v>
      </c>
      <c r="D235" s="798">
        <v>4680115882942</v>
      </c>
      <c r="E235" s="79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0"/>
      <c r="R235" s="800"/>
      <c r="S235" s="800"/>
      <c r="T235" s="80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4301051753</v>
      </c>
      <c r="D236" s="798">
        <v>4680115880504</v>
      </c>
      <c r="E236" s="79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0"/>
      <c r="R236" s="800"/>
      <c r="S236" s="800"/>
      <c r="T236" s="80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4301051410</v>
      </c>
      <c r="D237" s="798">
        <v>4680115882164</v>
      </c>
      <c r="E237" s="79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0"/>
      <c r="R237" s="800"/>
      <c r="S237" s="800"/>
      <c r="T237" s="80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idden="1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02" t="s">
        <v>40</v>
      </c>
      <c r="Q238" s="803"/>
      <c r="R238" s="803"/>
      <c r="S238" s="803"/>
      <c r="T238" s="803"/>
      <c r="U238" s="803"/>
      <c r="V238" s="80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hidden="1" x14ac:dyDescent="0.2">
      <c r="A239" s="805"/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6"/>
      <c r="P239" s="802" t="s">
        <v>40</v>
      </c>
      <c r="Q239" s="803"/>
      <c r="R239" s="803"/>
      <c r="S239" s="803"/>
      <c r="T239" s="803"/>
      <c r="U239" s="803"/>
      <c r="V239" s="80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797" t="s">
        <v>224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63"/>
      <c r="AB240" s="63"/>
      <c r="AC240" s="63"/>
    </row>
    <row r="241" spans="1:68" ht="16.5" hidden="1" customHeight="1" x14ac:dyDescent="0.25">
      <c r="A241" s="60" t="s">
        <v>428</v>
      </c>
      <c r="B241" s="60" t="s">
        <v>429</v>
      </c>
      <c r="C241" s="34">
        <v>4301060404</v>
      </c>
      <c r="D241" s="798">
        <v>4680115882874</v>
      </c>
      <c r="E241" s="79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431</v>
      </c>
      <c r="B242" s="60" t="s">
        <v>432</v>
      </c>
      <c r="C242" s="34">
        <v>4301060359</v>
      </c>
      <c r="D242" s="798">
        <v>4680115884434</v>
      </c>
      <c r="E242" s="79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0"/>
      <c r="R242" s="800"/>
      <c r="S242" s="800"/>
      <c r="T242" s="80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434</v>
      </c>
      <c r="B243" s="60" t="s">
        <v>435</v>
      </c>
      <c r="C243" s="34">
        <v>4301060375</v>
      </c>
      <c r="D243" s="798">
        <v>4680115880818</v>
      </c>
      <c r="E243" s="798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0"/>
      <c r="R243" s="800"/>
      <c r="S243" s="800"/>
      <c r="T243" s="80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437</v>
      </c>
      <c r="B244" s="60" t="s">
        <v>438</v>
      </c>
      <c r="C244" s="34">
        <v>4301060389</v>
      </c>
      <c r="D244" s="798">
        <v>4680115880801</v>
      </c>
      <c r="E244" s="79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0"/>
      <c r="R244" s="800"/>
      <c r="S244" s="800"/>
      <c r="T244" s="80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805"/>
      <c r="B245" s="805"/>
      <c r="C245" s="805"/>
      <c r="D245" s="805"/>
      <c r="E245" s="805"/>
      <c r="F245" s="805"/>
      <c r="G245" s="805"/>
      <c r="H245" s="805"/>
      <c r="I245" s="805"/>
      <c r="J245" s="805"/>
      <c r="K245" s="805"/>
      <c r="L245" s="805"/>
      <c r="M245" s="805"/>
      <c r="N245" s="805"/>
      <c r="O245" s="806"/>
      <c r="P245" s="802" t="s">
        <v>40</v>
      </c>
      <c r="Q245" s="803"/>
      <c r="R245" s="803"/>
      <c r="S245" s="803"/>
      <c r="T245" s="803"/>
      <c r="U245" s="803"/>
      <c r="V245" s="804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805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02" t="s">
        <v>40</v>
      </c>
      <c r="Q246" s="803"/>
      <c r="R246" s="803"/>
      <c r="S246" s="803"/>
      <c r="T246" s="803"/>
      <c r="U246" s="803"/>
      <c r="V246" s="804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96" t="s">
        <v>440</v>
      </c>
      <c r="B247" s="796"/>
      <c r="C247" s="796"/>
      <c r="D247" s="796"/>
      <c r="E247" s="796"/>
      <c r="F247" s="796"/>
      <c r="G247" s="796"/>
      <c r="H247" s="796"/>
      <c r="I247" s="796"/>
      <c r="J247" s="796"/>
      <c r="K247" s="796"/>
      <c r="L247" s="796"/>
      <c r="M247" s="796"/>
      <c r="N247" s="796"/>
      <c r="O247" s="796"/>
      <c r="P247" s="796"/>
      <c r="Q247" s="796"/>
      <c r="R247" s="796"/>
      <c r="S247" s="796"/>
      <c r="T247" s="796"/>
      <c r="U247" s="796"/>
      <c r="V247" s="796"/>
      <c r="W247" s="796"/>
      <c r="X247" s="796"/>
      <c r="Y247" s="796"/>
      <c r="Z247" s="796"/>
      <c r="AA247" s="62"/>
      <c r="AB247" s="62"/>
      <c r="AC247" s="62"/>
    </row>
    <row r="248" spans="1:68" ht="14.25" hidden="1" customHeight="1" x14ac:dyDescent="0.25">
      <c r="A248" s="797" t="s">
        <v>125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3"/>
      <c r="AB248" s="63"/>
      <c r="AC248" s="63"/>
    </row>
    <row r="249" spans="1:68" ht="27" hidden="1" customHeight="1" x14ac:dyDescent="0.25">
      <c r="A249" s="60" t="s">
        <v>441</v>
      </c>
      <c r="B249" s="60" t="s">
        <v>442</v>
      </c>
      <c r="C249" s="34">
        <v>4301011945</v>
      </c>
      <c r="D249" s="798">
        <v>4680115884274</v>
      </c>
      <c r="E249" s="798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0"/>
      <c r="R249" s="800"/>
      <c r="S249" s="800"/>
      <c r="T249" s="80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hidden="1" customHeight="1" x14ac:dyDescent="0.25">
      <c r="A250" s="60" t="s">
        <v>441</v>
      </c>
      <c r="B250" s="60" t="s">
        <v>444</v>
      </c>
      <c r="C250" s="34">
        <v>4301011717</v>
      </c>
      <c r="D250" s="798">
        <v>4680115884274</v>
      </c>
      <c r="E250" s="798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hidden="1" customHeight="1" x14ac:dyDescent="0.25">
      <c r="A251" s="60" t="s">
        <v>446</v>
      </c>
      <c r="B251" s="60" t="s">
        <v>447</v>
      </c>
      <c r="C251" s="34">
        <v>4301011719</v>
      </c>
      <c r="D251" s="798">
        <v>4680115884298</v>
      </c>
      <c r="E251" s="79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0"/>
      <c r="R251" s="800"/>
      <c r="S251" s="800"/>
      <c r="T251" s="80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hidden="1" customHeight="1" x14ac:dyDescent="0.25">
      <c r="A252" s="60" t="s">
        <v>449</v>
      </c>
      <c r="B252" s="60" t="s">
        <v>450</v>
      </c>
      <c r="C252" s="34">
        <v>4301011944</v>
      </c>
      <c r="D252" s="798">
        <v>4680115884250</v>
      </c>
      <c r="E252" s="798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0"/>
      <c r="R252" s="800"/>
      <c r="S252" s="800"/>
      <c r="T252" s="80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449</v>
      </c>
      <c r="B253" s="60" t="s">
        <v>451</v>
      </c>
      <c r="C253" s="34">
        <v>4301011733</v>
      </c>
      <c r="D253" s="798">
        <v>4680115884250</v>
      </c>
      <c r="E253" s="798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4301011718</v>
      </c>
      <c r="D254" s="798">
        <v>4680115884281</v>
      </c>
      <c r="E254" s="798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0"/>
      <c r="R254" s="800"/>
      <c r="S254" s="800"/>
      <c r="T254" s="80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455</v>
      </c>
      <c r="B255" s="60" t="s">
        <v>456</v>
      </c>
      <c r="C255" s="34">
        <v>4301011720</v>
      </c>
      <c r="D255" s="798">
        <v>4680115884199</v>
      </c>
      <c r="E255" s="798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0"/>
      <c r="R255" s="800"/>
      <c r="S255" s="800"/>
      <c r="T255" s="80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4301011716</v>
      </c>
      <c r="D256" s="798">
        <v>4680115884267</v>
      </c>
      <c r="E256" s="798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0"/>
      <c r="R256" s="800"/>
      <c r="S256" s="800"/>
      <c r="T256" s="80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idden="1" x14ac:dyDescent="0.2">
      <c r="A257" s="805"/>
      <c r="B257" s="805"/>
      <c r="C257" s="805"/>
      <c r="D257" s="805"/>
      <c r="E257" s="805"/>
      <c r="F257" s="805"/>
      <c r="G257" s="805"/>
      <c r="H257" s="805"/>
      <c r="I257" s="805"/>
      <c r="J257" s="805"/>
      <c r="K257" s="805"/>
      <c r="L257" s="805"/>
      <c r="M257" s="805"/>
      <c r="N257" s="805"/>
      <c r="O257" s="806"/>
      <c r="P257" s="802" t="s">
        <v>40</v>
      </c>
      <c r="Q257" s="803"/>
      <c r="R257" s="803"/>
      <c r="S257" s="803"/>
      <c r="T257" s="803"/>
      <c r="U257" s="803"/>
      <c r="V257" s="80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hidden="1" x14ac:dyDescent="0.2">
      <c r="A258" s="805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02" t="s">
        <v>40</v>
      </c>
      <c r="Q258" s="803"/>
      <c r="R258" s="803"/>
      <c r="S258" s="803"/>
      <c r="T258" s="803"/>
      <c r="U258" s="803"/>
      <c r="V258" s="804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hidden="1" customHeight="1" x14ac:dyDescent="0.25">
      <c r="A259" s="796" t="s">
        <v>460</v>
      </c>
      <c r="B259" s="796"/>
      <c r="C259" s="796"/>
      <c r="D259" s="796"/>
      <c r="E259" s="796"/>
      <c r="F259" s="796"/>
      <c r="G259" s="796"/>
      <c r="H259" s="796"/>
      <c r="I259" s="796"/>
      <c r="J259" s="796"/>
      <c r="K259" s="796"/>
      <c r="L259" s="796"/>
      <c r="M259" s="796"/>
      <c r="N259" s="796"/>
      <c r="O259" s="796"/>
      <c r="P259" s="796"/>
      <c r="Q259" s="796"/>
      <c r="R259" s="796"/>
      <c r="S259" s="796"/>
      <c r="T259" s="796"/>
      <c r="U259" s="796"/>
      <c r="V259" s="796"/>
      <c r="W259" s="796"/>
      <c r="X259" s="796"/>
      <c r="Y259" s="796"/>
      <c r="Z259" s="796"/>
      <c r="AA259" s="62"/>
      <c r="AB259" s="62"/>
      <c r="AC259" s="62"/>
    </row>
    <row r="260" spans="1:68" ht="14.25" hidden="1" customHeight="1" x14ac:dyDescent="0.25">
      <c r="A260" s="797" t="s">
        <v>125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3"/>
      <c r="AB260" s="63"/>
      <c r="AC260" s="63"/>
    </row>
    <row r="261" spans="1:68" ht="27" hidden="1" customHeight="1" x14ac:dyDescent="0.25">
      <c r="A261" s="60" t="s">
        <v>461</v>
      </c>
      <c r="B261" s="60" t="s">
        <v>462</v>
      </c>
      <c r="C261" s="34">
        <v>4301011942</v>
      </c>
      <c r="D261" s="798">
        <v>4680115884137</v>
      </c>
      <c r="E261" s="798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0"/>
      <c r="R261" s="800"/>
      <c r="S261" s="800"/>
      <c r="T261" s="80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hidden="1" customHeight="1" x14ac:dyDescent="0.25">
      <c r="A262" s="60" t="s">
        <v>461</v>
      </c>
      <c r="B262" s="60" t="s">
        <v>463</v>
      </c>
      <c r="C262" s="34">
        <v>4301011826</v>
      </c>
      <c r="D262" s="798">
        <v>4680115884137</v>
      </c>
      <c r="E262" s="798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hidden="1" customHeight="1" x14ac:dyDescent="0.25">
      <c r="A263" s="60" t="s">
        <v>465</v>
      </c>
      <c r="B263" s="60" t="s">
        <v>466</v>
      </c>
      <c r="C263" s="34">
        <v>4301011724</v>
      </c>
      <c r="D263" s="798">
        <v>4680115884236</v>
      </c>
      <c r="E263" s="79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0"/>
      <c r="R263" s="800"/>
      <c r="S263" s="800"/>
      <c r="T263" s="80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hidden="1" customHeight="1" x14ac:dyDescent="0.25">
      <c r="A264" s="60" t="s">
        <v>468</v>
      </c>
      <c r="B264" s="60" t="s">
        <v>469</v>
      </c>
      <c r="C264" s="34">
        <v>4301011721</v>
      </c>
      <c r="D264" s="798">
        <v>4680115884175</v>
      </c>
      <c r="E264" s="79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0"/>
      <c r="R264" s="800"/>
      <c r="S264" s="800"/>
      <c r="T264" s="80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471</v>
      </c>
      <c r="B265" s="60" t="s">
        <v>472</v>
      </c>
      <c r="C265" s="34">
        <v>4301011824</v>
      </c>
      <c r="D265" s="798">
        <v>4680115884144</v>
      </c>
      <c r="E265" s="79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0"/>
      <c r="R265" s="800"/>
      <c r="S265" s="800"/>
      <c r="T265" s="80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473</v>
      </c>
      <c r="B266" s="60" t="s">
        <v>474</v>
      </c>
      <c r="C266" s="34">
        <v>4301011963</v>
      </c>
      <c r="D266" s="798">
        <v>4680115885288</v>
      </c>
      <c r="E266" s="798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0"/>
      <c r="R266" s="800"/>
      <c r="S266" s="800"/>
      <c r="T266" s="80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476</v>
      </c>
      <c r="B267" s="60" t="s">
        <v>477</v>
      </c>
      <c r="C267" s="34">
        <v>4301011726</v>
      </c>
      <c r="D267" s="798">
        <v>4680115884182</v>
      </c>
      <c r="E267" s="79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0"/>
      <c r="R267" s="800"/>
      <c r="S267" s="800"/>
      <c r="T267" s="80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478</v>
      </c>
      <c r="B268" s="60" t="s">
        <v>479</v>
      </c>
      <c r="C268" s="34">
        <v>4301011722</v>
      </c>
      <c r="D268" s="798">
        <v>4680115884205</v>
      </c>
      <c r="E268" s="798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0"/>
      <c r="R268" s="800"/>
      <c r="S268" s="800"/>
      <c r="T268" s="80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idden="1" x14ac:dyDescent="0.2">
      <c r="A269" s="805"/>
      <c r="B269" s="805"/>
      <c r="C269" s="805"/>
      <c r="D269" s="805"/>
      <c r="E269" s="805"/>
      <c r="F269" s="805"/>
      <c r="G269" s="805"/>
      <c r="H269" s="805"/>
      <c r="I269" s="805"/>
      <c r="J269" s="805"/>
      <c r="K269" s="805"/>
      <c r="L269" s="805"/>
      <c r="M269" s="805"/>
      <c r="N269" s="805"/>
      <c r="O269" s="806"/>
      <c r="P269" s="802" t="s">
        <v>40</v>
      </c>
      <c r="Q269" s="803"/>
      <c r="R269" s="803"/>
      <c r="S269" s="803"/>
      <c r="T269" s="803"/>
      <c r="U269" s="803"/>
      <c r="V269" s="804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805"/>
      <c r="B270" s="805"/>
      <c r="C270" s="805"/>
      <c r="D270" s="805"/>
      <c r="E270" s="805"/>
      <c r="F270" s="805"/>
      <c r="G270" s="805"/>
      <c r="H270" s="805"/>
      <c r="I270" s="805"/>
      <c r="J270" s="805"/>
      <c r="K270" s="805"/>
      <c r="L270" s="805"/>
      <c r="M270" s="805"/>
      <c r="N270" s="805"/>
      <c r="O270" s="806"/>
      <c r="P270" s="802" t="s">
        <v>40</v>
      </c>
      <c r="Q270" s="803"/>
      <c r="R270" s="803"/>
      <c r="S270" s="803"/>
      <c r="T270" s="803"/>
      <c r="U270" s="803"/>
      <c r="V270" s="804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hidden="1" customHeight="1" x14ac:dyDescent="0.25">
      <c r="A271" s="797" t="s">
        <v>177</v>
      </c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797"/>
      <c r="P271" s="797"/>
      <c r="Q271" s="797"/>
      <c r="R271" s="797"/>
      <c r="S271" s="797"/>
      <c r="T271" s="797"/>
      <c r="U271" s="797"/>
      <c r="V271" s="797"/>
      <c r="W271" s="797"/>
      <c r="X271" s="797"/>
      <c r="Y271" s="797"/>
      <c r="Z271" s="797"/>
      <c r="AA271" s="63"/>
      <c r="AB271" s="63"/>
      <c r="AC271" s="63"/>
    </row>
    <row r="272" spans="1:68" ht="27" hidden="1" customHeight="1" x14ac:dyDescent="0.25">
      <c r="A272" s="60" t="s">
        <v>480</v>
      </c>
      <c r="B272" s="60" t="s">
        <v>481</v>
      </c>
      <c r="C272" s="34">
        <v>4301020340</v>
      </c>
      <c r="D272" s="798">
        <v>4680115885721</v>
      </c>
      <c r="E272" s="798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48" t="s">
        <v>482</v>
      </c>
      <c r="Q272" s="800"/>
      <c r="R272" s="800"/>
      <c r="S272" s="800"/>
      <c r="T272" s="80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idden="1" x14ac:dyDescent="0.2">
      <c r="A273" s="805"/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6"/>
      <c r="P273" s="802" t="s">
        <v>40</v>
      </c>
      <c r="Q273" s="803"/>
      <c r="R273" s="803"/>
      <c r="S273" s="803"/>
      <c r="T273" s="803"/>
      <c r="U273" s="803"/>
      <c r="V273" s="804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hidden="1" x14ac:dyDescent="0.2">
      <c r="A274" s="805"/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6"/>
      <c r="P274" s="802" t="s">
        <v>40</v>
      </c>
      <c r="Q274" s="803"/>
      <c r="R274" s="803"/>
      <c r="S274" s="803"/>
      <c r="T274" s="803"/>
      <c r="U274" s="803"/>
      <c r="V274" s="804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hidden="1" customHeight="1" x14ac:dyDescent="0.25">
      <c r="A275" s="796" t="s">
        <v>484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62"/>
      <c r="AB275" s="62"/>
      <c r="AC275" s="62"/>
    </row>
    <row r="276" spans="1:68" ht="14.25" hidden="1" customHeight="1" x14ac:dyDescent="0.25">
      <c r="A276" s="797" t="s">
        <v>125</v>
      </c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797"/>
      <c r="P276" s="797"/>
      <c r="Q276" s="797"/>
      <c r="R276" s="797"/>
      <c r="S276" s="797"/>
      <c r="T276" s="797"/>
      <c r="U276" s="797"/>
      <c r="V276" s="797"/>
      <c r="W276" s="797"/>
      <c r="X276" s="797"/>
      <c r="Y276" s="797"/>
      <c r="Z276" s="797"/>
      <c r="AA276" s="63"/>
      <c r="AB276" s="63"/>
      <c r="AC276" s="63"/>
    </row>
    <row r="277" spans="1:68" ht="27" hidden="1" customHeight="1" x14ac:dyDescent="0.25">
      <c r="A277" s="60" t="s">
        <v>485</v>
      </c>
      <c r="B277" s="60" t="s">
        <v>486</v>
      </c>
      <c r="C277" s="34">
        <v>4301011855</v>
      </c>
      <c r="D277" s="798">
        <v>4680115885837</v>
      </c>
      <c r="E277" s="798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0"/>
      <c r="R277" s="800"/>
      <c r="S277" s="800"/>
      <c r="T277" s="801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ref="Y277:Y282" si="57">IFERROR(IF(X277="",0,CEILING((X277/$H277),1)*$H277),"")</f>
        <v>0</v>
      </c>
      <c r="Z277" s="39" t="str">
        <f>IFERROR(IF(Y277=0,"",ROUNDUP(Y277/H277,0)*0.02175),"")</f>
        <v/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0</v>
      </c>
      <c r="BN277" s="75">
        <f t="shared" ref="BN277:BN282" si="59">IFERROR(Y277*I277/H277,"0")</f>
        <v>0</v>
      </c>
      <c r="BO277" s="75">
        <f t="shared" ref="BO277:BO282" si="60">IFERROR(1/J277*(X277/H277),"0")</f>
        <v>0</v>
      </c>
      <c r="BP277" s="75">
        <f t="shared" ref="BP277:BP282" si="61">IFERROR(1/J277*(Y277/H277),"0")</f>
        <v>0</v>
      </c>
    </row>
    <row r="278" spans="1:68" ht="27" hidden="1" customHeight="1" x14ac:dyDescent="0.25">
      <c r="A278" s="60" t="s">
        <v>488</v>
      </c>
      <c r="B278" s="60" t="s">
        <v>489</v>
      </c>
      <c r="C278" s="34">
        <v>4301011910</v>
      </c>
      <c r="D278" s="798">
        <v>4680115885806</v>
      </c>
      <c r="E278" s="798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50" t="s">
        <v>490</v>
      </c>
      <c r="Q278" s="800"/>
      <c r="R278" s="800"/>
      <c r="S278" s="800"/>
      <c r="T278" s="801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hidden="1" customHeight="1" x14ac:dyDescent="0.25">
      <c r="A279" s="60" t="s">
        <v>488</v>
      </c>
      <c r="B279" s="60" t="s">
        <v>492</v>
      </c>
      <c r="C279" s="34">
        <v>4301011850</v>
      </c>
      <c r="D279" s="798">
        <v>4680115885806</v>
      </c>
      <c r="E279" s="79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0"/>
      <c r="R279" s="800"/>
      <c r="S279" s="800"/>
      <c r="T279" s="80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hidden="1" customHeight="1" x14ac:dyDescent="0.25">
      <c r="A280" s="60" t="s">
        <v>494</v>
      </c>
      <c r="B280" s="60" t="s">
        <v>495</v>
      </c>
      <c r="C280" s="34">
        <v>4301011853</v>
      </c>
      <c r="D280" s="798">
        <v>4680115885851</v>
      </c>
      <c r="E280" s="79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hidden="1" customHeight="1" x14ac:dyDescent="0.25">
      <c r="A281" s="60" t="s">
        <v>497</v>
      </c>
      <c r="B281" s="60" t="s">
        <v>498</v>
      </c>
      <c r="C281" s="34">
        <v>4301011852</v>
      </c>
      <c r="D281" s="798">
        <v>4680115885844</v>
      </c>
      <c r="E281" s="798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0"/>
      <c r="R281" s="800"/>
      <c r="S281" s="800"/>
      <c r="T281" s="80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hidden="1" customHeight="1" x14ac:dyDescent="0.25">
      <c r="A282" s="60" t="s">
        <v>499</v>
      </c>
      <c r="B282" s="60" t="s">
        <v>500</v>
      </c>
      <c r="C282" s="34">
        <v>4301011851</v>
      </c>
      <c r="D282" s="798">
        <v>4680115885820</v>
      </c>
      <c r="E282" s="798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0"/>
      <c r="R282" s="800"/>
      <c r="S282" s="800"/>
      <c r="T282" s="80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idden="1" x14ac:dyDescent="0.2">
      <c r="A283" s="805"/>
      <c r="B283" s="805"/>
      <c r="C283" s="805"/>
      <c r="D283" s="805"/>
      <c r="E283" s="805"/>
      <c r="F283" s="805"/>
      <c r="G283" s="805"/>
      <c r="H283" s="805"/>
      <c r="I283" s="805"/>
      <c r="J283" s="805"/>
      <c r="K283" s="805"/>
      <c r="L283" s="805"/>
      <c r="M283" s="805"/>
      <c r="N283" s="805"/>
      <c r="O283" s="806"/>
      <c r="P283" s="802" t="s">
        <v>40</v>
      </c>
      <c r="Q283" s="803"/>
      <c r="R283" s="803"/>
      <c r="S283" s="803"/>
      <c r="T283" s="803"/>
      <c r="U283" s="803"/>
      <c r="V283" s="804"/>
      <c r="W283" s="40" t="s">
        <v>39</v>
      </c>
      <c r="X283" s="41">
        <f>IFERROR(X277/H277,"0")+IFERROR(X278/H278,"0")+IFERROR(X279/H279,"0")+IFERROR(X280/H280,"0")+IFERROR(X281/H281,"0")+IFERROR(X282/H282,"0")</f>
        <v>0</v>
      </c>
      <c r="Y283" s="41">
        <f>IFERROR(Y277/H277,"0")+IFERROR(Y278/H278,"0")+IFERROR(Y279/H279,"0")+IFERROR(Y280/H280,"0")+IFERROR(Y281/H281,"0")+IFERROR(Y282/H282,"0")</f>
        <v>0</v>
      </c>
      <c r="Z283" s="41">
        <f>IFERROR(IF(Z277="",0,Z277),"0")+IFERROR(IF(Z278="",0,Z278),"0")+IFERROR(IF(Z279="",0,Z279),"0")+IFERROR(IF(Z280="",0,Z280),"0")+IFERROR(IF(Z281="",0,Z281),"0")+IFERROR(IF(Z282="",0,Z282),"0")</f>
        <v>0</v>
      </c>
      <c r="AA283" s="64"/>
      <c r="AB283" s="64"/>
      <c r="AC283" s="64"/>
    </row>
    <row r="284" spans="1:68" hidden="1" x14ac:dyDescent="0.2">
      <c r="A284" s="805"/>
      <c r="B284" s="805"/>
      <c r="C284" s="805"/>
      <c r="D284" s="805"/>
      <c r="E284" s="805"/>
      <c r="F284" s="805"/>
      <c r="G284" s="805"/>
      <c r="H284" s="805"/>
      <c r="I284" s="805"/>
      <c r="J284" s="805"/>
      <c r="K284" s="805"/>
      <c r="L284" s="805"/>
      <c r="M284" s="805"/>
      <c r="N284" s="805"/>
      <c r="O284" s="806"/>
      <c r="P284" s="802" t="s">
        <v>40</v>
      </c>
      <c r="Q284" s="803"/>
      <c r="R284" s="803"/>
      <c r="S284" s="803"/>
      <c r="T284" s="803"/>
      <c r="U284" s="803"/>
      <c r="V284" s="804"/>
      <c r="W284" s="40" t="s">
        <v>0</v>
      </c>
      <c r="X284" s="41">
        <f>IFERROR(SUM(X277:X282),"0")</f>
        <v>0</v>
      </c>
      <c r="Y284" s="41">
        <f>IFERROR(SUM(Y277:Y282),"0")</f>
        <v>0</v>
      </c>
      <c r="Z284" s="40"/>
      <c r="AA284" s="64"/>
      <c r="AB284" s="64"/>
      <c r="AC284" s="64"/>
    </row>
    <row r="285" spans="1:68" ht="16.5" hidden="1" customHeight="1" x14ac:dyDescent="0.25">
      <c r="A285" s="796" t="s">
        <v>501</v>
      </c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796"/>
      <c r="P285" s="796"/>
      <c r="Q285" s="796"/>
      <c r="R285" s="796"/>
      <c r="S285" s="796"/>
      <c r="T285" s="796"/>
      <c r="U285" s="796"/>
      <c r="V285" s="796"/>
      <c r="W285" s="796"/>
      <c r="X285" s="796"/>
      <c r="Y285" s="796"/>
      <c r="Z285" s="796"/>
      <c r="AA285" s="62"/>
      <c r="AB285" s="62"/>
      <c r="AC285" s="62"/>
    </row>
    <row r="286" spans="1:68" ht="14.25" hidden="1" customHeight="1" x14ac:dyDescent="0.25">
      <c r="A286" s="797" t="s">
        <v>125</v>
      </c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797"/>
      <c r="P286" s="797"/>
      <c r="Q286" s="797"/>
      <c r="R286" s="797"/>
      <c r="S286" s="797"/>
      <c r="T286" s="797"/>
      <c r="U286" s="797"/>
      <c r="V286" s="797"/>
      <c r="W286" s="797"/>
      <c r="X286" s="797"/>
      <c r="Y286" s="797"/>
      <c r="Z286" s="797"/>
      <c r="AA286" s="63"/>
      <c r="AB286" s="63"/>
      <c r="AC286" s="63"/>
    </row>
    <row r="287" spans="1:68" ht="27" hidden="1" customHeight="1" x14ac:dyDescent="0.25">
      <c r="A287" s="60" t="s">
        <v>502</v>
      </c>
      <c r="B287" s="60" t="s">
        <v>503</v>
      </c>
      <c r="C287" s="34">
        <v>4301011876</v>
      </c>
      <c r="D287" s="798">
        <v>4680115885707</v>
      </c>
      <c r="E287" s="798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0"/>
      <c r="R287" s="800"/>
      <c r="S287" s="800"/>
      <c r="T287" s="801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idden="1" x14ac:dyDescent="0.2">
      <c r="A288" s="805"/>
      <c r="B288" s="805"/>
      <c r="C288" s="805"/>
      <c r="D288" s="805"/>
      <c r="E288" s="805"/>
      <c r="F288" s="805"/>
      <c r="G288" s="805"/>
      <c r="H288" s="805"/>
      <c r="I288" s="805"/>
      <c r="J288" s="805"/>
      <c r="K288" s="805"/>
      <c r="L288" s="805"/>
      <c r="M288" s="805"/>
      <c r="N288" s="805"/>
      <c r="O288" s="806"/>
      <c r="P288" s="802" t="s">
        <v>40</v>
      </c>
      <c r="Q288" s="803"/>
      <c r="R288" s="803"/>
      <c r="S288" s="803"/>
      <c r="T288" s="803"/>
      <c r="U288" s="803"/>
      <c r="V288" s="804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hidden="1" x14ac:dyDescent="0.2">
      <c r="A289" s="805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02" t="s">
        <v>40</v>
      </c>
      <c r="Q289" s="803"/>
      <c r="R289" s="803"/>
      <c r="S289" s="803"/>
      <c r="T289" s="803"/>
      <c r="U289" s="803"/>
      <c r="V289" s="804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hidden="1" customHeight="1" x14ac:dyDescent="0.25">
      <c r="A290" s="796" t="s">
        <v>504</v>
      </c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796"/>
      <c r="P290" s="796"/>
      <c r="Q290" s="796"/>
      <c r="R290" s="796"/>
      <c r="S290" s="796"/>
      <c r="T290" s="796"/>
      <c r="U290" s="796"/>
      <c r="V290" s="796"/>
      <c r="W290" s="796"/>
      <c r="X290" s="796"/>
      <c r="Y290" s="796"/>
      <c r="Z290" s="796"/>
      <c r="AA290" s="62"/>
      <c r="AB290" s="62"/>
      <c r="AC290" s="62"/>
    </row>
    <row r="291" spans="1:68" ht="14.25" hidden="1" customHeight="1" x14ac:dyDescent="0.25">
      <c r="A291" s="797" t="s">
        <v>125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3"/>
      <c r="AB291" s="63"/>
      <c r="AC291" s="63"/>
    </row>
    <row r="292" spans="1:68" ht="27" hidden="1" customHeight="1" x14ac:dyDescent="0.25">
      <c r="A292" s="60" t="s">
        <v>505</v>
      </c>
      <c r="B292" s="60" t="s">
        <v>506</v>
      </c>
      <c r="C292" s="34">
        <v>4301011223</v>
      </c>
      <c r="D292" s="798">
        <v>4607091383423</v>
      </c>
      <c r="E292" s="798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0"/>
      <c r="R292" s="800"/>
      <c r="S292" s="800"/>
      <c r="T292" s="80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hidden="1" customHeight="1" x14ac:dyDescent="0.25">
      <c r="A293" s="60" t="s">
        <v>507</v>
      </c>
      <c r="B293" s="60" t="s">
        <v>508</v>
      </c>
      <c r="C293" s="34">
        <v>4301011879</v>
      </c>
      <c r="D293" s="798">
        <v>4680115885691</v>
      </c>
      <c r="E293" s="798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0"/>
      <c r="R293" s="800"/>
      <c r="S293" s="800"/>
      <c r="T293" s="80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hidden="1" customHeight="1" x14ac:dyDescent="0.25">
      <c r="A294" s="60" t="s">
        <v>510</v>
      </c>
      <c r="B294" s="60" t="s">
        <v>511</v>
      </c>
      <c r="C294" s="34">
        <v>4301011878</v>
      </c>
      <c r="D294" s="798">
        <v>4680115885660</v>
      </c>
      <c r="E294" s="798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0"/>
      <c r="R294" s="800"/>
      <c r="S294" s="800"/>
      <c r="T294" s="801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02" t="s">
        <v>40</v>
      </c>
      <c r="Q295" s="803"/>
      <c r="R295" s="803"/>
      <c r="S295" s="803"/>
      <c r="T295" s="803"/>
      <c r="U295" s="803"/>
      <c r="V295" s="804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805"/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6"/>
      <c r="P296" s="802" t="s">
        <v>40</v>
      </c>
      <c r="Q296" s="803"/>
      <c r="R296" s="803"/>
      <c r="S296" s="803"/>
      <c r="T296" s="803"/>
      <c r="U296" s="803"/>
      <c r="V296" s="804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96" t="s">
        <v>513</v>
      </c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796"/>
      <c r="P297" s="796"/>
      <c r="Q297" s="796"/>
      <c r="R297" s="796"/>
      <c r="S297" s="796"/>
      <c r="T297" s="796"/>
      <c r="U297" s="796"/>
      <c r="V297" s="796"/>
      <c r="W297" s="796"/>
      <c r="X297" s="796"/>
      <c r="Y297" s="796"/>
      <c r="Z297" s="796"/>
      <c r="AA297" s="62"/>
      <c r="AB297" s="62"/>
      <c r="AC297" s="62"/>
    </row>
    <row r="298" spans="1:68" ht="14.25" hidden="1" customHeight="1" x14ac:dyDescent="0.25">
      <c r="A298" s="797" t="s">
        <v>84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63"/>
      <c r="AB298" s="63"/>
      <c r="AC298" s="63"/>
    </row>
    <row r="299" spans="1:68" ht="27" hidden="1" customHeight="1" x14ac:dyDescent="0.25">
      <c r="A299" s="60" t="s">
        <v>514</v>
      </c>
      <c r="B299" s="60" t="s">
        <v>515</v>
      </c>
      <c r="C299" s="34">
        <v>4301051409</v>
      </c>
      <c r="D299" s="798">
        <v>4680115881556</v>
      </c>
      <c r="E299" s="798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0"/>
      <c r="R299" s="800"/>
      <c r="S299" s="800"/>
      <c r="T299" s="80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517</v>
      </c>
      <c r="B300" s="60" t="s">
        <v>518</v>
      </c>
      <c r="C300" s="34">
        <v>4301051506</v>
      </c>
      <c r="D300" s="798">
        <v>4680115881037</v>
      </c>
      <c r="E300" s="798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0"/>
      <c r="R300" s="800"/>
      <c r="S300" s="800"/>
      <c r="T300" s="80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520</v>
      </c>
      <c r="B301" s="60" t="s">
        <v>521</v>
      </c>
      <c r="C301" s="34">
        <v>4301051487</v>
      </c>
      <c r="D301" s="798">
        <v>4680115881228</v>
      </c>
      <c r="E301" s="798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0"/>
      <c r="R301" s="800"/>
      <c r="S301" s="800"/>
      <c r="T301" s="80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522</v>
      </c>
      <c r="B302" s="60" t="s">
        <v>523</v>
      </c>
      <c r="C302" s="34">
        <v>4301051384</v>
      </c>
      <c r="D302" s="798">
        <v>4680115881211</v>
      </c>
      <c r="E302" s="798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0"/>
      <c r="R302" s="800"/>
      <c r="S302" s="800"/>
      <c r="T302" s="80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hidden="1" customHeight="1" x14ac:dyDescent="0.25">
      <c r="A303" s="60" t="s">
        <v>524</v>
      </c>
      <c r="B303" s="60" t="s">
        <v>525</v>
      </c>
      <c r="C303" s="34">
        <v>4301051378</v>
      </c>
      <c r="D303" s="798">
        <v>4680115881020</v>
      </c>
      <c r="E303" s="798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0"/>
      <c r="R303" s="800"/>
      <c r="S303" s="800"/>
      <c r="T303" s="80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805"/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6"/>
      <c r="P304" s="802" t="s">
        <v>40</v>
      </c>
      <c r="Q304" s="803"/>
      <c r="R304" s="803"/>
      <c r="S304" s="803"/>
      <c r="T304" s="803"/>
      <c r="U304" s="803"/>
      <c r="V304" s="804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805"/>
      <c r="B305" s="805"/>
      <c r="C305" s="805"/>
      <c r="D305" s="805"/>
      <c r="E305" s="805"/>
      <c r="F305" s="805"/>
      <c r="G305" s="805"/>
      <c r="H305" s="805"/>
      <c r="I305" s="805"/>
      <c r="J305" s="805"/>
      <c r="K305" s="805"/>
      <c r="L305" s="805"/>
      <c r="M305" s="805"/>
      <c r="N305" s="805"/>
      <c r="O305" s="806"/>
      <c r="P305" s="802" t="s">
        <v>40</v>
      </c>
      <c r="Q305" s="803"/>
      <c r="R305" s="803"/>
      <c r="S305" s="803"/>
      <c r="T305" s="803"/>
      <c r="U305" s="803"/>
      <c r="V305" s="804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96" t="s">
        <v>527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62"/>
      <c r="AB306" s="62"/>
      <c r="AC306" s="62"/>
    </row>
    <row r="307" spans="1:68" ht="14.25" hidden="1" customHeight="1" x14ac:dyDescent="0.25">
      <c r="A307" s="797" t="s">
        <v>84</v>
      </c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797"/>
      <c r="P307" s="797"/>
      <c r="Q307" s="797"/>
      <c r="R307" s="797"/>
      <c r="S307" s="797"/>
      <c r="T307" s="797"/>
      <c r="U307" s="797"/>
      <c r="V307" s="797"/>
      <c r="W307" s="797"/>
      <c r="X307" s="797"/>
      <c r="Y307" s="797"/>
      <c r="Z307" s="797"/>
      <c r="AA307" s="63"/>
      <c r="AB307" s="63"/>
      <c r="AC307" s="63"/>
    </row>
    <row r="308" spans="1:68" ht="27" hidden="1" customHeight="1" x14ac:dyDescent="0.25">
      <c r="A308" s="60" t="s">
        <v>528</v>
      </c>
      <c r="B308" s="60" t="s">
        <v>529</v>
      </c>
      <c r="C308" s="34">
        <v>4301051731</v>
      </c>
      <c r="D308" s="798">
        <v>4680115884618</v>
      </c>
      <c r="E308" s="79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0"/>
      <c r="R308" s="800"/>
      <c r="S308" s="800"/>
      <c r="T308" s="80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805"/>
      <c r="B309" s="805"/>
      <c r="C309" s="805"/>
      <c r="D309" s="805"/>
      <c r="E309" s="805"/>
      <c r="F309" s="805"/>
      <c r="G309" s="805"/>
      <c r="H309" s="805"/>
      <c r="I309" s="805"/>
      <c r="J309" s="805"/>
      <c r="K309" s="805"/>
      <c r="L309" s="805"/>
      <c r="M309" s="805"/>
      <c r="N309" s="805"/>
      <c r="O309" s="806"/>
      <c r="P309" s="802" t="s">
        <v>40</v>
      </c>
      <c r="Q309" s="803"/>
      <c r="R309" s="803"/>
      <c r="S309" s="803"/>
      <c r="T309" s="803"/>
      <c r="U309" s="803"/>
      <c r="V309" s="804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805"/>
      <c r="B310" s="805"/>
      <c r="C310" s="805"/>
      <c r="D310" s="805"/>
      <c r="E310" s="805"/>
      <c r="F310" s="805"/>
      <c r="G310" s="805"/>
      <c r="H310" s="805"/>
      <c r="I310" s="805"/>
      <c r="J310" s="805"/>
      <c r="K310" s="805"/>
      <c r="L310" s="805"/>
      <c r="M310" s="805"/>
      <c r="N310" s="805"/>
      <c r="O310" s="806"/>
      <c r="P310" s="802" t="s">
        <v>40</v>
      </c>
      <c r="Q310" s="803"/>
      <c r="R310" s="803"/>
      <c r="S310" s="803"/>
      <c r="T310" s="803"/>
      <c r="U310" s="803"/>
      <c r="V310" s="804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hidden="1" customHeight="1" x14ac:dyDescent="0.25">
      <c r="A311" s="796" t="s">
        <v>531</v>
      </c>
      <c r="B311" s="796"/>
      <c r="C311" s="796"/>
      <c r="D311" s="796"/>
      <c r="E311" s="796"/>
      <c r="F311" s="796"/>
      <c r="G311" s="796"/>
      <c r="H311" s="796"/>
      <c r="I311" s="796"/>
      <c r="J311" s="796"/>
      <c r="K311" s="796"/>
      <c r="L311" s="796"/>
      <c r="M311" s="796"/>
      <c r="N311" s="796"/>
      <c r="O311" s="796"/>
      <c r="P311" s="796"/>
      <c r="Q311" s="796"/>
      <c r="R311" s="796"/>
      <c r="S311" s="796"/>
      <c r="T311" s="796"/>
      <c r="U311" s="796"/>
      <c r="V311" s="796"/>
      <c r="W311" s="796"/>
      <c r="X311" s="796"/>
      <c r="Y311" s="796"/>
      <c r="Z311" s="796"/>
      <c r="AA311" s="62"/>
      <c r="AB311" s="62"/>
      <c r="AC311" s="62"/>
    </row>
    <row r="312" spans="1:68" ht="14.25" hidden="1" customHeight="1" x14ac:dyDescent="0.25">
      <c r="A312" s="797" t="s">
        <v>125</v>
      </c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797"/>
      <c r="P312" s="797"/>
      <c r="Q312" s="797"/>
      <c r="R312" s="797"/>
      <c r="S312" s="797"/>
      <c r="T312" s="797"/>
      <c r="U312" s="797"/>
      <c r="V312" s="797"/>
      <c r="W312" s="797"/>
      <c r="X312" s="797"/>
      <c r="Y312" s="797"/>
      <c r="Z312" s="797"/>
      <c r="AA312" s="63"/>
      <c r="AB312" s="63"/>
      <c r="AC312" s="63"/>
    </row>
    <row r="313" spans="1:68" ht="27" hidden="1" customHeight="1" x14ac:dyDescent="0.25">
      <c r="A313" s="60" t="s">
        <v>532</v>
      </c>
      <c r="B313" s="60" t="s">
        <v>533</v>
      </c>
      <c r="C313" s="34">
        <v>4301011593</v>
      </c>
      <c r="D313" s="798">
        <v>4680115882973</v>
      </c>
      <c r="E313" s="798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0"/>
      <c r="R313" s="800"/>
      <c r="S313" s="800"/>
      <c r="T313" s="80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805"/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6"/>
      <c r="P314" s="802" t="s">
        <v>40</v>
      </c>
      <c r="Q314" s="803"/>
      <c r="R314" s="803"/>
      <c r="S314" s="803"/>
      <c r="T314" s="803"/>
      <c r="U314" s="803"/>
      <c r="V314" s="80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hidden="1" x14ac:dyDescent="0.2">
      <c r="A315" s="805"/>
      <c r="B315" s="805"/>
      <c r="C315" s="805"/>
      <c r="D315" s="805"/>
      <c r="E315" s="805"/>
      <c r="F315" s="805"/>
      <c r="G315" s="805"/>
      <c r="H315" s="805"/>
      <c r="I315" s="805"/>
      <c r="J315" s="805"/>
      <c r="K315" s="805"/>
      <c r="L315" s="805"/>
      <c r="M315" s="805"/>
      <c r="N315" s="805"/>
      <c r="O315" s="806"/>
      <c r="P315" s="802" t="s">
        <v>40</v>
      </c>
      <c r="Q315" s="803"/>
      <c r="R315" s="803"/>
      <c r="S315" s="803"/>
      <c r="T315" s="803"/>
      <c r="U315" s="803"/>
      <c r="V315" s="80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hidden="1" customHeight="1" x14ac:dyDescent="0.25">
      <c r="A316" s="797" t="s">
        <v>78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63"/>
      <c r="AB316" s="63"/>
      <c r="AC316" s="63"/>
    </row>
    <row r="317" spans="1:68" ht="27" hidden="1" customHeight="1" x14ac:dyDescent="0.25">
      <c r="A317" s="60" t="s">
        <v>534</v>
      </c>
      <c r="B317" s="60" t="s">
        <v>535</v>
      </c>
      <c r="C317" s="34">
        <v>4301031305</v>
      </c>
      <c r="D317" s="798">
        <v>4607091389845</v>
      </c>
      <c r="E317" s="798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6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0"/>
      <c r="R317" s="800"/>
      <c r="S317" s="800"/>
      <c r="T317" s="80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537</v>
      </c>
      <c r="B318" s="60" t="s">
        <v>538</v>
      </c>
      <c r="C318" s="34">
        <v>4301031306</v>
      </c>
      <c r="D318" s="798">
        <v>4680115882881</v>
      </c>
      <c r="E318" s="798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6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0"/>
      <c r="R318" s="800"/>
      <c r="S318" s="800"/>
      <c r="T318" s="80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805"/>
      <c r="B319" s="805"/>
      <c r="C319" s="805"/>
      <c r="D319" s="805"/>
      <c r="E319" s="805"/>
      <c r="F319" s="805"/>
      <c r="G319" s="805"/>
      <c r="H319" s="805"/>
      <c r="I319" s="805"/>
      <c r="J319" s="805"/>
      <c r="K319" s="805"/>
      <c r="L319" s="805"/>
      <c r="M319" s="805"/>
      <c r="N319" s="805"/>
      <c r="O319" s="806"/>
      <c r="P319" s="802" t="s">
        <v>40</v>
      </c>
      <c r="Q319" s="803"/>
      <c r="R319" s="803"/>
      <c r="S319" s="803"/>
      <c r="T319" s="803"/>
      <c r="U319" s="803"/>
      <c r="V319" s="804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hidden="1" x14ac:dyDescent="0.2">
      <c r="A320" s="805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02" t="s">
        <v>40</v>
      </c>
      <c r="Q320" s="803"/>
      <c r="R320" s="803"/>
      <c r="S320" s="803"/>
      <c r="T320" s="803"/>
      <c r="U320" s="803"/>
      <c r="V320" s="804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hidden="1" customHeight="1" x14ac:dyDescent="0.25">
      <c r="A321" s="796" t="s">
        <v>539</v>
      </c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6"/>
      <c r="P321" s="796"/>
      <c r="Q321" s="796"/>
      <c r="R321" s="796"/>
      <c r="S321" s="796"/>
      <c r="T321" s="796"/>
      <c r="U321" s="796"/>
      <c r="V321" s="796"/>
      <c r="W321" s="796"/>
      <c r="X321" s="796"/>
      <c r="Y321" s="796"/>
      <c r="Z321" s="796"/>
      <c r="AA321" s="62"/>
      <c r="AB321" s="62"/>
      <c r="AC321" s="62"/>
    </row>
    <row r="322" spans="1:68" ht="14.25" hidden="1" customHeight="1" x14ac:dyDescent="0.25">
      <c r="A322" s="797" t="s">
        <v>125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63"/>
      <c r="AB322" s="63"/>
      <c r="AC322" s="63"/>
    </row>
    <row r="323" spans="1:68" ht="27" hidden="1" customHeight="1" x14ac:dyDescent="0.25">
      <c r="A323" s="60" t="s">
        <v>540</v>
      </c>
      <c r="B323" s="60" t="s">
        <v>541</v>
      </c>
      <c r="C323" s="34">
        <v>4301012024</v>
      </c>
      <c r="D323" s="798">
        <v>4680115885615</v>
      </c>
      <c r="E323" s="798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0"/>
      <c r="R323" s="800"/>
      <c r="S323" s="800"/>
      <c r="T323" s="801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hidden="1" customHeight="1" x14ac:dyDescent="0.25">
      <c r="A324" s="60" t="s">
        <v>543</v>
      </c>
      <c r="B324" s="60" t="s">
        <v>544</v>
      </c>
      <c r="C324" s="34">
        <v>4301011911</v>
      </c>
      <c r="D324" s="798">
        <v>4680115885554</v>
      </c>
      <c r="E324" s="798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69" t="s">
        <v>545</v>
      </c>
      <c r="Q324" s="800"/>
      <c r="R324" s="800"/>
      <c r="S324" s="800"/>
      <c r="T324" s="801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62"/>
        <v>0</v>
      </c>
      <c r="Z324" s="39" t="str">
        <f>IFERROR(IF(Y324=0,"",ROUNDUP(Y324/H324,0)*0.02039),"")</f>
        <v/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0</v>
      </c>
      <c r="BN324" s="75">
        <f t="shared" si="64"/>
        <v>0</v>
      </c>
      <c r="BO324" s="75">
        <f t="shared" si="65"/>
        <v>0</v>
      </c>
      <c r="BP324" s="75">
        <f t="shared" si="66"/>
        <v>0</v>
      </c>
    </row>
    <row r="325" spans="1:68" ht="27" hidden="1" customHeight="1" x14ac:dyDescent="0.25">
      <c r="A325" s="60" t="s">
        <v>543</v>
      </c>
      <c r="B325" s="60" t="s">
        <v>547</v>
      </c>
      <c r="C325" s="34">
        <v>4301012016</v>
      </c>
      <c r="D325" s="798">
        <v>4680115885554</v>
      </c>
      <c r="E325" s="798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0"/>
      <c r="R325" s="800"/>
      <c r="S325" s="800"/>
      <c r="T325" s="801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hidden="1" customHeight="1" x14ac:dyDescent="0.25">
      <c r="A326" s="60" t="s">
        <v>549</v>
      </c>
      <c r="B326" s="60" t="s">
        <v>550</v>
      </c>
      <c r="C326" s="34">
        <v>4301011858</v>
      </c>
      <c r="D326" s="798">
        <v>4680115885646</v>
      </c>
      <c r="E326" s="798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0"/>
      <c r="R326" s="800"/>
      <c r="S326" s="800"/>
      <c r="T326" s="801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hidden="1" customHeight="1" x14ac:dyDescent="0.25">
      <c r="A327" s="60" t="s">
        <v>552</v>
      </c>
      <c r="B327" s="60" t="s">
        <v>553</v>
      </c>
      <c r="C327" s="34">
        <v>4301011857</v>
      </c>
      <c r="D327" s="798">
        <v>4680115885622</v>
      </c>
      <c r="E327" s="798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0"/>
      <c r="R327" s="800"/>
      <c r="S327" s="800"/>
      <c r="T327" s="801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62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0</v>
      </c>
      <c r="BN327" s="75">
        <f t="shared" si="64"/>
        <v>0</v>
      </c>
      <c r="BO327" s="75">
        <f t="shared" si="65"/>
        <v>0</v>
      </c>
      <c r="BP327" s="75">
        <f t="shared" si="66"/>
        <v>0</v>
      </c>
    </row>
    <row r="328" spans="1:68" ht="27" hidden="1" customHeight="1" x14ac:dyDescent="0.25">
      <c r="A328" s="60" t="s">
        <v>554</v>
      </c>
      <c r="B328" s="60" t="s">
        <v>555</v>
      </c>
      <c r="C328" s="34">
        <v>4301011573</v>
      </c>
      <c r="D328" s="798">
        <v>4680115881938</v>
      </c>
      <c r="E328" s="79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0"/>
      <c r="R328" s="800"/>
      <c r="S328" s="800"/>
      <c r="T328" s="801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hidden="1" customHeight="1" x14ac:dyDescent="0.25">
      <c r="A329" s="60" t="s">
        <v>557</v>
      </c>
      <c r="B329" s="60" t="s">
        <v>558</v>
      </c>
      <c r="C329" s="34">
        <v>4301010944</v>
      </c>
      <c r="D329" s="798">
        <v>4607091387346</v>
      </c>
      <c r="E329" s="798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9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0"/>
      <c r="R329" s="800"/>
      <c r="S329" s="800"/>
      <c r="T329" s="801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hidden="1" customHeight="1" x14ac:dyDescent="0.25">
      <c r="A330" s="60" t="s">
        <v>560</v>
      </c>
      <c r="B330" s="60" t="s">
        <v>561</v>
      </c>
      <c r="C330" s="34">
        <v>4301011859</v>
      </c>
      <c r="D330" s="798">
        <v>4680115885608</v>
      </c>
      <c r="E330" s="798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0"/>
      <c r="R330" s="800"/>
      <c r="S330" s="800"/>
      <c r="T330" s="801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hidden="1" x14ac:dyDescent="0.2">
      <c r="A331" s="805"/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6"/>
      <c r="P331" s="802" t="s">
        <v>40</v>
      </c>
      <c r="Q331" s="803"/>
      <c r="R331" s="803"/>
      <c r="S331" s="803"/>
      <c r="T331" s="803"/>
      <c r="U331" s="803"/>
      <c r="V331" s="804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0</v>
      </c>
      <c r="Y331" s="41">
        <f>IFERROR(Y323/H323,"0")+IFERROR(Y324/H324,"0")+IFERROR(Y325/H325,"0")+IFERROR(Y326/H326,"0")+IFERROR(Y327/H327,"0")+IFERROR(Y328/H328,"0")+IFERROR(Y329/H329,"0")+IFERROR(Y330/H330,"0")</f>
        <v>0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4"/>
      <c r="AB331" s="64"/>
      <c r="AC331" s="64"/>
    </row>
    <row r="332" spans="1:68" hidden="1" x14ac:dyDescent="0.2">
      <c r="A332" s="805"/>
      <c r="B332" s="805"/>
      <c r="C332" s="805"/>
      <c r="D332" s="805"/>
      <c r="E332" s="805"/>
      <c r="F332" s="805"/>
      <c r="G332" s="805"/>
      <c r="H332" s="805"/>
      <c r="I332" s="805"/>
      <c r="J332" s="805"/>
      <c r="K332" s="805"/>
      <c r="L332" s="805"/>
      <c r="M332" s="805"/>
      <c r="N332" s="805"/>
      <c r="O332" s="806"/>
      <c r="P332" s="802" t="s">
        <v>40</v>
      </c>
      <c r="Q332" s="803"/>
      <c r="R332" s="803"/>
      <c r="S332" s="803"/>
      <c r="T332" s="803"/>
      <c r="U332" s="803"/>
      <c r="V332" s="804"/>
      <c r="W332" s="40" t="s">
        <v>0</v>
      </c>
      <c r="X332" s="41">
        <f>IFERROR(SUM(X323:X330),"0")</f>
        <v>0</v>
      </c>
      <c r="Y332" s="41">
        <f>IFERROR(SUM(Y323:Y330),"0")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797" t="s">
        <v>78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63"/>
      <c r="AB333" s="63"/>
      <c r="AC333" s="63"/>
    </row>
    <row r="334" spans="1:68" ht="27" hidden="1" customHeight="1" x14ac:dyDescent="0.25">
      <c r="A334" s="60" t="s">
        <v>562</v>
      </c>
      <c r="B334" s="60" t="s">
        <v>563</v>
      </c>
      <c r="C334" s="34">
        <v>4301030878</v>
      </c>
      <c r="D334" s="798">
        <v>4607091387193</v>
      </c>
      <c r="E334" s="798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0"/>
      <c r="R334" s="800"/>
      <c r="S334" s="800"/>
      <c r="T334" s="801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hidden="1" customHeight="1" x14ac:dyDescent="0.25">
      <c r="A335" s="60" t="s">
        <v>565</v>
      </c>
      <c r="B335" s="60" t="s">
        <v>566</v>
      </c>
      <c r="C335" s="34">
        <v>4301031153</v>
      </c>
      <c r="D335" s="798">
        <v>4607091387230</v>
      </c>
      <c r="E335" s="798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0"/>
      <c r="R335" s="800"/>
      <c r="S335" s="800"/>
      <c r="T335" s="801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568</v>
      </c>
      <c r="B336" s="60" t="s">
        <v>569</v>
      </c>
      <c r="C336" s="34">
        <v>4301031154</v>
      </c>
      <c r="D336" s="798">
        <v>4607091387292</v>
      </c>
      <c r="E336" s="798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9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0"/>
      <c r="R336" s="800"/>
      <c r="S336" s="800"/>
      <c r="T336" s="80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571</v>
      </c>
      <c r="B337" s="60" t="s">
        <v>572</v>
      </c>
      <c r="C337" s="34">
        <v>4301031152</v>
      </c>
      <c r="D337" s="798">
        <v>4607091387285</v>
      </c>
      <c r="E337" s="798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0"/>
      <c r="R337" s="800"/>
      <c r="S337" s="800"/>
      <c r="T337" s="80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805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02" t="s">
        <v>40</v>
      </c>
      <c r="Q338" s="803"/>
      <c r="R338" s="803"/>
      <c r="S338" s="803"/>
      <c r="T338" s="803"/>
      <c r="U338" s="803"/>
      <c r="V338" s="804"/>
      <c r="W338" s="40" t="s">
        <v>39</v>
      </c>
      <c r="X338" s="41">
        <f>IFERROR(X334/H334,"0")+IFERROR(X335/H335,"0")+IFERROR(X336/H336,"0")+IFERROR(X337/H337,"0")</f>
        <v>0</v>
      </c>
      <c r="Y338" s="41">
        <f>IFERROR(Y334/H334,"0")+IFERROR(Y335/H335,"0")+IFERROR(Y336/H336,"0")+IFERROR(Y337/H337,"0")</f>
        <v>0</v>
      </c>
      <c r="Z338" s="41">
        <f>IFERROR(IF(Z334="",0,Z334),"0")+IFERROR(IF(Z335="",0,Z335),"0")+IFERROR(IF(Z336="",0,Z336),"0")+IFERROR(IF(Z337="",0,Z337),"0")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02" t="s">
        <v>40</v>
      </c>
      <c r="Q339" s="803"/>
      <c r="R339" s="803"/>
      <c r="S339" s="803"/>
      <c r="T339" s="803"/>
      <c r="U339" s="803"/>
      <c r="V339" s="804"/>
      <c r="W339" s="40" t="s">
        <v>0</v>
      </c>
      <c r="X339" s="41">
        <f>IFERROR(SUM(X334:X337),"0")</f>
        <v>0</v>
      </c>
      <c r="Y339" s="41">
        <f>IFERROR(SUM(Y334:Y337),"0")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797" t="s">
        <v>84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98">
        <v>4607091387766</v>
      </c>
      <c r="E341" s="798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9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0"/>
      <c r="R341" s="800"/>
      <c r="S341" s="800"/>
      <c r="T341" s="801"/>
      <c r="U341" s="37" t="s">
        <v>45</v>
      </c>
      <c r="V341" s="37" t="s">
        <v>45</v>
      </c>
      <c r="W341" s="38" t="s">
        <v>0</v>
      </c>
      <c r="X341" s="56">
        <v>14500</v>
      </c>
      <c r="Y341" s="53">
        <f t="shared" ref="Y341:Y346" si="67">IFERROR(IF(X341="",0,CEILING((X341/$H341),1)*$H341),"")</f>
        <v>14500.199999999999</v>
      </c>
      <c r="Z341" s="39">
        <f>IFERROR(IF(Y341=0,"",ROUNDUP(Y341/H341,0)*0.02175),"")</f>
        <v>40.433249999999994</v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15537.307692307695</v>
      </c>
      <c r="BN341" s="75">
        <f t="shared" ref="BN341:BN346" si="69">IFERROR(Y341*I341/H341,"0")</f>
        <v>15537.522000000001</v>
      </c>
      <c r="BO341" s="75">
        <f t="shared" ref="BO341:BO346" si="70">IFERROR(1/J341*(X341/H341),"0")</f>
        <v>33.195970695970693</v>
      </c>
      <c r="BP341" s="75">
        <f t="shared" ref="BP341:BP346" si="71">IFERROR(1/J341*(Y341/H341),"0")</f>
        <v>33.196428571428569</v>
      </c>
    </row>
    <row r="342" spans="1:68" ht="27" hidden="1" customHeight="1" x14ac:dyDescent="0.25">
      <c r="A342" s="60" t="s">
        <v>576</v>
      </c>
      <c r="B342" s="60" t="s">
        <v>577</v>
      </c>
      <c r="C342" s="34">
        <v>4301051116</v>
      </c>
      <c r="D342" s="798">
        <v>4607091387957</v>
      </c>
      <c r="E342" s="798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0"/>
      <c r="R342" s="800"/>
      <c r="S342" s="800"/>
      <c r="T342" s="801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hidden="1" customHeight="1" x14ac:dyDescent="0.25">
      <c r="A343" s="60" t="s">
        <v>579</v>
      </c>
      <c r="B343" s="60" t="s">
        <v>580</v>
      </c>
      <c r="C343" s="34">
        <v>4301051115</v>
      </c>
      <c r="D343" s="798">
        <v>4607091387964</v>
      </c>
      <c r="E343" s="798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9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0"/>
      <c r="R343" s="800"/>
      <c r="S343" s="800"/>
      <c r="T343" s="801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hidden="1" customHeight="1" x14ac:dyDescent="0.25">
      <c r="A344" s="60" t="s">
        <v>582</v>
      </c>
      <c r="B344" s="60" t="s">
        <v>583</v>
      </c>
      <c r="C344" s="34">
        <v>4301051705</v>
      </c>
      <c r="D344" s="798">
        <v>4680115884588</v>
      </c>
      <c r="E344" s="798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9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0"/>
      <c r="R344" s="800"/>
      <c r="S344" s="800"/>
      <c r="T344" s="801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7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0</v>
      </c>
      <c r="BN344" s="75">
        <f t="shared" si="69"/>
        <v>0</v>
      </c>
      <c r="BO344" s="75">
        <f t="shared" si="70"/>
        <v>0</v>
      </c>
      <c r="BP344" s="75">
        <f t="shared" si="71"/>
        <v>0</v>
      </c>
    </row>
    <row r="345" spans="1:68" ht="37.5" hidden="1" customHeight="1" x14ac:dyDescent="0.25">
      <c r="A345" s="60" t="s">
        <v>585</v>
      </c>
      <c r="B345" s="60" t="s">
        <v>586</v>
      </c>
      <c r="C345" s="34">
        <v>4301051130</v>
      </c>
      <c r="D345" s="798">
        <v>4607091387537</v>
      </c>
      <c r="E345" s="798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9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0"/>
      <c r="R345" s="800"/>
      <c r="S345" s="800"/>
      <c r="T345" s="801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hidden="1" customHeight="1" x14ac:dyDescent="0.25">
      <c r="A346" s="60" t="s">
        <v>588</v>
      </c>
      <c r="B346" s="60" t="s">
        <v>589</v>
      </c>
      <c r="C346" s="34">
        <v>4301051132</v>
      </c>
      <c r="D346" s="798">
        <v>4607091387513</v>
      </c>
      <c r="E346" s="798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9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0"/>
      <c r="R346" s="800"/>
      <c r="S346" s="800"/>
      <c r="T346" s="801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805"/>
      <c r="B347" s="805"/>
      <c r="C347" s="805"/>
      <c r="D347" s="805"/>
      <c r="E347" s="805"/>
      <c r="F347" s="805"/>
      <c r="G347" s="805"/>
      <c r="H347" s="805"/>
      <c r="I347" s="805"/>
      <c r="J347" s="805"/>
      <c r="K347" s="805"/>
      <c r="L347" s="805"/>
      <c r="M347" s="805"/>
      <c r="N347" s="805"/>
      <c r="O347" s="806"/>
      <c r="P347" s="802" t="s">
        <v>40</v>
      </c>
      <c r="Q347" s="803"/>
      <c r="R347" s="803"/>
      <c r="S347" s="803"/>
      <c r="T347" s="803"/>
      <c r="U347" s="803"/>
      <c r="V347" s="804"/>
      <c r="W347" s="40" t="s">
        <v>39</v>
      </c>
      <c r="X347" s="41">
        <f>IFERROR(X341/H341,"0")+IFERROR(X342/H342,"0")+IFERROR(X343/H343,"0")+IFERROR(X344/H344,"0")+IFERROR(X345/H345,"0")+IFERROR(X346/H346,"0")</f>
        <v>1858.9743589743591</v>
      </c>
      <c r="Y347" s="41">
        <f>IFERROR(Y341/H341,"0")+IFERROR(Y342/H342,"0")+IFERROR(Y343/H343,"0")+IFERROR(Y344/H344,"0")+IFERROR(Y345/H345,"0")+IFERROR(Y346/H346,"0")</f>
        <v>1859</v>
      </c>
      <c r="Z347" s="41">
        <f>IFERROR(IF(Z341="",0,Z341),"0")+IFERROR(IF(Z342="",0,Z342),"0")+IFERROR(IF(Z343="",0,Z343),"0")+IFERROR(IF(Z344="",0,Z344),"0")+IFERROR(IF(Z345="",0,Z345),"0")+IFERROR(IF(Z346="",0,Z346),"0")</f>
        <v>40.433249999999994</v>
      </c>
      <c r="AA347" s="64"/>
      <c r="AB347" s="64"/>
      <c r="AC347" s="64"/>
    </row>
    <row r="348" spans="1:68" x14ac:dyDescent="0.2">
      <c r="A348" s="805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02" t="s">
        <v>40</v>
      </c>
      <c r="Q348" s="803"/>
      <c r="R348" s="803"/>
      <c r="S348" s="803"/>
      <c r="T348" s="803"/>
      <c r="U348" s="803"/>
      <c r="V348" s="804"/>
      <c r="W348" s="40" t="s">
        <v>0</v>
      </c>
      <c r="X348" s="41">
        <f>IFERROR(SUM(X341:X346),"0")</f>
        <v>14500</v>
      </c>
      <c r="Y348" s="41">
        <f>IFERROR(SUM(Y341:Y346),"0")</f>
        <v>14500.199999999999</v>
      </c>
      <c r="Z348" s="40"/>
      <c r="AA348" s="64"/>
      <c r="AB348" s="64"/>
      <c r="AC348" s="64"/>
    </row>
    <row r="349" spans="1:68" ht="14.25" hidden="1" customHeight="1" x14ac:dyDescent="0.25">
      <c r="A349" s="797" t="s">
        <v>224</v>
      </c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797"/>
      <c r="P349" s="797"/>
      <c r="Q349" s="797"/>
      <c r="R349" s="797"/>
      <c r="S349" s="797"/>
      <c r="T349" s="797"/>
      <c r="U349" s="797"/>
      <c r="V349" s="797"/>
      <c r="W349" s="797"/>
      <c r="X349" s="797"/>
      <c r="Y349" s="797"/>
      <c r="Z349" s="797"/>
      <c r="AA349" s="63"/>
      <c r="AB349" s="63"/>
      <c r="AC349" s="63"/>
    </row>
    <row r="350" spans="1:68" ht="27" hidden="1" customHeight="1" x14ac:dyDescent="0.25">
      <c r="A350" s="60" t="s">
        <v>591</v>
      </c>
      <c r="B350" s="60" t="s">
        <v>592</v>
      </c>
      <c r="C350" s="34">
        <v>4301060379</v>
      </c>
      <c r="D350" s="798">
        <v>4607091380880</v>
      </c>
      <c r="E350" s="798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8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0"/>
      <c r="R350" s="800"/>
      <c r="S350" s="800"/>
      <c r="T350" s="80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hidden="1" customHeight="1" x14ac:dyDescent="0.25">
      <c r="A351" s="60" t="s">
        <v>594</v>
      </c>
      <c r="B351" s="60" t="s">
        <v>595</v>
      </c>
      <c r="C351" s="34">
        <v>4301060308</v>
      </c>
      <c r="D351" s="798">
        <v>4607091384482</v>
      </c>
      <c r="E351" s="798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0"/>
      <c r="R351" s="800"/>
      <c r="S351" s="800"/>
      <c r="T351" s="80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IFERROR(IF(Y351=0,"",ROUNDUP(Y351/H351,0)*0.02175),"")</f>
        <v/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16.5" hidden="1" customHeight="1" x14ac:dyDescent="0.25">
      <c r="A352" s="60" t="s">
        <v>597</v>
      </c>
      <c r="B352" s="60" t="s">
        <v>598</v>
      </c>
      <c r="C352" s="34">
        <v>4301060325</v>
      </c>
      <c r="D352" s="798">
        <v>4607091380897</v>
      </c>
      <c r="E352" s="798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9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0"/>
      <c r="R352" s="800"/>
      <c r="S352" s="800"/>
      <c r="T352" s="801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idden="1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02" t="s">
        <v>40</v>
      </c>
      <c r="Q353" s="803"/>
      <c r="R353" s="803"/>
      <c r="S353" s="803"/>
      <c r="T353" s="803"/>
      <c r="U353" s="803"/>
      <c r="V353" s="804"/>
      <c r="W353" s="40" t="s">
        <v>39</v>
      </c>
      <c r="X353" s="41">
        <f>IFERROR(X350/H350,"0")+IFERROR(X351/H351,"0")+IFERROR(X352/H352,"0")</f>
        <v>0</v>
      </c>
      <c r="Y353" s="41">
        <f>IFERROR(Y350/H350,"0")+IFERROR(Y351/H351,"0")+IFERROR(Y352/H352,"0")</f>
        <v>0</v>
      </c>
      <c r="Z353" s="41">
        <f>IFERROR(IF(Z350="",0,Z350),"0")+IFERROR(IF(Z351="",0,Z351),"0")+IFERROR(IF(Z352="",0,Z352),"0")</f>
        <v>0</v>
      </c>
      <c r="AA353" s="64"/>
      <c r="AB353" s="64"/>
      <c r="AC353" s="64"/>
    </row>
    <row r="354" spans="1:68" hidden="1" x14ac:dyDescent="0.2">
      <c r="A354" s="805"/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6"/>
      <c r="P354" s="802" t="s">
        <v>40</v>
      </c>
      <c r="Q354" s="803"/>
      <c r="R354" s="803"/>
      <c r="S354" s="803"/>
      <c r="T354" s="803"/>
      <c r="U354" s="803"/>
      <c r="V354" s="804"/>
      <c r="W354" s="40" t="s">
        <v>0</v>
      </c>
      <c r="X354" s="41">
        <f>IFERROR(SUM(X350:X352),"0")</f>
        <v>0</v>
      </c>
      <c r="Y354" s="41">
        <f>IFERROR(SUM(Y350:Y352),"0")</f>
        <v>0</v>
      </c>
      <c r="Z354" s="40"/>
      <c r="AA354" s="64"/>
      <c r="AB354" s="64"/>
      <c r="AC354" s="64"/>
    </row>
    <row r="355" spans="1:68" ht="14.25" hidden="1" customHeight="1" x14ac:dyDescent="0.25">
      <c r="A355" s="797" t="s">
        <v>114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3"/>
      <c r="AB355" s="63"/>
      <c r="AC355" s="63"/>
    </row>
    <row r="356" spans="1:68" ht="16.5" hidden="1" customHeight="1" x14ac:dyDescent="0.25">
      <c r="A356" s="60" t="s">
        <v>600</v>
      </c>
      <c r="B356" s="60" t="s">
        <v>601</v>
      </c>
      <c r="C356" s="34">
        <v>4301030232</v>
      </c>
      <c r="D356" s="798">
        <v>4607091388374</v>
      </c>
      <c r="E356" s="798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989" t="s">
        <v>602</v>
      </c>
      <c r="Q356" s="800"/>
      <c r="R356" s="800"/>
      <c r="S356" s="800"/>
      <c r="T356" s="80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604</v>
      </c>
      <c r="B357" s="60" t="s">
        <v>605</v>
      </c>
      <c r="C357" s="34">
        <v>4301030235</v>
      </c>
      <c r="D357" s="798">
        <v>4607091388381</v>
      </c>
      <c r="E357" s="798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990" t="s">
        <v>606</v>
      </c>
      <c r="Q357" s="800"/>
      <c r="R357" s="800"/>
      <c r="S357" s="800"/>
      <c r="T357" s="80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607</v>
      </c>
      <c r="B358" s="60" t="s">
        <v>608</v>
      </c>
      <c r="C358" s="34">
        <v>4301032015</v>
      </c>
      <c r="D358" s="798">
        <v>4607091383102</v>
      </c>
      <c r="E358" s="798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9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0"/>
      <c r="R358" s="800"/>
      <c r="S358" s="800"/>
      <c r="T358" s="80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610</v>
      </c>
      <c r="B359" s="60" t="s">
        <v>611</v>
      </c>
      <c r="C359" s="34">
        <v>4301030233</v>
      </c>
      <c r="D359" s="798">
        <v>4607091388404</v>
      </c>
      <c r="E359" s="798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0"/>
      <c r="R359" s="800"/>
      <c r="S359" s="800"/>
      <c r="T359" s="801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IFERROR(IF(Y359=0,"",ROUNDUP(Y359/H359,0)*0.00753),"")</f>
        <v/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idden="1" x14ac:dyDescent="0.2">
      <c r="A360" s="805"/>
      <c r="B360" s="805"/>
      <c r="C360" s="805"/>
      <c r="D360" s="805"/>
      <c r="E360" s="805"/>
      <c r="F360" s="805"/>
      <c r="G360" s="805"/>
      <c r="H360" s="805"/>
      <c r="I360" s="805"/>
      <c r="J360" s="805"/>
      <c r="K360" s="805"/>
      <c r="L360" s="805"/>
      <c r="M360" s="805"/>
      <c r="N360" s="805"/>
      <c r="O360" s="806"/>
      <c r="P360" s="802" t="s">
        <v>40</v>
      </c>
      <c r="Q360" s="803"/>
      <c r="R360" s="803"/>
      <c r="S360" s="803"/>
      <c r="T360" s="803"/>
      <c r="U360" s="803"/>
      <c r="V360" s="804"/>
      <c r="W360" s="40" t="s">
        <v>39</v>
      </c>
      <c r="X360" s="41">
        <f>IFERROR(X356/H356,"0")+IFERROR(X357/H357,"0")+IFERROR(X358/H358,"0")+IFERROR(X359/H359,"0")</f>
        <v>0</v>
      </c>
      <c r="Y360" s="41">
        <f>IFERROR(Y356/H356,"0")+IFERROR(Y357/H357,"0")+IFERROR(Y358/H358,"0")+IFERROR(Y359/H359,"0")</f>
        <v>0</v>
      </c>
      <c r="Z360" s="41">
        <f>IFERROR(IF(Z356="",0,Z356),"0")+IFERROR(IF(Z357="",0,Z357),"0")+IFERROR(IF(Z358="",0,Z358),"0")+IFERROR(IF(Z359="",0,Z359),"0")</f>
        <v>0</v>
      </c>
      <c r="AA360" s="64"/>
      <c r="AB360" s="64"/>
      <c r="AC360" s="64"/>
    </row>
    <row r="361" spans="1:68" hidden="1" x14ac:dyDescent="0.2">
      <c r="A361" s="805"/>
      <c r="B361" s="805"/>
      <c r="C361" s="805"/>
      <c r="D361" s="805"/>
      <c r="E361" s="805"/>
      <c r="F361" s="805"/>
      <c r="G361" s="805"/>
      <c r="H361" s="805"/>
      <c r="I361" s="805"/>
      <c r="J361" s="805"/>
      <c r="K361" s="805"/>
      <c r="L361" s="805"/>
      <c r="M361" s="805"/>
      <c r="N361" s="805"/>
      <c r="O361" s="806"/>
      <c r="P361" s="802" t="s">
        <v>40</v>
      </c>
      <c r="Q361" s="803"/>
      <c r="R361" s="803"/>
      <c r="S361" s="803"/>
      <c r="T361" s="803"/>
      <c r="U361" s="803"/>
      <c r="V361" s="804"/>
      <c r="W361" s="40" t="s">
        <v>0</v>
      </c>
      <c r="X361" s="41">
        <f>IFERROR(SUM(X356:X359),"0")</f>
        <v>0</v>
      </c>
      <c r="Y361" s="41">
        <f>IFERROR(SUM(Y356:Y359),"0")</f>
        <v>0</v>
      </c>
      <c r="Z361" s="40"/>
      <c r="AA361" s="64"/>
      <c r="AB361" s="64"/>
      <c r="AC361" s="64"/>
    </row>
    <row r="362" spans="1:68" ht="14.25" hidden="1" customHeight="1" x14ac:dyDescent="0.25">
      <c r="A362" s="797" t="s">
        <v>612</v>
      </c>
      <c r="B362" s="797"/>
      <c r="C362" s="797"/>
      <c r="D362" s="797"/>
      <c r="E362" s="797"/>
      <c r="F362" s="797"/>
      <c r="G362" s="797"/>
      <c r="H362" s="797"/>
      <c r="I362" s="797"/>
      <c r="J362" s="797"/>
      <c r="K362" s="797"/>
      <c r="L362" s="797"/>
      <c r="M362" s="797"/>
      <c r="N362" s="797"/>
      <c r="O362" s="797"/>
      <c r="P362" s="797"/>
      <c r="Q362" s="797"/>
      <c r="R362" s="797"/>
      <c r="S362" s="797"/>
      <c r="T362" s="797"/>
      <c r="U362" s="797"/>
      <c r="V362" s="797"/>
      <c r="W362" s="797"/>
      <c r="X362" s="797"/>
      <c r="Y362" s="797"/>
      <c r="Z362" s="797"/>
      <c r="AA362" s="63"/>
      <c r="AB362" s="63"/>
      <c r="AC362" s="63"/>
    </row>
    <row r="363" spans="1:68" ht="16.5" hidden="1" customHeight="1" x14ac:dyDescent="0.25">
      <c r="A363" s="60" t="s">
        <v>613</v>
      </c>
      <c r="B363" s="60" t="s">
        <v>614</v>
      </c>
      <c r="C363" s="34">
        <v>4301180007</v>
      </c>
      <c r="D363" s="798">
        <v>4680115881808</v>
      </c>
      <c r="E363" s="798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9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0"/>
      <c r="R363" s="800"/>
      <c r="S363" s="800"/>
      <c r="T363" s="801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hidden="1" customHeight="1" x14ac:dyDescent="0.25">
      <c r="A364" s="60" t="s">
        <v>618</v>
      </c>
      <c r="B364" s="60" t="s">
        <v>619</v>
      </c>
      <c r="C364" s="34">
        <v>4301180006</v>
      </c>
      <c r="D364" s="798">
        <v>4680115881822</v>
      </c>
      <c r="E364" s="798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9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0"/>
      <c r="R364" s="800"/>
      <c r="S364" s="800"/>
      <c r="T364" s="80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hidden="1" customHeight="1" x14ac:dyDescent="0.25">
      <c r="A365" s="60" t="s">
        <v>620</v>
      </c>
      <c r="B365" s="60" t="s">
        <v>621</v>
      </c>
      <c r="C365" s="34">
        <v>4301180001</v>
      </c>
      <c r="D365" s="798">
        <v>4680115880016</v>
      </c>
      <c r="E365" s="798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9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0"/>
      <c r="R365" s="800"/>
      <c r="S365" s="800"/>
      <c r="T365" s="80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805"/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6"/>
      <c r="P366" s="802" t="s">
        <v>40</v>
      </c>
      <c r="Q366" s="803"/>
      <c r="R366" s="803"/>
      <c r="S366" s="803"/>
      <c r="T366" s="803"/>
      <c r="U366" s="803"/>
      <c r="V366" s="804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hidden="1" x14ac:dyDescent="0.2">
      <c r="A367" s="805"/>
      <c r="B367" s="805"/>
      <c r="C367" s="805"/>
      <c r="D367" s="805"/>
      <c r="E367" s="805"/>
      <c r="F367" s="805"/>
      <c r="G367" s="805"/>
      <c r="H367" s="805"/>
      <c r="I367" s="805"/>
      <c r="J367" s="805"/>
      <c r="K367" s="805"/>
      <c r="L367" s="805"/>
      <c r="M367" s="805"/>
      <c r="N367" s="805"/>
      <c r="O367" s="806"/>
      <c r="P367" s="802" t="s">
        <v>40</v>
      </c>
      <c r="Q367" s="803"/>
      <c r="R367" s="803"/>
      <c r="S367" s="803"/>
      <c r="T367" s="803"/>
      <c r="U367" s="803"/>
      <c r="V367" s="804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hidden="1" customHeight="1" x14ac:dyDescent="0.25">
      <c r="A368" s="796" t="s">
        <v>622</v>
      </c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796"/>
      <c r="P368" s="796"/>
      <c r="Q368" s="796"/>
      <c r="R368" s="796"/>
      <c r="S368" s="796"/>
      <c r="T368" s="796"/>
      <c r="U368" s="796"/>
      <c r="V368" s="796"/>
      <c r="W368" s="796"/>
      <c r="X368" s="796"/>
      <c r="Y368" s="796"/>
      <c r="Z368" s="796"/>
      <c r="AA368" s="62"/>
      <c r="AB368" s="62"/>
      <c r="AC368" s="62"/>
    </row>
    <row r="369" spans="1:68" ht="14.25" hidden="1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3"/>
      <c r="AB369" s="63"/>
      <c r="AC369" s="63"/>
    </row>
    <row r="370" spans="1:68" ht="27" hidden="1" customHeight="1" x14ac:dyDescent="0.25">
      <c r="A370" s="60" t="s">
        <v>623</v>
      </c>
      <c r="B370" s="60" t="s">
        <v>624</v>
      </c>
      <c r="C370" s="34">
        <v>4301031066</v>
      </c>
      <c r="D370" s="798">
        <v>4607091383836</v>
      </c>
      <c r="E370" s="798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0"/>
      <c r="R370" s="800"/>
      <c r="S370" s="800"/>
      <c r="T370" s="80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805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02" t="s">
        <v>40</v>
      </c>
      <c r="Q371" s="803"/>
      <c r="R371" s="803"/>
      <c r="S371" s="803"/>
      <c r="T371" s="803"/>
      <c r="U371" s="803"/>
      <c r="V371" s="804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02" t="s">
        <v>40</v>
      </c>
      <c r="Q372" s="803"/>
      <c r="R372" s="803"/>
      <c r="S372" s="803"/>
      <c r="T372" s="803"/>
      <c r="U372" s="803"/>
      <c r="V372" s="804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797" t="s">
        <v>84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63"/>
      <c r="AB373" s="63"/>
      <c r="AC373" s="63"/>
    </row>
    <row r="374" spans="1:68" ht="37.5" hidden="1" customHeight="1" x14ac:dyDescent="0.25">
      <c r="A374" s="60" t="s">
        <v>626</v>
      </c>
      <c r="B374" s="60" t="s">
        <v>627</v>
      </c>
      <c r="C374" s="34">
        <v>4301051142</v>
      </c>
      <c r="D374" s="798">
        <v>4607091387919</v>
      </c>
      <c r="E374" s="798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9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0"/>
      <c r="R374" s="800"/>
      <c r="S374" s="800"/>
      <c r="T374" s="80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629</v>
      </c>
      <c r="B375" s="60" t="s">
        <v>630</v>
      </c>
      <c r="C375" s="34">
        <v>4301051461</v>
      </c>
      <c r="D375" s="798">
        <v>4680115883604</v>
      </c>
      <c r="E375" s="798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9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0"/>
      <c r="R375" s="800"/>
      <c r="S375" s="800"/>
      <c r="T375" s="80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hidden="1" customHeight="1" x14ac:dyDescent="0.25">
      <c r="A376" s="60" t="s">
        <v>632</v>
      </c>
      <c r="B376" s="60" t="s">
        <v>633</v>
      </c>
      <c r="C376" s="34">
        <v>4301051485</v>
      </c>
      <c r="D376" s="798">
        <v>4680115883567</v>
      </c>
      <c r="E376" s="798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9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0"/>
      <c r="R376" s="800"/>
      <c r="S376" s="800"/>
      <c r="T376" s="801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idden="1" x14ac:dyDescent="0.2">
      <c r="A377" s="805"/>
      <c r="B377" s="805"/>
      <c r="C377" s="805"/>
      <c r="D377" s="805"/>
      <c r="E377" s="805"/>
      <c r="F377" s="805"/>
      <c r="G377" s="805"/>
      <c r="H377" s="805"/>
      <c r="I377" s="805"/>
      <c r="J377" s="805"/>
      <c r="K377" s="805"/>
      <c r="L377" s="805"/>
      <c r="M377" s="805"/>
      <c r="N377" s="805"/>
      <c r="O377" s="806"/>
      <c r="P377" s="802" t="s">
        <v>40</v>
      </c>
      <c r="Q377" s="803"/>
      <c r="R377" s="803"/>
      <c r="S377" s="803"/>
      <c r="T377" s="803"/>
      <c r="U377" s="803"/>
      <c r="V377" s="804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hidden="1" x14ac:dyDescent="0.2">
      <c r="A378" s="805"/>
      <c r="B378" s="805"/>
      <c r="C378" s="805"/>
      <c r="D378" s="805"/>
      <c r="E378" s="805"/>
      <c r="F378" s="805"/>
      <c r="G378" s="805"/>
      <c r="H378" s="805"/>
      <c r="I378" s="805"/>
      <c r="J378" s="805"/>
      <c r="K378" s="805"/>
      <c r="L378" s="805"/>
      <c r="M378" s="805"/>
      <c r="N378" s="805"/>
      <c r="O378" s="806"/>
      <c r="P378" s="802" t="s">
        <v>40</v>
      </c>
      <c r="Q378" s="803"/>
      <c r="R378" s="803"/>
      <c r="S378" s="803"/>
      <c r="T378" s="803"/>
      <c r="U378" s="803"/>
      <c r="V378" s="804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27.75" hidden="1" customHeight="1" x14ac:dyDescent="0.2">
      <c r="A379" s="795" t="s">
        <v>635</v>
      </c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795"/>
      <c r="P379" s="795"/>
      <c r="Q379" s="795"/>
      <c r="R379" s="795"/>
      <c r="S379" s="795"/>
      <c r="T379" s="795"/>
      <c r="U379" s="795"/>
      <c r="V379" s="795"/>
      <c r="W379" s="795"/>
      <c r="X379" s="795"/>
      <c r="Y379" s="795"/>
      <c r="Z379" s="795"/>
      <c r="AA379" s="52"/>
      <c r="AB379" s="52"/>
      <c r="AC379" s="52"/>
    </row>
    <row r="380" spans="1:68" ht="16.5" hidden="1" customHeight="1" x14ac:dyDescent="0.25">
      <c r="A380" s="796" t="s">
        <v>636</v>
      </c>
      <c r="B380" s="796"/>
      <c r="C380" s="796"/>
      <c r="D380" s="796"/>
      <c r="E380" s="796"/>
      <c r="F380" s="796"/>
      <c r="G380" s="796"/>
      <c r="H380" s="796"/>
      <c r="I380" s="796"/>
      <c r="J380" s="796"/>
      <c r="K380" s="796"/>
      <c r="L380" s="796"/>
      <c r="M380" s="796"/>
      <c r="N380" s="796"/>
      <c r="O380" s="796"/>
      <c r="P380" s="796"/>
      <c r="Q380" s="796"/>
      <c r="R380" s="796"/>
      <c r="S380" s="796"/>
      <c r="T380" s="796"/>
      <c r="U380" s="796"/>
      <c r="V380" s="796"/>
      <c r="W380" s="796"/>
      <c r="X380" s="796"/>
      <c r="Y380" s="796"/>
      <c r="Z380" s="796"/>
      <c r="AA380" s="62"/>
      <c r="AB380" s="62"/>
      <c r="AC380" s="62"/>
    </row>
    <row r="381" spans="1:68" ht="14.25" hidden="1" customHeight="1" x14ac:dyDescent="0.25">
      <c r="A381" s="797" t="s">
        <v>125</v>
      </c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797"/>
      <c r="P381" s="797"/>
      <c r="Q381" s="797"/>
      <c r="R381" s="797"/>
      <c r="S381" s="797"/>
      <c r="T381" s="797"/>
      <c r="U381" s="797"/>
      <c r="V381" s="797"/>
      <c r="W381" s="797"/>
      <c r="X381" s="797"/>
      <c r="Y381" s="797"/>
      <c r="Z381" s="797"/>
      <c r="AA381" s="63"/>
      <c r="AB381" s="63"/>
      <c r="AC381" s="63"/>
    </row>
    <row r="382" spans="1:68" ht="27" hidden="1" customHeight="1" x14ac:dyDescent="0.25">
      <c r="A382" s="60" t="s">
        <v>637</v>
      </c>
      <c r="B382" s="60" t="s">
        <v>638</v>
      </c>
      <c r="C382" s="34">
        <v>4301011946</v>
      </c>
      <c r="D382" s="798">
        <v>4680115884847</v>
      </c>
      <c r="E382" s="798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100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0"/>
      <c r="R382" s="800"/>
      <c r="S382" s="800"/>
      <c r="T382" s="80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hidden="1" customHeight="1" x14ac:dyDescent="0.25">
      <c r="A383" s="60" t="s">
        <v>637</v>
      </c>
      <c r="B383" s="60" t="s">
        <v>640</v>
      </c>
      <c r="C383" s="34">
        <v>4301011869</v>
      </c>
      <c r="D383" s="798">
        <v>4680115884847</v>
      </c>
      <c r="E383" s="798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100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0"/>
      <c r="R383" s="800"/>
      <c r="S383" s="800"/>
      <c r="T383" s="80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hidden="1" customHeight="1" x14ac:dyDescent="0.25">
      <c r="A384" s="60" t="s">
        <v>642</v>
      </c>
      <c r="B384" s="60" t="s">
        <v>643</v>
      </c>
      <c r="C384" s="34">
        <v>4301011947</v>
      </c>
      <c r="D384" s="798">
        <v>4680115884854</v>
      </c>
      <c r="E384" s="798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10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0"/>
      <c r="R384" s="800"/>
      <c r="S384" s="800"/>
      <c r="T384" s="80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2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0</v>
      </c>
      <c r="BN384" s="75">
        <f t="shared" si="74"/>
        <v>0</v>
      </c>
      <c r="BO384" s="75">
        <f t="shared" si="75"/>
        <v>0</v>
      </c>
      <c r="BP384" s="75">
        <f t="shared" si="76"/>
        <v>0</v>
      </c>
    </row>
    <row r="385" spans="1:68" ht="27" hidden="1" customHeight="1" x14ac:dyDescent="0.25">
      <c r="A385" s="60" t="s">
        <v>642</v>
      </c>
      <c r="B385" s="60" t="s">
        <v>644</v>
      </c>
      <c r="C385" s="34">
        <v>4301011870</v>
      </c>
      <c r="D385" s="798">
        <v>4680115884854</v>
      </c>
      <c r="E385" s="798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10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0"/>
      <c r="R385" s="800"/>
      <c r="S385" s="800"/>
      <c r="T385" s="801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hidden="1" customHeight="1" x14ac:dyDescent="0.25">
      <c r="A386" s="60" t="s">
        <v>646</v>
      </c>
      <c r="B386" s="60" t="s">
        <v>647</v>
      </c>
      <c r="C386" s="34">
        <v>4301011943</v>
      </c>
      <c r="D386" s="798">
        <v>4680115884830</v>
      </c>
      <c r="E386" s="798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0"/>
      <c r="R386" s="800"/>
      <c r="S386" s="800"/>
      <c r="T386" s="801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hidden="1" customHeight="1" x14ac:dyDescent="0.25">
      <c r="A387" s="60" t="s">
        <v>646</v>
      </c>
      <c r="B387" s="60" t="s">
        <v>648</v>
      </c>
      <c r="C387" s="34">
        <v>4301011867</v>
      </c>
      <c r="D387" s="798">
        <v>4680115884830</v>
      </c>
      <c r="E387" s="798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10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0"/>
      <c r="R387" s="800"/>
      <c r="S387" s="800"/>
      <c r="T387" s="801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98">
        <v>4607091383997</v>
      </c>
      <c r="E388" s="798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10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0"/>
      <c r="R388" s="800"/>
      <c r="S388" s="800"/>
      <c r="T388" s="801"/>
      <c r="U388" s="37" t="s">
        <v>45</v>
      </c>
      <c r="V388" s="37" t="s">
        <v>45</v>
      </c>
      <c r="W388" s="38" t="s">
        <v>0</v>
      </c>
      <c r="X388" s="56">
        <v>2600</v>
      </c>
      <c r="Y388" s="53">
        <f t="shared" si="72"/>
        <v>2610</v>
      </c>
      <c r="Z388" s="39">
        <f>IFERROR(IF(Y388=0,"",ROUNDUP(Y388/H388,0)*0.02175),"")</f>
        <v>3.7844999999999995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2683.2</v>
      </c>
      <c r="BN388" s="75">
        <f t="shared" si="74"/>
        <v>2693.52</v>
      </c>
      <c r="BO388" s="75">
        <f t="shared" si="75"/>
        <v>3.6111111111111112</v>
      </c>
      <c r="BP388" s="75">
        <f t="shared" si="76"/>
        <v>3.625</v>
      </c>
    </row>
    <row r="389" spans="1:68" ht="27" hidden="1" customHeight="1" x14ac:dyDescent="0.25">
      <c r="A389" s="60" t="s">
        <v>653</v>
      </c>
      <c r="B389" s="60" t="s">
        <v>654</v>
      </c>
      <c r="C389" s="34">
        <v>4301011433</v>
      </c>
      <c r="D389" s="798">
        <v>4680115882638</v>
      </c>
      <c r="E389" s="798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10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0"/>
      <c r="R389" s="800"/>
      <c r="S389" s="800"/>
      <c r="T389" s="801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hidden="1" customHeight="1" x14ac:dyDescent="0.25">
      <c r="A390" s="60" t="s">
        <v>656</v>
      </c>
      <c r="B390" s="60" t="s">
        <v>657</v>
      </c>
      <c r="C390" s="34">
        <v>4301011952</v>
      </c>
      <c r="D390" s="798">
        <v>4680115884922</v>
      </c>
      <c r="E390" s="798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10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0"/>
      <c r="R390" s="800"/>
      <c r="S390" s="800"/>
      <c r="T390" s="801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72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0</v>
      </c>
      <c r="BN390" s="75">
        <f t="shared" si="74"/>
        <v>0</v>
      </c>
      <c r="BO390" s="75">
        <f t="shared" si="75"/>
        <v>0</v>
      </c>
      <c r="BP390" s="75">
        <f t="shared" si="76"/>
        <v>0</v>
      </c>
    </row>
    <row r="391" spans="1:68" ht="27" hidden="1" customHeight="1" x14ac:dyDescent="0.25">
      <c r="A391" s="60" t="s">
        <v>658</v>
      </c>
      <c r="B391" s="60" t="s">
        <v>659</v>
      </c>
      <c r="C391" s="34">
        <v>4301011866</v>
      </c>
      <c r="D391" s="798">
        <v>4680115884878</v>
      </c>
      <c r="E391" s="798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100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0"/>
      <c r="R391" s="800"/>
      <c r="S391" s="800"/>
      <c r="T391" s="801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72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0</v>
      </c>
      <c r="BN391" s="75">
        <f t="shared" si="74"/>
        <v>0</v>
      </c>
      <c r="BO391" s="75">
        <f t="shared" si="75"/>
        <v>0</v>
      </c>
      <c r="BP391" s="75">
        <f t="shared" si="76"/>
        <v>0</v>
      </c>
    </row>
    <row r="392" spans="1:68" ht="27" hidden="1" customHeight="1" x14ac:dyDescent="0.25">
      <c r="A392" s="60" t="s">
        <v>661</v>
      </c>
      <c r="B392" s="60" t="s">
        <v>662</v>
      </c>
      <c r="C392" s="34">
        <v>4301011868</v>
      </c>
      <c r="D392" s="798">
        <v>4680115884861</v>
      </c>
      <c r="E392" s="798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0"/>
      <c r="R392" s="800"/>
      <c r="S392" s="800"/>
      <c r="T392" s="801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805"/>
      <c r="B393" s="805"/>
      <c r="C393" s="805"/>
      <c r="D393" s="805"/>
      <c r="E393" s="805"/>
      <c r="F393" s="805"/>
      <c r="G393" s="805"/>
      <c r="H393" s="805"/>
      <c r="I393" s="805"/>
      <c r="J393" s="805"/>
      <c r="K393" s="805"/>
      <c r="L393" s="805"/>
      <c r="M393" s="805"/>
      <c r="N393" s="805"/>
      <c r="O393" s="806"/>
      <c r="P393" s="802" t="s">
        <v>40</v>
      </c>
      <c r="Q393" s="803"/>
      <c r="R393" s="803"/>
      <c r="S393" s="803"/>
      <c r="T393" s="803"/>
      <c r="U393" s="803"/>
      <c r="V393" s="804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173.33333333333334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174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3.7844999999999995</v>
      </c>
      <c r="AA393" s="64"/>
      <c r="AB393" s="64"/>
      <c r="AC393" s="64"/>
    </row>
    <row r="394" spans="1:68" x14ac:dyDescent="0.2">
      <c r="A394" s="805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02" t="s">
        <v>40</v>
      </c>
      <c r="Q394" s="803"/>
      <c r="R394" s="803"/>
      <c r="S394" s="803"/>
      <c r="T394" s="803"/>
      <c r="U394" s="803"/>
      <c r="V394" s="804"/>
      <c r="W394" s="40" t="s">
        <v>0</v>
      </c>
      <c r="X394" s="41">
        <f>IFERROR(SUM(X382:X392),"0")</f>
        <v>2600</v>
      </c>
      <c r="Y394" s="41">
        <f>IFERROR(SUM(Y382:Y392),"0")</f>
        <v>2610</v>
      </c>
      <c r="Z394" s="40"/>
      <c r="AA394" s="64"/>
      <c r="AB394" s="64"/>
      <c r="AC394" s="64"/>
    </row>
    <row r="395" spans="1:68" ht="14.25" hidden="1" customHeight="1" x14ac:dyDescent="0.25">
      <c r="A395" s="797" t="s">
        <v>177</v>
      </c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797"/>
      <c r="P395" s="797"/>
      <c r="Q395" s="797"/>
      <c r="R395" s="797"/>
      <c r="S395" s="797"/>
      <c r="T395" s="797"/>
      <c r="U395" s="797"/>
      <c r="V395" s="797"/>
      <c r="W395" s="797"/>
      <c r="X395" s="797"/>
      <c r="Y395" s="797"/>
      <c r="Z395" s="797"/>
      <c r="AA395" s="63"/>
      <c r="AB395" s="63"/>
      <c r="AC395" s="63"/>
    </row>
    <row r="396" spans="1:68" ht="27" hidden="1" customHeight="1" x14ac:dyDescent="0.25">
      <c r="A396" s="60" t="s">
        <v>663</v>
      </c>
      <c r="B396" s="60" t="s">
        <v>664</v>
      </c>
      <c r="C396" s="34">
        <v>4301020178</v>
      </c>
      <c r="D396" s="798">
        <v>4607091383980</v>
      </c>
      <c r="E396" s="798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10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0"/>
      <c r="R396" s="800"/>
      <c r="S396" s="800"/>
      <c r="T396" s="80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666</v>
      </c>
      <c r="B397" s="60" t="s">
        <v>667</v>
      </c>
      <c r="C397" s="34">
        <v>4301020179</v>
      </c>
      <c r="D397" s="798">
        <v>4607091384178</v>
      </c>
      <c r="E397" s="798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10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0"/>
      <c r="R397" s="800"/>
      <c r="S397" s="800"/>
      <c r="T397" s="80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805"/>
      <c r="B398" s="805"/>
      <c r="C398" s="805"/>
      <c r="D398" s="805"/>
      <c r="E398" s="805"/>
      <c r="F398" s="805"/>
      <c r="G398" s="805"/>
      <c r="H398" s="805"/>
      <c r="I398" s="805"/>
      <c r="J398" s="805"/>
      <c r="K398" s="805"/>
      <c r="L398" s="805"/>
      <c r="M398" s="805"/>
      <c r="N398" s="805"/>
      <c r="O398" s="806"/>
      <c r="P398" s="802" t="s">
        <v>40</v>
      </c>
      <c r="Q398" s="803"/>
      <c r="R398" s="803"/>
      <c r="S398" s="803"/>
      <c r="T398" s="803"/>
      <c r="U398" s="803"/>
      <c r="V398" s="804"/>
      <c r="W398" s="40" t="s">
        <v>39</v>
      </c>
      <c r="X398" s="41">
        <f>IFERROR(X396/H396,"0")+IFERROR(X397/H397,"0")</f>
        <v>0</v>
      </c>
      <c r="Y398" s="41">
        <f>IFERROR(Y396/H396,"0")+IFERROR(Y397/H397,"0")</f>
        <v>0</v>
      </c>
      <c r="Z398" s="41">
        <f>IFERROR(IF(Z396="",0,Z396),"0")+IFERROR(IF(Z397="",0,Z397),"0")</f>
        <v>0</v>
      </c>
      <c r="AA398" s="64"/>
      <c r="AB398" s="64"/>
      <c r="AC398" s="64"/>
    </row>
    <row r="399" spans="1:68" hidden="1" x14ac:dyDescent="0.2">
      <c r="A399" s="805"/>
      <c r="B399" s="805"/>
      <c r="C399" s="805"/>
      <c r="D399" s="805"/>
      <c r="E399" s="805"/>
      <c r="F399" s="805"/>
      <c r="G399" s="805"/>
      <c r="H399" s="805"/>
      <c r="I399" s="805"/>
      <c r="J399" s="805"/>
      <c r="K399" s="805"/>
      <c r="L399" s="805"/>
      <c r="M399" s="805"/>
      <c r="N399" s="805"/>
      <c r="O399" s="806"/>
      <c r="P399" s="802" t="s">
        <v>40</v>
      </c>
      <c r="Q399" s="803"/>
      <c r="R399" s="803"/>
      <c r="S399" s="803"/>
      <c r="T399" s="803"/>
      <c r="U399" s="803"/>
      <c r="V399" s="804"/>
      <c r="W399" s="40" t="s">
        <v>0</v>
      </c>
      <c r="X399" s="41">
        <f>IFERROR(SUM(X396:X397),"0")</f>
        <v>0</v>
      </c>
      <c r="Y399" s="41">
        <f>IFERROR(SUM(Y396:Y397),"0")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797" t="s">
        <v>84</v>
      </c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797"/>
      <c r="P400" s="797"/>
      <c r="Q400" s="797"/>
      <c r="R400" s="797"/>
      <c r="S400" s="797"/>
      <c r="T400" s="797"/>
      <c r="U400" s="797"/>
      <c r="V400" s="797"/>
      <c r="W400" s="797"/>
      <c r="X400" s="797"/>
      <c r="Y400" s="797"/>
      <c r="Z400" s="797"/>
      <c r="AA400" s="63"/>
      <c r="AB400" s="63"/>
      <c r="AC400" s="63"/>
    </row>
    <row r="401" spans="1:68" ht="27" hidden="1" customHeight="1" x14ac:dyDescent="0.25">
      <c r="A401" s="60" t="s">
        <v>668</v>
      </c>
      <c r="B401" s="60" t="s">
        <v>669</v>
      </c>
      <c r="C401" s="34">
        <v>4301051560</v>
      </c>
      <c r="D401" s="798">
        <v>4607091383928</v>
      </c>
      <c r="E401" s="798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10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0"/>
      <c r="R401" s="800"/>
      <c r="S401" s="800"/>
      <c r="T401" s="80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668</v>
      </c>
      <c r="B402" s="60" t="s">
        <v>671</v>
      </c>
      <c r="C402" s="34">
        <v>4301051639</v>
      </c>
      <c r="D402" s="798">
        <v>4607091383928</v>
      </c>
      <c r="E402" s="798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10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0"/>
      <c r="R402" s="800"/>
      <c r="S402" s="800"/>
      <c r="T402" s="80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hidden="1" customHeight="1" x14ac:dyDescent="0.25">
      <c r="A403" s="60" t="s">
        <v>673</v>
      </c>
      <c r="B403" s="60" t="s">
        <v>674</v>
      </c>
      <c r="C403" s="34">
        <v>4301051636</v>
      </c>
      <c r="D403" s="798">
        <v>4607091384260</v>
      </c>
      <c r="E403" s="798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10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0"/>
      <c r="R403" s="800"/>
      <c r="S403" s="800"/>
      <c r="T403" s="80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805"/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6"/>
      <c r="P404" s="802" t="s">
        <v>40</v>
      </c>
      <c r="Q404" s="803"/>
      <c r="R404" s="803"/>
      <c r="S404" s="803"/>
      <c r="T404" s="803"/>
      <c r="U404" s="803"/>
      <c r="V404" s="80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805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02" t="s">
        <v>40</v>
      </c>
      <c r="Q405" s="803"/>
      <c r="R405" s="803"/>
      <c r="S405" s="803"/>
      <c r="T405" s="803"/>
      <c r="U405" s="803"/>
      <c r="V405" s="80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797" t="s">
        <v>224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3"/>
      <c r="AB406" s="63"/>
      <c r="AC406" s="63"/>
    </row>
    <row r="407" spans="1:68" ht="27" hidden="1" customHeight="1" x14ac:dyDescent="0.25">
      <c r="A407" s="60" t="s">
        <v>676</v>
      </c>
      <c r="B407" s="60" t="s">
        <v>677</v>
      </c>
      <c r="C407" s="34">
        <v>4301060314</v>
      </c>
      <c r="D407" s="798">
        <v>4607091384673</v>
      </c>
      <c r="E407" s="798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10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0"/>
      <c r="R407" s="800"/>
      <c r="S407" s="800"/>
      <c r="T407" s="80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hidden="1" customHeight="1" x14ac:dyDescent="0.25">
      <c r="A408" s="60" t="s">
        <v>676</v>
      </c>
      <c r="B408" s="60" t="s">
        <v>679</v>
      </c>
      <c r="C408" s="34">
        <v>4301060345</v>
      </c>
      <c r="D408" s="798">
        <v>4607091384673</v>
      </c>
      <c r="E408" s="798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10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0"/>
      <c r="R408" s="800"/>
      <c r="S408" s="800"/>
      <c r="T408" s="80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805"/>
      <c r="B409" s="805"/>
      <c r="C409" s="805"/>
      <c r="D409" s="805"/>
      <c r="E409" s="805"/>
      <c r="F409" s="805"/>
      <c r="G409" s="805"/>
      <c r="H409" s="805"/>
      <c r="I409" s="805"/>
      <c r="J409" s="805"/>
      <c r="K409" s="805"/>
      <c r="L409" s="805"/>
      <c r="M409" s="805"/>
      <c r="N409" s="805"/>
      <c r="O409" s="806"/>
      <c r="P409" s="802" t="s">
        <v>40</v>
      </c>
      <c r="Q409" s="803"/>
      <c r="R409" s="803"/>
      <c r="S409" s="803"/>
      <c r="T409" s="803"/>
      <c r="U409" s="803"/>
      <c r="V409" s="804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hidden="1" x14ac:dyDescent="0.2">
      <c r="A410" s="805"/>
      <c r="B410" s="805"/>
      <c r="C410" s="805"/>
      <c r="D410" s="805"/>
      <c r="E410" s="805"/>
      <c r="F410" s="805"/>
      <c r="G410" s="805"/>
      <c r="H410" s="805"/>
      <c r="I410" s="805"/>
      <c r="J410" s="805"/>
      <c r="K410" s="805"/>
      <c r="L410" s="805"/>
      <c r="M410" s="805"/>
      <c r="N410" s="805"/>
      <c r="O410" s="806"/>
      <c r="P410" s="802" t="s">
        <v>40</v>
      </c>
      <c r="Q410" s="803"/>
      <c r="R410" s="803"/>
      <c r="S410" s="803"/>
      <c r="T410" s="803"/>
      <c r="U410" s="803"/>
      <c r="V410" s="804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hidden="1" customHeight="1" x14ac:dyDescent="0.25">
      <c r="A411" s="796" t="s">
        <v>681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62"/>
      <c r="AB411" s="62"/>
      <c r="AC411" s="62"/>
    </row>
    <row r="412" spans="1:68" ht="14.25" hidden="1" customHeight="1" x14ac:dyDescent="0.25">
      <c r="A412" s="797" t="s">
        <v>125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3"/>
      <c r="AB412" s="63"/>
      <c r="AC412" s="63"/>
    </row>
    <row r="413" spans="1:68" ht="27" hidden="1" customHeight="1" x14ac:dyDescent="0.25">
      <c r="A413" s="60" t="s">
        <v>682</v>
      </c>
      <c r="B413" s="60" t="s">
        <v>683</v>
      </c>
      <c r="C413" s="34">
        <v>4301011873</v>
      </c>
      <c r="D413" s="798">
        <v>4680115881907</v>
      </c>
      <c r="E413" s="798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1018" t="s">
        <v>684</v>
      </c>
      <c r="Q413" s="800"/>
      <c r="R413" s="800"/>
      <c r="S413" s="800"/>
      <c r="T413" s="80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hidden="1" customHeight="1" x14ac:dyDescent="0.25">
      <c r="A414" s="60" t="s">
        <v>682</v>
      </c>
      <c r="B414" s="60" t="s">
        <v>686</v>
      </c>
      <c r="C414" s="34">
        <v>4301011483</v>
      </c>
      <c r="D414" s="798">
        <v>4680115881907</v>
      </c>
      <c r="E414" s="798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10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0"/>
      <c r="R414" s="800"/>
      <c r="S414" s="800"/>
      <c r="T414" s="80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hidden="1" customHeight="1" x14ac:dyDescent="0.25">
      <c r="A415" s="60" t="s">
        <v>688</v>
      </c>
      <c r="B415" s="60" t="s">
        <v>689</v>
      </c>
      <c r="C415" s="34">
        <v>4301011655</v>
      </c>
      <c r="D415" s="798">
        <v>4680115883925</v>
      </c>
      <c r="E415" s="79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0"/>
      <c r="R415" s="800"/>
      <c r="S415" s="800"/>
      <c r="T415" s="80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hidden="1" customHeight="1" x14ac:dyDescent="0.25">
      <c r="A416" s="60" t="s">
        <v>690</v>
      </c>
      <c r="B416" s="60" t="s">
        <v>691</v>
      </c>
      <c r="C416" s="34">
        <v>4301011874</v>
      </c>
      <c r="D416" s="798">
        <v>4680115884892</v>
      </c>
      <c r="E416" s="798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10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0"/>
      <c r="R416" s="800"/>
      <c r="S416" s="800"/>
      <c r="T416" s="80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hidden="1" customHeight="1" x14ac:dyDescent="0.25">
      <c r="A417" s="60" t="s">
        <v>693</v>
      </c>
      <c r="B417" s="60" t="s">
        <v>694</v>
      </c>
      <c r="C417" s="34">
        <v>4301011312</v>
      </c>
      <c r="D417" s="798">
        <v>4607091384192</v>
      </c>
      <c r="E417" s="798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0"/>
      <c r="R417" s="800"/>
      <c r="S417" s="800"/>
      <c r="T417" s="80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hidden="1" customHeight="1" x14ac:dyDescent="0.25">
      <c r="A418" s="60" t="s">
        <v>696</v>
      </c>
      <c r="B418" s="60" t="s">
        <v>697</v>
      </c>
      <c r="C418" s="34">
        <v>4301011875</v>
      </c>
      <c r="D418" s="798">
        <v>4680115884885</v>
      </c>
      <c r="E418" s="798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10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0"/>
      <c r="R418" s="800"/>
      <c r="S418" s="800"/>
      <c r="T418" s="80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hidden="1" customHeight="1" x14ac:dyDescent="0.25">
      <c r="A419" s="60" t="s">
        <v>698</v>
      </c>
      <c r="B419" s="60" t="s">
        <v>699</v>
      </c>
      <c r="C419" s="34">
        <v>4301011871</v>
      </c>
      <c r="D419" s="798">
        <v>4680115884908</v>
      </c>
      <c r="E419" s="798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2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0"/>
      <c r="R419" s="800"/>
      <c r="S419" s="800"/>
      <c r="T419" s="80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hidden="1" x14ac:dyDescent="0.2">
      <c r="A420" s="805"/>
      <c r="B420" s="805"/>
      <c r="C420" s="805"/>
      <c r="D420" s="805"/>
      <c r="E420" s="805"/>
      <c r="F420" s="805"/>
      <c r="G420" s="805"/>
      <c r="H420" s="805"/>
      <c r="I420" s="805"/>
      <c r="J420" s="805"/>
      <c r="K420" s="805"/>
      <c r="L420" s="805"/>
      <c r="M420" s="805"/>
      <c r="N420" s="805"/>
      <c r="O420" s="806"/>
      <c r="P420" s="802" t="s">
        <v>40</v>
      </c>
      <c r="Q420" s="803"/>
      <c r="R420" s="803"/>
      <c r="S420" s="803"/>
      <c r="T420" s="803"/>
      <c r="U420" s="803"/>
      <c r="V420" s="804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hidden="1" x14ac:dyDescent="0.2">
      <c r="A421" s="805"/>
      <c r="B421" s="805"/>
      <c r="C421" s="805"/>
      <c r="D421" s="805"/>
      <c r="E421" s="805"/>
      <c r="F421" s="805"/>
      <c r="G421" s="805"/>
      <c r="H421" s="805"/>
      <c r="I421" s="805"/>
      <c r="J421" s="805"/>
      <c r="K421" s="805"/>
      <c r="L421" s="805"/>
      <c r="M421" s="805"/>
      <c r="N421" s="805"/>
      <c r="O421" s="806"/>
      <c r="P421" s="802" t="s">
        <v>40</v>
      </c>
      <c r="Q421" s="803"/>
      <c r="R421" s="803"/>
      <c r="S421" s="803"/>
      <c r="T421" s="803"/>
      <c r="U421" s="803"/>
      <c r="V421" s="804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hidden="1" customHeight="1" x14ac:dyDescent="0.25">
      <c r="A422" s="797" t="s">
        <v>78</v>
      </c>
      <c r="B422" s="797"/>
      <c r="C422" s="797"/>
      <c r="D422" s="797"/>
      <c r="E422" s="797"/>
      <c r="F422" s="797"/>
      <c r="G422" s="797"/>
      <c r="H422" s="797"/>
      <c r="I422" s="797"/>
      <c r="J422" s="797"/>
      <c r="K422" s="797"/>
      <c r="L422" s="797"/>
      <c r="M422" s="797"/>
      <c r="N422" s="797"/>
      <c r="O422" s="797"/>
      <c r="P422" s="797"/>
      <c r="Q422" s="797"/>
      <c r="R422" s="797"/>
      <c r="S422" s="797"/>
      <c r="T422" s="797"/>
      <c r="U422" s="797"/>
      <c r="V422" s="797"/>
      <c r="W422" s="797"/>
      <c r="X422" s="797"/>
      <c r="Y422" s="797"/>
      <c r="Z422" s="797"/>
      <c r="AA422" s="63"/>
      <c r="AB422" s="63"/>
      <c r="AC422" s="63"/>
    </row>
    <row r="423" spans="1:68" ht="27" hidden="1" customHeight="1" x14ac:dyDescent="0.25">
      <c r="A423" s="60" t="s">
        <v>700</v>
      </c>
      <c r="B423" s="60" t="s">
        <v>701</v>
      </c>
      <c r="C423" s="34">
        <v>4301031303</v>
      </c>
      <c r="D423" s="798">
        <v>4607091384802</v>
      </c>
      <c r="E423" s="798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10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0"/>
      <c r="R423" s="800"/>
      <c r="S423" s="800"/>
      <c r="T423" s="801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703</v>
      </c>
      <c r="B424" s="60" t="s">
        <v>704</v>
      </c>
      <c r="C424" s="34">
        <v>4301031304</v>
      </c>
      <c r="D424" s="798">
        <v>4607091384826</v>
      </c>
      <c r="E424" s="798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102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0"/>
      <c r="R424" s="800"/>
      <c r="S424" s="800"/>
      <c r="T424" s="80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805"/>
      <c r="B425" s="805"/>
      <c r="C425" s="805"/>
      <c r="D425" s="805"/>
      <c r="E425" s="805"/>
      <c r="F425" s="805"/>
      <c r="G425" s="805"/>
      <c r="H425" s="805"/>
      <c r="I425" s="805"/>
      <c r="J425" s="805"/>
      <c r="K425" s="805"/>
      <c r="L425" s="805"/>
      <c r="M425" s="805"/>
      <c r="N425" s="805"/>
      <c r="O425" s="806"/>
      <c r="P425" s="802" t="s">
        <v>40</v>
      </c>
      <c r="Q425" s="803"/>
      <c r="R425" s="803"/>
      <c r="S425" s="803"/>
      <c r="T425" s="803"/>
      <c r="U425" s="803"/>
      <c r="V425" s="804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hidden="1" x14ac:dyDescent="0.2">
      <c r="A426" s="805"/>
      <c r="B426" s="805"/>
      <c r="C426" s="805"/>
      <c r="D426" s="805"/>
      <c r="E426" s="805"/>
      <c r="F426" s="805"/>
      <c r="G426" s="805"/>
      <c r="H426" s="805"/>
      <c r="I426" s="805"/>
      <c r="J426" s="805"/>
      <c r="K426" s="805"/>
      <c r="L426" s="805"/>
      <c r="M426" s="805"/>
      <c r="N426" s="805"/>
      <c r="O426" s="806"/>
      <c r="P426" s="802" t="s">
        <v>40</v>
      </c>
      <c r="Q426" s="803"/>
      <c r="R426" s="803"/>
      <c r="S426" s="803"/>
      <c r="T426" s="803"/>
      <c r="U426" s="803"/>
      <c r="V426" s="804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hidden="1" customHeight="1" x14ac:dyDescent="0.25">
      <c r="A427" s="797" t="s">
        <v>84</v>
      </c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797"/>
      <c r="P427" s="797"/>
      <c r="Q427" s="797"/>
      <c r="R427" s="797"/>
      <c r="S427" s="797"/>
      <c r="T427" s="797"/>
      <c r="U427" s="797"/>
      <c r="V427" s="797"/>
      <c r="W427" s="797"/>
      <c r="X427" s="797"/>
      <c r="Y427" s="797"/>
      <c r="Z427" s="797"/>
      <c r="AA427" s="63"/>
      <c r="AB427" s="63"/>
      <c r="AC427" s="63"/>
    </row>
    <row r="428" spans="1:68" ht="37.5" hidden="1" customHeight="1" x14ac:dyDescent="0.25">
      <c r="A428" s="60" t="s">
        <v>705</v>
      </c>
      <c r="B428" s="60" t="s">
        <v>706</v>
      </c>
      <c r="C428" s="34">
        <v>4301051635</v>
      </c>
      <c r="D428" s="798">
        <v>4607091384246</v>
      </c>
      <c r="E428" s="798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0"/>
      <c r="R428" s="800"/>
      <c r="S428" s="800"/>
      <c r="T428" s="801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hidden="1" customHeight="1" x14ac:dyDescent="0.25">
      <c r="A429" s="60" t="s">
        <v>708</v>
      </c>
      <c r="B429" s="60" t="s">
        <v>709</v>
      </c>
      <c r="C429" s="34">
        <v>4301051445</v>
      </c>
      <c r="D429" s="798">
        <v>4680115881976</v>
      </c>
      <c r="E429" s="798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10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0"/>
      <c r="R429" s="800"/>
      <c r="S429" s="800"/>
      <c r="T429" s="80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hidden="1" customHeight="1" x14ac:dyDescent="0.25">
      <c r="A430" s="60" t="s">
        <v>711</v>
      </c>
      <c r="B430" s="60" t="s">
        <v>712</v>
      </c>
      <c r="C430" s="34">
        <v>4301051297</v>
      </c>
      <c r="D430" s="798">
        <v>4607091384253</v>
      </c>
      <c r="E430" s="798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10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0"/>
      <c r="R430" s="800"/>
      <c r="S430" s="800"/>
      <c r="T430" s="80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hidden="1" customHeight="1" x14ac:dyDescent="0.25">
      <c r="A431" s="60" t="s">
        <v>711</v>
      </c>
      <c r="B431" s="60" t="s">
        <v>714</v>
      </c>
      <c r="C431" s="34">
        <v>4301051634</v>
      </c>
      <c r="D431" s="798">
        <v>4607091384253</v>
      </c>
      <c r="E431" s="798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10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0"/>
      <c r="R431" s="800"/>
      <c r="S431" s="800"/>
      <c r="T431" s="80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hidden="1" customHeight="1" x14ac:dyDescent="0.25">
      <c r="A432" s="60" t="s">
        <v>715</v>
      </c>
      <c r="B432" s="60" t="s">
        <v>716</v>
      </c>
      <c r="C432" s="34">
        <v>4301051444</v>
      </c>
      <c r="D432" s="798">
        <v>4680115881969</v>
      </c>
      <c r="E432" s="798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10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0"/>
      <c r="R432" s="800"/>
      <c r="S432" s="800"/>
      <c r="T432" s="80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idden="1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02" t="s">
        <v>40</v>
      </c>
      <c r="Q433" s="803"/>
      <c r="R433" s="803"/>
      <c r="S433" s="803"/>
      <c r="T433" s="803"/>
      <c r="U433" s="803"/>
      <c r="V433" s="804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hidden="1" x14ac:dyDescent="0.2">
      <c r="A434" s="805"/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6"/>
      <c r="P434" s="802" t="s">
        <v>40</v>
      </c>
      <c r="Q434" s="803"/>
      <c r="R434" s="803"/>
      <c r="S434" s="803"/>
      <c r="T434" s="803"/>
      <c r="U434" s="803"/>
      <c r="V434" s="804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hidden="1" customHeight="1" x14ac:dyDescent="0.25">
      <c r="A435" s="797" t="s">
        <v>224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63"/>
      <c r="AB435" s="63"/>
      <c r="AC435" s="63"/>
    </row>
    <row r="436" spans="1:68" ht="27" hidden="1" customHeight="1" x14ac:dyDescent="0.25">
      <c r="A436" s="60" t="s">
        <v>717</v>
      </c>
      <c r="B436" s="60" t="s">
        <v>718</v>
      </c>
      <c r="C436" s="34">
        <v>4301060377</v>
      </c>
      <c r="D436" s="798">
        <v>4607091389357</v>
      </c>
      <c r="E436" s="798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103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0"/>
      <c r="R436" s="800"/>
      <c r="S436" s="800"/>
      <c r="T436" s="80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idden="1" x14ac:dyDescent="0.2">
      <c r="A437" s="805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02" t="s">
        <v>40</v>
      </c>
      <c r="Q437" s="803"/>
      <c r="R437" s="803"/>
      <c r="S437" s="803"/>
      <c r="T437" s="803"/>
      <c r="U437" s="803"/>
      <c r="V437" s="804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02" t="s">
        <v>40</v>
      </c>
      <c r="Q438" s="803"/>
      <c r="R438" s="803"/>
      <c r="S438" s="803"/>
      <c r="T438" s="803"/>
      <c r="U438" s="803"/>
      <c r="V438" s="804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hidden="1" customHeight="1" x14ac:dyDescent="0.2">
      <c r="A439" s="795" t="s">
        <v>720</v>
      </c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5"/>
      <c r="P439" s="795"/>
      <c r="Q439" s="795"/>
      <c r="R439" s="795"/>
      <c r="S439" s="795"/>
      <c r="T439" s="795"/>
      <c r="U439" s="795"/>
      <c r="V439" s="795"/>
      <c r="W439" s="795"/>
      <c r="X439" s="795"/>
      <c r="Y439" s="795"/>
      <c r="Z439" s="795"/>
      <c r="AA439" s="52"/>
      <c r="AB439" s="52"/>
      <c r="AC439" s="52"/>
    </row>
    <row r="440" spans="1:68" ht="16.5" hidden="1" customHeight="1" x14ac:dyDescent="0.25">
      <c r="A440" s="796" t="s">
        <v>721</v>
      </c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796"/>
      <c r="P440" s="796"/>
      <c r="Q440" s="796"/>
      <c r="R440" s="796"/>
      <c r="S440" s="796"/>
      <c r="T440" s="796"/>
      <c r="U440" s="796"/>
      <c r="V440" s="796"/>
      <c r="W440" s="796"/>
      <c r="X440" s="796"/>
      <c r="Y440" s="796"/>
      <c r="Z440" s="796"/>
      <c r="AA440" s="62"/>
      <c r="AB440" s="62"/>
      <c r="AC440" s="62"/>
    </row>
    <row r="441" spans="1:68" ht="14.25" hidden="1" customHeight="1" x14ac:dyDescent="0.25">
      <c r="A441" s="797" t="s">
        <v>125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3"/>
      <c r="AB441" s="63"/>
      <c r="AC441" s="63"/>
    </row>
    <row r="442" spans="1:68" ht="27" hidden="1" customHeight="1" x14ac:dyDescent="0.25">
      <c r="A442" s="60" t="s">
        <v>722</v>
      </c>
      <c r="B442" s="60" t="s">
        <v>723</v>
      </c>
      <c r="C442" s="34">
        <v>4301011428</v>
      </c>
      <c r="D442" s="798">
        <v>4607091389708</v>
      </c>
      <c r="E442" s="798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10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0"/>
      <c r="R442" s="800"/>
      <c r="S442" s="800"/>
      <c r="T442" s="80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idden="1" x14ac:dyDescent="0.2">
      <c r="A443" s="805"/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6"/>
      <c r="P443" s="802" t="s">
        <v>40</v>
      </c>
      <c r="Q443" s="803"/>
      <c r="R443" s="803"/>
      <c r="S443" s="803"/>
      <c r="T443" s="803"/>
      <c r="U443" s="803"/>
      <c r="V443" s="804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hidden="1" x14ac:dyDescent="0.2">
      <c r="A444" s="805"/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6"/>
      <c r="P444" s="802" t="s">
        <v>40</v>
      </c>
      <c r="Q444" s="803"/>
      <c r="R444" s="803"/>
      <c r="S444" s="803"/>
      <c r="T444" s="803"/>
      <c r="U444" s="803"/>
      <c r="V444" s="804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hidden="1" customHeight="1" x14ac:dyDescent="0.25">
      <c r="A445" s="797" t="s">
        <v>78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63"/>
      <c r="AB445" s="63"/>
      <c r="AC445" s="63"/>
    </row>
    <row r="446" spans="1:68" ht="27" hidden="1" customHeight="1" x14ac:dyDescent="0.25">
      <c r="A446" s="60" t="s">
        <v>725</v>
      </c>
      <c r="B446" s="60" t="s">
        <v>726</v>
      </c>
      <c r="C446" s="34">
        <v>4301031322</v>
      </c>
      <c r="D446" s="798">
        <v>4607091389753</v>
      </c>
      <c r="E446" s="798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10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0"/>
      <c r="R446" s="800"/>
      <c r="S446" s="800"/>
      <c r="T446" s="80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64" si="83">IFERROR(IF(X446="",0,CEILING((X446/$H446),1)*$H446),"")</f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0</v>
      </c>
      <c r="BN446" s="75">
        <f t="shared" ref="BN446:BN464" si="85">IFERROR(Y446*I446/H446,"0")</f>
        <v>0</v>
      </c>
      <c r="BO446" s="75">
        <f t="shared" ref="BO446:BO464" si="86">IFERROR(1/J446*(X446/H446),"0")</f>
        <v>0</v>
      </c>
      <c r="BP446" s="75">
        <f t="shared" ref="BP446:BP464" si="87">IFERROR(1/J446*(Y446/H446),"0")</f>
        <v>0</v>
      </c>
    </row>
    <row r="447" spans="1:68" ht="27" hidden="1" customHeight="1" x14ac:dyDescent="0.25">
      <c r="A447" s="60" t="s">
        <v>725</v>
      </c>
      <c r="B447" s="60" t="s">
        <v>728</v>
      </c>
      <c r="C447" s="34">
        <v>4301031355</v>
      </c>
      <c r="D447" s="798">
        <v>4607091389753</v>
      </c>
      <c r="E447" s="798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10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0"/>
      <c r="R447" s="800"/>
      <c r="S447" s="800"/>
      <c r="T447" s="80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hidden="1" customHeight="1" x14ac:dyDescent="0.25">
      <c r="A448" s="60" t="s">
        <v>729</v>
      </c>
      <c r="B448" s="60" t="s">
        <v>730</v>
      </c>
      <c r="C448" s="34">
        <v>4301031323</v>
      </c>
      <c r="D448" s="798">
        <v>4607091389760</v>
      </c>
      <c r="E448" s="798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103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0"/>
      <c r="R448" s="800"/>
      <c r="S448" s="800"/>
      <c r="T448" s="80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hidden="1" customHeight="1" x14ac:dyDescent="0.25">
      <c r="A449" s="60" t="s">
        <v>732</v>
      </c>
      <c r="B449" s="60" t="s">
        <v>733</v>
      </c>
      <c r="C449" s="34">
        <v>4301031325</v>
      </c>
      <c r="D449" s="798">
        <v>4607091389746</v>
      </c>
      <c r="E449" s="798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10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0"/>
      <c r="R449" s="800"/>
      <c r="S449" s="800"/>
      <c r="T449" s="80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3"/>
        <v>0</v>
      </c>
      <c r="Z449" s="39" t="str">
        <f>IFERROR(IF(Y449=0,"",ROUNDUP(Y449/H449,0)*0.00753),"")</f>
        <v/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27" hidden="1" customHeight="1" x14ac:dyDescent="0.25">
      <c r="A450" s="60" t="s">
        <v>732</v>
      </c>
      <c r="B450" s="60" t="s">
        <v>735</v>
      </c>
      <c r="C450" s="34">
        <v>4301031356</v>
      </c>
      <c r="D450" s="798">
        <v>4607091389746</v>
      </c>
      <c r="E450" s="798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103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0"/>
      <c r="R450" s="800"/>
      <c r="S450" s="800"/>
      <c r="T450" s="80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hidden="1" customHeight="1" x14ac:dyDescent="0.25">
      <c r="A451" s="60" t="s">
        <v>736</v>
      </c>
      <c r="B451" s="60" t="s">
        <v>737</v>
      </c>
      <c r="C451" s="34">
        <v>4301031335</v>
      </c>
      <c r="D451" s="798">
        <v>4680115883147</v>
      </c>
      <c r="E451" s="798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10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0"/>
      <c r="R451" s="800"/>
      <c r="S451" s="800"/>
      <c r="T451" s="80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hidden="1" customHeight="1" x14ac:dyDescent="0.25">
      <c r="A452" s="60" t="s">
        <v>736</v>
      </c>
      <c r="B452" s="60" t="s">
        <v>738</v>
      </c>
      <c r="C452" s="34">
        <v>4301031257</v>
      </c>
      <c r="D452" s="798">
        <v>4680115883147</v>
      </c>
      <c r="E452" s="798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10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0"/>
      <c r="R452" s="800"/>
      <c r="S452" s="800"/>
      <c r="T452" s="80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hidden="1" customHeight="1" x14ac:dyDescent="0.25">
      <c r="A453" s="60" t="s">
        <v>740</v>
      </c>
      <c r="B453" s="60" t="s">
        <v>741</v>
      </c>
      <c r="C453" s="34">
        <v>4301031330</v>
      </c>
      <c r="D453" s="798">
        <v>4607091384338</v>
      </c>
      <c r="E453" s="798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0"/>
      <c r="R453" s="800"/>
      <c r="S453" s="800"/>
      <c r="T453" s="80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hidden="1" customHeight="1" x14ac:dyDescent="0.25">
      <c r="A454" s="60" t="s">
        <v>740</v>
      </c>
      <c r="B454" s="60" t="s">
        <v>742</v>
      </c>
      <c r="C454" s="34">
        <v>4301031178</v>
      </c>
      <c r="D454" s="798">
        <v>4607091384338</v>
      </c>
      <c r="E454" s="798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10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0"/>
      <c r="R454" s="800"/>
      <c r="S454" s="800"/>
      <c r="T454" s="80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hidden="1" customHeight="1" x14ac:dyDescent="0.25">
      <c r="A455" s="60" t="s">
        <v>743</v>
      </c>
      <c r="B455" s="60" t="s">
        <v>744</v>
      </c>
      <c r="C455" s="34">
        <v>4301031336</v>
      </c>
      <c r="D455" s="798">
        <v>4680115883154</v>
      </c>
      <c r="E455" s="798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0"/>
      <c r="R455" s="800"/>
      <c r="S455" s="800"/>
      <c r="T455" s="80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hidden="1" customHeight="1" x14ac:dyDescent="0.25">
      <c r="A456" s="60" t="s">
        <v>743</v>
      </c>
      <c r="B456" s="60" t="s">
        <v>746</v>
      </c>
      <c r="C456" s="34">
        <v>4301031254</v>
      </c>
      <c r="D456" s="798">
        <v>4680115883154</v>
      </c>
      <c r="E456" s="798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0"/>
      <c r="R456" s="800"/>
      <c r="S456" s="800"/>
      <c r="T456" s="80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hidden="1" customHeight="1" x14ac:dyDescent="0.25">
      <c r="A457" s="60" t="s">
        <v>748</v>
      </c>
      <c r="B457" s="60" t="s">
        <v>749</v>
      </c>
      <c r="C457" s="34">
        <v>4301031331</v>
      </c>
      <c r="D457" s="798">
        <v>4607091389524</v>
      </c>
      <c r="E457" s="798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0"/>
      <c r="R457" s="800"/>
      <c r="S457" s="800"/>
      <c r="T457" s="80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hidden="1" customHeight="1" x14ac:dyDescent="0.25">
      <c r="A458" s="60" t="s">
        <v>748</v>
      </c>
      <c r="B458" s="60" t="s">
        <v>750</v>
      </c>
      <c r="C458" s="34">
        <v>4301031361</v>
      </c>
      <c r="D458" s="798">
        <v>4607091389524</v>
      </c>
      <c r="E458" s="798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46" t="s">
        <v>751</v>
      </c>
      <c r="Q458" s="800"/>
      <c r="R458" s="800"/>
      <c r="S458" s="800"/>
      <c r="T458" s="80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hidden="1" customHeight="1" x14ac:dyDescent="0.25">
      <c r="A459" s="60" t="s">
        <v>752</v>
      </c>
      <c r="B459" s="60" t="s">
        <v>753</v>
      </c>
      <c r="C459" s="34">
        <v>4301031337</v>
      </c>
      <c r="D459" s="798">
        <v>4680115883161</v>
      </c>
      <c r="E459" s="798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0"/>
      <c r="R459" s="800"/>
      <c r="S459" s="800"/>
      <c r="T459" s="80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hidden="1" customHeight="1" x14ac:dyDescent="0.25">
      <c r="A460" s="60" t="s">
        <v>755</v>
      </c>
      <c r="B460" s="60" t="s">
        <v>756</v>
      </c>
      <c r="C460" s="34">
        <v>4301031333</v>
      </c>
      <c r="D460" s="798">
        <v>4607091389531</v>
      </c>
      <c r="E460" s="798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0"/>
      <c r="R460" s="800"/>
      <c r="S460" s="800"/>
      <c r="T460" s="80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hidden="1" customHeight="1" x14ac:dyDescent="0.25">
      <c r="A461" s="60" t="s">
        <v>755</v>
      </c>
      <c r="B461" s="60" t="s">
        <v>758</v>
      </c>
      <c r="C461" s="34">
        <v>4301031358</v>
      </c>
      <c r="D461" s="798">
        <v>4607091389531</v>
      </c>
      <c r="E461" s="798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0"/>
      <c r="R461" s="800"/>
      <c r="S461" s="800"/>
      <c r="T461" s="80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hidden="1" customHeight="1" x14ac:dyDescent="0.25">
      <c r="A462" s="60" t="s">
        <v>759</v>
      </c>
      <c r="B462" s="60" t="s">
        <v>760</v>
      </c>
      <c r="C462" s="34">
        <v>4301031360</v>
      </c>
      <c r="D462" s="798">
        <v>4607091384345</v>
      </c>
      <c r="E462" s="798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0"/>
      <c r="R462" s="800"/>
      <c r="S462" s="800"/>
      <c r="T462" s="80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hidden="1" customHeight="1" x14ac:dyDescent="0.25">
      <c r="A463" s="60" t="s">
        <v>761</v>
      </c>
      <c r="B463" s="60" t="s">
        <v>762</v>
      </c>
      <c r="C463" s="34">
        <v>4301031338</v>
      </c>
      <c r="D463" s="798">
        <v>4680115883185</v>
      </c>
      <c r="E463" s="798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0"/>
      <c r="R463" s="800"/>
      <c r="S463" s="800"/>
      <c r="T463" s="80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hidden="1" customHeight="1" x14ac:dyDescent="0.25">
      <c r="A464" s="60" t="s">
        <v>761</v>
      </c>
      <c r="B464" s="60" t="s">
        <v>763</v>
      </c>
      <c r="C464" s="34">
        <v>4301031255</v>
      </c>
      <c r="D464" s="798">
        <v>4680115883185</v>
      </c>
      <c r="E464" s="798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10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0"/>
      <c r="R464" s="800"/>
      <c r="S464" s="800"/>
      <c r="T464" s="80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hidden="1" x14ac:dyDescent="0.2">
      <c r="A465" s="805"/>
      <c r="B465" s="805"/>
      <c r="C465" s="805"/>
      <c r="D465" s="805"/>
      <c r="E465" s="805"/>
      <c r="F465" s="805"/>
      <c r="G465" s="805"/>
      <c r="H465" s="805"/>
      <c r="I465" s="805"/>
      <c r="J465" s="805"/>
      <c r="K465" s="805"/>
      <c r="L465" s="805"/>
      <c r="M465" s="805"/>
      <c r="N465" s="805"/>
      <c r="O465" s="806"/>
      <c r="P465" s="802" t="s">
        <v>40</v>
      </c>
      <c r="Q465" s="803"/>
      <c r="R465" s="803"/>
      <c r="S465" s="803"/>
      <c r="T465" s="803"/>
      <c r="U465" s="803"/>
      <c r="V465" s="804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805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02" t="s">
        <v>40</v>
      </c>
      <c r="Q466" s="803"/>
      <c r="R466" s="803"/>
      <c r="S466" s="803"/>
      <c r="T466" s="803"/>
      <c r="U466" s="803"/>
      <c r="V466" s="804"/>
      <c r="W466" s="40" t="s">
        <v>0</v>
      </c>
      <c r="X466" s="41">
        <f>IFERROR(SUM(X446:X464),"0")</f>
        <v>0</v>
      </c>
      <c r="Y466" s="41">
        <f>IFERROR(SUM(Y446:Y464),"0")</f>
        <v>0</v>
      </c>
      <c r="Z466" s="40"/>
      <c r="AA466" s="64"/>
      <c r="AB466" s="64"/>
      <c r="AC466" s="64"/>
    </row>
    <row r="467" spans="1:68" ht="14.25" hidden="1" customHeight="1" x14ac:dyDescent="0.25">
      <c r="A467" s="797" t="s">
        <v>84</v>
      </c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797"/>
      <c r="P467" s="797"/>
      <c r="Q467" s="797"/>
      <c r="R467" s="797"/>
      <c r="S467" s="797"/>
      <c r="T467" s="797"/>
      <c r="U467" s="797"/>
      <c r="V467" s="797"/>
      <c r="W467" s="797"/>
      <c r="X467" s="797"/>
      <c r="Y467" s="797"/>
      <c r="Z467" s="797"/>
      <c r="AA467" s="63"/>
      <c r="AB467" s="63"/>
      <c r="AC467" s="63"/>
    </row>
    <row r="468" spans="1:68" ht="27" hidden="1" customHeight="1" x14ac:dyDescent="0.25">
      <c r="A468" s="60" t="s">
        <v>765</v>
      </c>
      <c r="B468" s="60" t="s">
        <v>766</v>
      </c>
      <c r="C468" s="34">
        <v>4301051284</v>
      </c>
      <c r="D468" s="798">
        <v>4607091384352</v>
      </c>
      <c r="E468" s="798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0"/>
      <c r="R468" s="800"/>
      <c r="S468" s="800"/>
      <c r="T468" s="801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hidden="1" customHeight="1" x14ac:dyDescent="0.25">
      <c r="A469" s="60" t="s">
        <v>768</v>
      </c>
      <c r="B469" s="60" t="s">
        <v>769</v>
      </c>
      <c r="C469" s="34">
        <v>4301051431</v>
      </c>
      <c r="D469" s="798">
        <v>4607091389654</v>
      </c>
      <c r="E469" s="798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0"/>
      <c r="R469" s="800"/>
      <c r="S469" s="800"/>
      <c r="T469" s="801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805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02" t="s">
        <v>40</v>
      </c>
      <c r="Q470" s="803"/>
      <c r="R470" s="803"/>
      <c r="S470" s="803"/>
      <c r="T470" s="803"/>
      <c r="U470" s="803"/>
      <c r="V470" s="804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02" t="s">
        <v>40</v>
      </c>
      <c r="Q471" s="803"/>
      <c r="R471" s="803"/>
      <c r="S471" s="803"/>
      <c r="T471" s="803"/>
      <c r="U471" s="803"/>
      <c r="V471" s="804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hidden="1" customHeight="1" x14ac:dyDescent="0.25">
      <c r="A472" s="797" t="s">
        <v>114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3"/>
      <c r="AB472" s="63"/>
      <c r="AC472" s="63"/>
    </row>
    <row r="473" spans="1:68" ht="27" hidden="1" customHeight="1" x14ac:dyDescent="0.25">
      <c r="A473" s="60" t="s">
        <v>771</v>
      </c>
      <c r="B473" s="60" t="s">
        <v>772</v>
      </c>
      <c r="C473" s="34">
        <v>4301032045</v>
      </c>
      <c r="D473" s="798">
        <v>4680115884335</v>
      </c>
      <c r="E473" s="798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10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0"/>
      <c r="R473" s="800"/>
      <c r="S473" s="800"/>
      <c r="T473" s="801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776</v>
      </c>
      <c r="B474" s="60" t="s">
        <v>777</v>
      </c>
      <c r="C474" s="34">
        <v>4301170011</v>
      </c>
      <c r="D474" s="798">
        <v>4680115884113</v>
      </c>
      <c r="E474" s="798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0"/>
      <c r="R474" s="800"/>
      <c r="S474" s="800"/>
      <c r="T474" s="801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805"/>
      <c r="B475" s="805"/>
      <c r="C475" s="805"/>
      <c r="D475" s="805"/>
      <c r="E475" s="805"/>
      <c r="F475" s="805"/>
      <c r="G475" s="805"/>
      <c r="H475" s="805"/>
      <c r="I475" s="805"/>
      <c r="J475" s="805"/>
      <c r="K475" s="805"/>
      <c r="L475" s="805"/>
      <c r="M475" s="805"/>
      <c r="N475" s="805"/>
      <c r="O475" s="806"/>
      <c r="P475" s="802" t="s">
        <v>40</v>
      </c>
      <c r="Q475" s="803"/>
      <c r="R475" s="803"/>
      <c r="S475" s="803"/>
      <c r="T475" s="803"/>
      <c r="U475" s="803"/>
      <c r="V475" s="804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hidden="1" x14ac:dyDescent="0.2">
      <c r="A476" s="805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02" t="s">
        <v>40</v>
      </c>
      <c r="Q476" s="803"/>
      <c r="R476" s="803"/>
      <c r="S476" s="803"/>
      <c r="T476" s="803"/>
      <c r="U476" s="803"/>
      <c r="V476" s="804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hidden="1" customHeight="1" x14ac:dyDescent="0.25">
      <c r="A477" s="796" t="s">
        <v>779</v>
      </c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6"/>
      <c r="P477" s="796"/>
      <c r="Q477" s="796"/>
      <c r="R477" s="796"/>
      <c r="S477" s="796"/>
      <c r="T477" s="796"/>
      <c r="U477" s="796"/>
      <c r="V477" s="796"/>
      <c r="W477" s="796"/>
      <c r="X477" s="796"/>
      <c r="Y477" s="796"/>
      <c r="Z477" s="796"/>
      <c r="AA477" s="62"/>
      <c r="AB477" s="62"/>
      <c r="AC477" s="62"/>
    </row>
    <row r="478" spans="1:68" ht="14.25" hidden="1" customHeight="1" x14ac:dyDescent="0.25">
      <c r="A478" s="797" t="s">
        <v>177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3"/>
      <c r="AB478" s="63"/>
      <c r="AC478" s="63"/>
    </row>
    <row r="479" spans="1:68" ht="27" hidden="1" customHeight="1" x14ac:dyDescent="0.25">
      <c r="A479" s="60" t="s">
        <v>780</v>
      </c>
      <c r="B479" s="60" t="s">
        <v>781</v>
      </c>
      <c r="C479" s="34">
        <v>4301020315</v>
      </c>
      <c r="D479" s="798">
        <v>4607091389364</v>
      </c>
      <c r="E479" s="798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0"/>
      <c r="R479" s="800"/>
      <c r="S479" s="800"/>
      <c r="T479" s="801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805"/>
      <c r="B480" s="805"/>
      <c r="C480" s="805"/>
      <c r="D480" s="805"/>
      <c r="E480" s="805"/>
      <c r="F480" s="805"/>
      <c r="G480" s="805"/>
      <c r="H480" s="805"/>
      <c r="I480" s="805"/>
      <c r="J480" s="805"/>
      <c r="K480" s="805"/>
      <c r="L480" s="805"/>
      <c r="M480" s="805"/>
      <c r="N480" s="805"/>
      <c r="O480" s="806"/>
      <c r="P480" s="802" t="s">
        <v>40</v>
      </c>
      <c r="Q480" s="803"/>
      <c r="R480" s="803"/>
      <c r="S480" s="803"/>
      <c r="T480" s="803"/>
      <c r="U480" s="803"/>
      <c r="V480" s="80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805"/>
      <c r="B481" s="805"/>
      <c r="C481" s="805"/>
      <c r="D481" s="805"/>
      <c r="E481" s="805"/>
      <c r="F481" s="805"/>
      <c r="G481" s="805"/>
      <c r="H481" s="805"/>
      <c r="I481" s="805"/>
      <c r="J481" s="805"/>
      <c r="K481" s="805"/>
      <c r="L481" s="805"/>
      <c r="M481" s="805"/>
      <c r="N481" s="805"/>
      <c r="O481" s="806"/>
      <c r="P481" s="802" t="s">
        <v>40</v>
      </c>
      <c r="Q481" s="803"/>
      <c r="R481" s="803"/>
      <c r="S481" s="803"/>
      <c r="T481" s="803"/>
      <c r="U481" s="803"/>
      <c r="V481" s="80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3"/>
      <c r="AB482" s="63"/>
      <c r="AC482" s="63"/>
    </row>
    <row r="483" spans="1:68" ht="27" hidden="1" customHeight="1" x14ac:dyDescent="0.25">
      <c r="A483" s="60" t="s">
        <v>783</v>
      </c>
      <c r="B483" s="60" t="s">
        <v>784</v>
      </c>
      <c r="C483" s="34">
        <v>4301031324</v>
      </c>
      <c r="D483" s="798">
        <v>4607091389739</v>
      </c>
      <c r="E483" s="798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10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0"/>
      <c r="R483" s="800"/>
      <c r="S483" s="800"/>
      <c r="T483" s="80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786</v>
      </c>
      <c r="B484" s="60" t="s">
        <v>787</v>
      </c>
      <c r="C484" s="34">
        <v>4301031363</v>
      </c>
      <c r="D484" s="798">
        <v>4607091389425</v>
      </c>
      <c r="E484" s="79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0"/>
      <c r="R484" s="800"/>
      <c r="S484" s="800"/>
      <c r="T484" s="80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789</v>
      </c>
      <c r="B485" s="60" t="s">
        <v>790</v>
      </c>
      <c r="C485" s="34">
        <v>4301031334</v>
      </c>
      <c r="D485" s="798">
        <v>4680115880771</v>
      </c>
      <c r="E485" s="798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0"/>
      <c r="R485" s="800"/>
      <c r="S485" s="800"/>
      <c r="T485" s="80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hidden="1" customHeight="1" x14ac:dyDescent="0.25">
      <c r="A486" s="60" t="s">
        <v>792</v>
      </c>
      <c r="B486" s="60" t="s">
        <v>793</v>
      </c>
      <c r="C486" s="34">
        <v>4301031327</v>
      </c>
      <c r="D486" s="798">
        <v>4607091389500</v>
      </c>
      <c r="E486" s="798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0"/>
      <c r="R486" s="800"/>
      <c r="S486" s="800"/>
      <c r="T486" s="80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792</v>
      </c>
      <c r="B487" s="60" t="s">
        <v>794</v>
      </c>
      <c r="C487" s="34">
        <v>4301031359</v>
      </c>
      <c r="D487" s="798">
        <v>4607091389500</v>
      </c>
      <c r="E487" s="79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62" t="s">
        <v>795</v>
      </c>
      <c r="Q487" s="800"/>
      <c r="R487" s="800"/>
      <c r="S487" s="800"/>
      <c r="T487" s="80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805"/>
      <c r="B488" s="805"/>
      <c r="C488" s="805"/>
      <c r="D488" s="805"/>
      <c r="E488" s="805"/>
      <c r="F488" s="805"/>
      <c r="G488" s="805"/>
      <c r="H488" s="805"/>
      <c r="I488" s="805"/>
      <c r="J488" s="805"/>
      <c r="K488" s="805"/>
      <c r="L488" s="805"/>
      <c r="M488" s="805"/>
      <c r="N488" s="805"/>
      <c r="O488" s="806"/>
      <c r="P488" s="802" t="s">
        <v>40</v>
      </c>
      <c r="Q488" s="803"/>
      <c r="R488" s="803"/>
      <c r="S488" s="803"/>
      <c r="T488" s="803"/>
      <c r="U488" s="803"/>
      <c r="V488" s="804"/>
      <c r="W488" s="40" t="s">
        <v>39</v>
      </c>
      <c r="X488" s="41">
        <f>IFERROR(X483/H483,"0")+IFERROR(X484/H484,"0")+IFERROR(X485/H485,"0")+IFERROR(X486/H486,"0")+IFERROR(X487/H487,"0")</f>
        <v>0</v>
      </c>
      <c r="Y488" s="41">
        <f>IFERROR(Y483/H483,"0")+IFERROR(Y484/H484,"0")+IFERROR(Y485/H485,"0")+IFERROR(Y486/H486,"0")+IFERROR(Y487/H487,"0")</f>
        <v>0</v>
      </c>
      <c r="Z488" s="41">
        <f>IFERROR(IF(Z483="",0,Z483),"0")+IFERROR(IF(Z484="",0,Z484),"0")+IFERROR(IF(Z485="",0,Z485),"0")+IFERROR(IF(Z486="",0,Z486),"0")+IFERROR(IF(Z487="",0,Z487),"0")</f>
        <v>0</v>
      </c>
      <c r="AA488" s="64"/>
      <c r="AB488" s="64"/>
      <c r="AC488" s="64"/>
    </row>
    <row r="489" spans="1:68" hidden="1" x14ac:dyDescent="0.2">
      <c r="A489" s="805"/>
      <c r="B489" s="805"/>
      <c r="C489" s="805"/>
      <c r="D489" s="805"/>
      <c r="E489" s="805"/>
      <c r="F489" s="805"/>
      <c r="G489" s="805"/>
      <c r="H489" s="805"/>
      <c r="I489" s="805"/>
      <c r="J489" s="805"/>
      <c r="K489" s="805"/>
      <c r="L489" s="805"/>
      <c r="M489" s="805"/>
      <c r="N489" s="805"/>
      <c r="O489" s="806"/>
      <c r="P489" s="802" t="s">
        <v>40</v>
      </c>
      <c r="Q489" s="803"/>
      <c r="R489" s="803"/>
      <c r="S489" s="803"/>
      <c r="T489" s="803"/>
      <c r="U489" s="803"/>
      <c r="V489" s="804"/>
      <c r="W489" s="40" t="s">
        <v>0</v>
      </c>
      <c r="X489" s="41">
        <f>IFERROR(SUM(X483:X487),"0")</f>
        <v>0</v>
      </c>
      <c r="Y489" s="41">
        <f>IFERROR(SUM(Y483:Y487),"0")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797" t="s">
        <v>114</v>
      </c>
      <c r="B490" s="797"/>
      <c r="C490" s="797"/>
      <c r="D490" s="797"/>
      <c r="E490" s="797"/>
      <c r="F490" s="797"/>
      <c r="G490" s="797"/>
      <c r="H490" s="797"/>
      <c r="I490" s="797"/>
      <c r="J490" s="797"/>
      <c r="K490" s="797"/>
      <c r="L490" s="797"/>
      <c r="M490" s="797"/>
      <c r="N490" s="797"/>
      <c r="O490" s="797"/>
      <c r="P490" s="797"/>
      <c r="Q490" s="797"/>
      <c r="R490" s="797"/>
      <c r="S490" s="797"/>
      <c r="T490" s="797"/>
      <c r="U490" s="797"/>
      <c r="V490" s="797"/>
      <c r="W490" s="797"/>
      <c r="X490" s="797"/>
      <c r="Y490" s="797"/>
      <c r="Z490" s="797"/>
      <c r="AA490" s="63"/>
      <c r="AB490" s="63"/>
      <c r="AC490" s="63"/>
    </row>
    <row r="491" spans="1:68" ht="27" hidden="1" customHeight="1" x14ac:dyDescent="0.25">
      <c r="A491" s="60" t="s">
        <v>796</v>
      </c>
      <c r="B491" s="60" t="s">
        <v>797</v>
      </c>
      <c r="C491" s="34">
        <v>4301032046</v>
      </c>
      <c r="D491" s="798">
        <v>4680115884359</v>
      </c>
      <c r="E491" s="798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0"/>
      <c r="R491" s="800"/>
      <c r="S491" s="800"/>
      <c r="T491" s="801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idden="1" x14ac:dyDescent="0.2">
      <c r="A492" s="805"/>
      <c r="B492" s="805"/>
      <c r="C492" s="805"/>
      <c r="D492" s="805"/>
      <c r="E492" s="805"/>
      <c r="F492" s="805"/>
      <c r="G492" s="805"/>
      <c r="H492" s="805"/>
      <c r="I492" s="805"/>
      <c r="J492" s="805"/>
      <c r="K492" s="805"/>
      <c r="L492" s="805"/>
      <c r="M492" s="805"/>
      <c r="N492" s="805"/>
      <c r="O492" s="806"/>
      <c r="P492" s="802" t="s">
        <v>40</v>
      </c>
      <c r="Q492" s="803"/>
      <c r="R492" s="803"/>
      <c r="S492" s="803"/>
      <c r="T492" s="803"/>
      <c r="U492" s="803"/>
      <c r="V492" s="804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hidden="1" x14ac:dyDescent="0.2">
      <c r="A493" s="805"/>
      <c r="B493" s="805"/>
      <c r="C493" s="805"/>
      <c r="D493" s="805"/>
      <c r="E493" s="805"/>
      <c r="F493" s="805"/>
      <c r="G493" s="805"/>
      <c r="H493" s="805"/>
      <c r="I493" s="805"/>
      <c r="J493" s="805"/>
      <c r="K493" s="805"/>
      <c r="L493" s="805"/>
      <c r="M493" s="805"/>
      <c r="N493" s="805"/>
      <c r="O493" s="806"/>
      <c r="P493" s="802" t="s">
        <v>40</v>
      </c>
      <c r="Q493" s="803"/>
      <c r="R493" s="803"/>
      <c r="S493" s="803"/>
      <c r="T493" s="803"/>
      <c r="U493" s="803"/>
      <c r="V493" s="804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hidden="1" customHeight="1" x14ac:dyDescent="0.25">
      <c r="A494" s="797" t="s">
        <v>798</v>
      </c>
      <c r="B494" s="797"/>
      <c r="C494" s="797"/>
      <c r="D494" s="797"/>
      <c r="E494" s="797"/>
      <c r="F494" s="797"/>
      <c r="G494" s="797"/>
      <c r="H494" s="797"/>
      <c r="I494" s="797"/>
      <c r="J494" s="797"/>
      <c r="K494" s="797"/>
      <c r="L494" s="797"/>
      <c r="M494" s="797"/>
      <c r="N494" s="797"/>
      <c r="O494" s="797"/>
      <c r="P494" s="797"/>
      <c r="Q494" s="797"/>
      <c r="R494" s="797"/>
      <c r="S494" s="797"/>
      <c r="T494" s="797"/>
      <c r="U494" s="797"/>
      <c r="V494" s="797"/>
      <c r="W494" s="797"/>
      <c r="X494" s="797"/>
      <c r="Y494" s="797"/>
      <c r="Z494" s="797"/>
      <c r="AA494" s="63"/>
      <c r="AB494" s="63"/>
      <c r="AC494" s="63"/>
    </row>
    <row r="495" spans="1:68" ht="27" hidden="1" customHeight="1" x14ac:dyDescent="0.25">
      <c r="A495" s="60" t="s">
        <v>799</v>
      </c>
      <c r="B495" s="60" t="s">
        <v>800</v>
      </c>
      <c r="C495" s="34">
        <v>4301040357</v>
      </c>
      <c r="D495" s="798">
        <v>4680115884564</v>
      </c>
      <c r="E495" s="798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10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0"/>
      <c r="R495" s="800"/>
      <c r="S495" s="800"/>
      <c r="T495" s="80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805"/>
      <c r="B496" s="805"/>
      <c r="C496" s="805"/>
      <c r="D496" s="805"/>
      <c r="E496" s="805"/>
      <c r="F496" s="805"/>
      <c r="G496" s="805"/>
      <c r="H496" s="805"/>
      <c r="I496" s="805"/>
      <c r="J496" s="805"/>
      <c r="K496" s="805"/>
      <c r="L496" s="805"/>
      <c r="M496" s="805"/>
      <c r="N496" s="805"/>
      <c r="O496" s="806"/>
      <c r="P496" s="802" t="s">
        <v>40</v>
      </c>
      <c r="Q496" s="803"/>
      <c r="R496" s="803"/>
      <c r="S496" s="803"/>
      <c r="T496" s="803"/>
      <c r="U496" s="803"/>
      <c r="V496" s="804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hidden="1" x14ac:dyDescent="0.2">
      <c r="A497" s="805"/>
      <c r="B497" s="805"/>
      <c r="C497" s="805"/>
      <c r="D497" s="805"/>
      <c r="E497" s="805"/>
      <c r="F497" s="805"/>
      <c r="G497" s="805"/>
      <c r="H497" s="805"/>
      <c r="I497" s="805"/>
      <c r="J497" s="805"/>
      <c r="K497" s="805"/>
      <c r="L497" s="805"/>
      <c r="M497" s="805"/>
      <c r="N497" s="805"/>
      <c r="O497" s="806"/>
      <c r="P497" s="802" t="s">
        <v>40</v>
      </c>
      <c r="Q497" s="803"/>
      <c r="R497" s="803"/>
      <c r="S497" s="803"/>
      <c r="T497" s="803"/>
      <c r="U497" s="803"/>
      <c r="V497" s="804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hidden="1" customHeight="1" x14ac:dyDescent="0.25">
      <c r="A498" s="796" t="s">
        <v>802</v>
      </c>
      <c r="B498" s="796"/>
      <c r="C498" s="796"/>
      <c r="D498" s="796"/>
      <c r="E498" s="796"/>
      <c r="F498" s="796"/>
      <c r="G498" s="796"/>
      <c r="H498" s="796"/>
      <c r="I498" s="796"/>
      <c r="J498" s="796"/>
      <c r="K498" s="796"/>
      <c r="L498" s="796"/>
      <c r="M498" s="796"/>
      <c r="N498" s="796"/>
      <c r="O498" s="796"/>
      <c r="P498" s="796"/>
      <c r="Q498" s="796"/>
      <c r="R498" s="796"/>
      <c r="S498" s="796"/>
      <c r="T498" s="796"/>
      <c r="U498" s="796"/>
      <c r="V498" s="796"/>
      <c r="W498" s="796"/>
      <c r="X498" s="796"/>
      <c r="Y498" s="796"/>
      <c r="Z498" s="796"/>
      <c r="AA498" s="62"/>
      <c r="AB498" s="62"/>
      <c r="AC498" s="62"/>
    </row>
    <row r="499" spans="1:68" ht="14.25" hidden="1" customHeight="1" x14ac:dyDescent="0.25">
      <c r="A499" s="797" t="s">
        <v>78</v>
      </c>
      <c r="B499" s="797"/>
      <c r="C499" s="797"/>
      <c r="D499" s="797"/>
      <c r="E499" s="797"/>
      <c r="F499" s="797"/>
      <c r="G499" s="797"/>
      <c r="H499" s="797"/>
      <c r="I499" s="797"/>
      <c r="J499" s="797"/>
      <c r="K499" s="797"/>
      <c r="L499" s="797"/>
      <c r="M499" s="797"/>
      <c r="N499" s="797"/>
      <c r="O499" s="797"/>
      <c r="P499" s="797"/>
      <c r="Q499" s="797"/>
      <c r="R499" s="797"/>
      <c r="S499" s="797"/>
      <c r="T499" s="797"/>
      <c r="U499" s="797"/>
      <c r="V499" s="797"/>
      <c r="W499" s="797"/>
      <c r="X499" s="797"/>
      <c r="Y499" s="797"/>
      <c r="Z499" s="797"/>
      <c r="AA499" s="63"/>
      <c r="AB499" s="63"/>
      <c r="AC499" s="63"/>
    </row>
    <row r="500" spans="1:68" ht="27" hidden="1" customHeight="1" x14ac:dyDescent="0.25">
      <c r="A500" s="60" t="s">
        <v>803</v>
      </c>
      <c r="B500" s="60" t="s">
        <v>804</v>
      </c>
      <c r="C500" s="34">
        <v>4301031294</v>
      </c>
      <c r="D500" s="798">
        <v>4680115885189</v>
      </c>
      <c r="E500" s="798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0"/>
      <c r="R500" s="800"/>
      <c r="S500" s="800"/>
      <c r="T500" s="80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806</v>
      </c>
      <c r="B501" s="60" t="s">
        <v>807</v>
      </c>
      <c r="C501" s="34">
        <v>4301031293</v>
      </c>
      <c r="D501" s="798">
        <v>4680115885172</v>
      </c>
      <c r="E501" s="798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10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0"/>
      <c r="R501" s="800"/>
      <c r="S501" s="800"/>
      <c r="T501" s="80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808</v>
      </c>
      <c r="B502" s="60" t="s">
        <v>809</v>
      </c>
      <c r="C502" s="34">
        <v>4301031291</v>
      </c>
      <c r="D502" s="798">
        <v>4680115885110</v>
      </c>
      <c r="E502" s="798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10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0"/>
      <c r="R502" s="800"/>
      <c r="S502" s="800"/>
      <c r="T502" s="80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hidden="1" customHeight="1" x14ac:dyDescent="0.25">
      <c r="A503" s="60" t="s">
        <v>811</v>
      </c>
      <c r="B503" s="60" t="s">
        <v>812</v>
      </c>
      <c r="C503" s="34">
        <v>4301031329</v>
      </c>
      <c r="D503" s="798">
        <v>4680115885219</v>
      </c>
      <c r="E503" s="798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1068" t="s">
        <v>813</v>
      </c>
      <c r="Q503" s="800"/>
      <c r="R503" s="800"/>
      <c r="S503" s="800"/>
      <c r="T503" s="80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805"/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6"/>
      <c r="P504" s="802" t="s">
        <v>40</v>
      </c>
      <c r="Q504" s="803"/>
      <c r="R504" s="803"/>
      <c r="S504" s="803"/>
      <c r="T504" s="803"/>
      <c r="U504" s="803"/>
      <c r="V504" s="804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hidden="1" x14ac:dyDescent="0.2">
      <c r="A505" s="805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02" t="s">
        <v>40</v>
      </c>
      <c r="Q505" s="803"/>
      <c r="R505" s="803"/>
      <c r="S505" s="803"/>
      <c r="T505" s="803"/>
      <c r="U505" s="803"/>
      <c r="V505" s="804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96" t="s">
        <v>815</v>
      </c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796"/>
      <c r="P506" s="796"/>
      <c r="Q506" s="796"/>
      <c r="R506" s="796"/>
      <c r="S506" s="796"/>
      <c r="T506" s="796"/>
      <c r="U506" s="796"/>
      <c r="V506" s="796"/>
      <c r="W506" s="796"/>
      <c r="X506" s="796"/>
      <c r="Y506" s="796"/>
      <c r="Z506" s="796"/>
      <c r="AA506" s="62"/>
      <c r="AB506" s="62"/>
      <c r="AC506" s="62"/>
    </row>
    <row r="507" spans="1:68" ht="14.25" hidden="1" customHeight="1" x14ac:dyDescent="0.25">
      <c r="A507" s="797" t="s">
        <v>78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3"/>
      <c r="AB507" s="63"/>
      <c r="AC507" s="63"/>
    </row>
    <row r="508" spans="1:68" ht="27" hidden="1" customHeight="1" x14ac:dyDescent="0.25">
      <c r="A508" s="60" t="s">
        <v>816</v>
      </c>
      <c r="B508" s="60" t="s">
        <v>817</v>
      </c>
      <c r="C508" s="34">
        <v>4301031261</v>
      </c>
      <c r="D508" s="798">
        <v>4680115885103</v>
      </c>
      <c r="E508" s="798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0"/>
      <c r="R508" s="800"/>
      <c r="S508" s="800"/>
      <c r="T508" s="80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05"/>
      <c r="B509" s="805"/>
      <c r="C509" s="805"/>
      <c r="D509" s="805"/>
      <c r="E509" s="805"/>
      <c r="F509" s="805"/>
      <c r="G509" s="805"/>
      <c r="H509" s="805"/>
      <c r="I509" s="805"/>
      <c r="J509" s="805"/>
      <c r="K509" s="805"/>
      <c r="L509" s="805"/>
      <c r="M509" s="805"/>
      <c r="N509" s="805"/>
      <c r="O509" s="806"/>
      <c r="P509" s="802" t="s">
        <v>40</v>
      </c>
      <c r="Q509" s="803"/>
      <c r="R509" s="803"/>
      <c r="S509" s="803"/>
      <c r="T509" s="803"/>
      <c r="U509" s="803"/>
      <c r="V509" s="804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805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02" t="s">
        <v>40</v>
      </c>
      <c r="Q510" s="803"/>
      <c r="R510" s="803"/>
      <c r="S510" s="803"/>
      <c r="T510" s="803"/>
      <c r="U510" s="803"/>
      <c r="V510" s="804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hidden="1" customHeight="1" x14ac:dyDescent="0.2">
      <c r="A511" s="795" t="s">
        <v>819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52"/>
      <c r="AB511" s="52"/>
      <c r="AC511" s="52"/>
    </row>
    <row r="512" spans="1:68" ht="16.5" hidden="1" customHeight="1" x14ac:dyDescent="0.25">
      <c r="A512" s="796" t="s">
        <v>819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62"/>
      <c r="AB512" s="62"/>
      <c r="AC512" s="62"/>
    </row>
    <row r="513" spans="1:68" ht="14.25" hidden="1" customHeight="1" x14ac:dyDescent="0.25">
      <c r="A513" s="797" t="s">
        <v>125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3"/>
      <c r="AB513" s="63"/>
      <c r="AC513" s="63"/>
    </row>
    <row r="514" spans="1:68" ht="27" hidden="1" customHeight="1" x14ac:dyDescent="0.25">
      <c r="A514" s="60" t="s">
        <v>820</v>
      </c>
      <c r="B514" s="60" t="s">
        <v>821</v>
      </c>
      <c r="C514" s="34">
        <v>4301011795</v>
      </c>
      <c r="D514" s="798">
        <v>4607091389067</v>
      </c>
      <c r="E514" s="798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0"/>
      <c r="R514" s="800"/>
      <c r="S514" s="800"/>
      <c r="T514" s="801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hidden="1" customHeight="1" x14ac:dyDescent="0.25">
      <c r="A515" s="60" t="s">
        <v>822</v>
      </c>
      <c r="B515" s="60" t="s">
        <v>823</v>
      </c>
      <c r="C515" s="34">
        <v>4301011961</v>
      </c>
      <c r="D515" s="798">
        <v>4680115885271</v>
      </c>
      <c r="E515" s="798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0"/>
      <c r="R515" s="800"/>
      <c r="S515" s="800"/>
      <c r="T515" s="801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hidden="1" customHeight="1" x14ac:dyDescent="0.25">
      <c r="A516" s="60" t="s">
        <v>825</v>
      </c>
      <c r="B516" s="60" t="s">
        <v>826</v>
      </c>
      <c r="C516" s="34">
        <v>4301011774</v>
      </c>
      <c r="D516" s="798">
        <v>4680115884502</v>
      </c>
      <c r="E516" s="798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10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0"/>
      <c r="R516" s="800"/>
      <c r="S516" s="800"/>
      <c r="T516" s="801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hidden="1" customHeight="1" x14ac:dyDescent="0.25">
      <c r="A517" s="60" t="s">
        <v>828</v>
      </c>
      <c r="B517" s="60" t="s">
        <v>829</v>
      </c>
      <c r="C517" s="34">
        <v>4301011771</v>
      </c>
      <c r="D517" s="798">
        <v>4607091389104</v>
      </c>
      <c r="E517" s="798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0"/>
      <c r="R517" s="800"/>
      <c r="S517" s="800"/>
      <c r="T517" s="801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89"/>
        <v>0</v>
      </c>
      <c r="Z517" s="39" t="str">
        <f t="shared" si="90"/>
        <v/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0</v>
      </c>
      <c r="BN517" s="75">
        <f t="shared" si="92"/>
        <v>0</v>
      </c>
      <c r="BO517" s="75">
        <f t="shared" si="93"/>
        <v>0</v>
      </c>
      <c r="BP517" s="75">
        <f t="shared" si="94"/>
        <v>0</v>
      </c>
    </row>
    <row r="518" spans="1:68" ht="16.5" hidden="1" customHeight="1" x14ac:dyDescent="0.25">
      <c r="A518" s="60" t="s">
        <v>831</v>
      </c>
      <c r="B518" s="60" t="s">
        <v>832</v>
      </c>
      <c r="C518" s="34">
        <v>4301011799</v>
      </c>
      <c r="D518" s="798">
        <v>4680115884519</v>
      </c>
      <c r="E518" s="798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10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0"/>
      <c r="R518" s="800"/>
      <c r="S518" s="800"/>
      <c r="T518" s="801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hidden="1" customHeight="1" x14ac:dyDescent="0.25">
      <c r="A519" s="60" t="s">
        <v>834</v>
      </c>
      <c r="B519" s="60" t="s">
        <v>835</v>
      </c>
      <c r="C519" s="34">
        <v>4301011376</v>
      </c>
      <c r="D519" s="798">
        <v>4680115885226</v>
      </c>
      <c r="E519" s="798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10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0"/>
      <c r="R519" s="800"/>
      <c r="S519" s="800"/>
      <c r="T519" s="801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89"/>
        <v>0</v>
      </c>
      <c r="Z519" s="39" t="str">
        <f t="shared" si="90"/>
        <v/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0</v>
      </c>
      <c r="BN519" s="75">
        <f t="shared" si="92"/>
        <v>0</v>
      </c>
      <c r="BO519" s="75">
        <f t="shared" si="93"/>
        <v>0</v>
      </c>
      <c r="BP519" s="75">
        <f t="shared" si="94"/>
        <v>0</v>
      </c>
    </row>
    <row r="520" spans="1:68" ht="27" hidden="1" customHeight="1" x14ac:dyDescent="0.25">
      <c r="A520" s="60" t="s">
        <v>837</v>
      </c>
      <c r="B520" s="60" t="s">
        <v>838</v>
      </c>
      <c r="C520" s="34">
        <v>4301012035</v>
      </c>
      <c r="D520" s="798">
        <v>4680115880603</v>
      </c>
      <c r="E520" s="798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1076" t="s">
        <v>839</v>
      </c>
      <c r="Q520" s="800"/>
      <c r="R520" s="800"/>
      <c r="S520" s="800"/>
      <c r="T520" s="801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hidden="1" customHeight="1" x14ac:dyDescent="0.25">
      <c r="A521" s="60" t="s">
        <v>837</v>
      </c>
      <c r="B521" s="60" t="s">
        <v>840</v>
      </c>
      <c r="C521" s="34">
        <v>4301011778</v>
      </c>
      <c r="D521" s="798">
        <v>4680115880603</v>
      </c>
      <c r="E521" s="798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0"/>
      <c r="R521" s="800"/>
      <c r="S521" s="800"/>
      <c r="T521" s="801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hidden="1" customHeight="1" x14ac:dyDescent="0.25">
      <c r="A522" s="60" t="s">
        <v>841</v>
      </c>
      <c r="B522" s="60" t="s">
        <v>842</v>
      </c>
      <c r="C522" s="34">
        <v>4301012036</v>
      </c>
      <c r="D522" s="798">
        <v>4680115882782</v>
      </c>
      <c r="E522" s="798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1078" t="s">
        <v>843</v>
      </c>
      <c r="Q522" s="800"/>
      <c r="R522" s="800"/>
      <c r="S522" s="800"/>
      <c r="T522" s="801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hidden="1" customHeight="1" x14ac:dyDescent="0.25">
      <c r="A523" s="60" t="s">
        <v>844</v>
      </c>
      <c r="B523" s="60" t="s">
        <v>845</v>
      </c>
      <c r="C523" s="34">
        <v>4301012034</v>
      </c>
      <c r="D523" s="798">
        <v>4607091389982</v>
      </c>
      <c r="E523" s="798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1079" t="s">
        <v>846</v>
      </c>
      <c r="Q523" s="800"/>
      <c r="R523" s="800"/>
      <c r="S523" s="800"/>
      <c r="T523" s="801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844</v>
      </c>
      <c r="B524" s="60" t="s">
        <v>847</v>
      </c>
      <c r="C524" s="34">
        <v>4301011784</v>
      </c>
      <c r="D524" s="798">
        <v>4607091389982</v>
      </c>
      <c r="E524" s="798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10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0"/>
      <c r="R524" s="800"/>
      <c r="S524" s="800"/>
      <c r="T524" s="80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idden="1" x14ac:dyDescent="0.2">
      <c r="A525" s="805"/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6"/>
      <c r="P525" s="802" t="s">
        <v>40</v>
      </c>
      <c r="Q525" s="803"/>
      <c r="R525" s="803"/>
      <c r="S525" s="803"/>
      <c r="T525" s="803"/>
      <c r="U525" s="803"/>
      <c r="V525" s="804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805"/>
      <c r="B526" s="805"/>
      <c r="C526" s="805"/>
      <c r="D526" s="805"/>
      <c r="E526" s="805"/>
      <c r="F526" s="805"/>
      <c r="G526" s="805"/>
      <c r="H526" s="805"/>
      <c r="I526" s="805"/>
      <c r="J526" s="805"/>
      <c r="K526" s="805"/>
      <c r="L526" s="805"/>
      <c r="M526" s="805"/>
      <c r="N526" s="805"/>
      <c r="O526" s="806"/>
      <c r="P526" s="802" t="s">
        <v>40</v>
      </c>
      <c r="Q526" s="803"/>
      <c r="R526" s="803"/>
      <c r="S526" s="803"/>
      <c r="T526" s="803"/>
      <c r="U526" s="803"/>
      <c r="V526" s="804"/>
      <c r="W526" s="40" t="s">
        <v>0</v>
      </c>
      <c r="X526" s="41">
        <f>IFERROR(SUM(X514:X524),"0")</f>
        <v>0</v>
      </c>
      <c r="Y526" s="41">
        <f>IFERROR(SUM(Y514:Y524),"0")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797" t="s">
        <v>177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63"/>
      <c r="AB527" s="63"/>
      <c r="AC527" s="63"/>
    </row>
    <row r="528" spans="1:68" ht="16.5" hidden="1" customHeight="1" x14ac:dyDescent="0.25">
      <c r="A528" s="60" t="s">
        <v>848</v>
      </c>
      <c r="B528" s="60" t="s">
        <v>849</v>
      </c>
      <c r="C528" s="34">
        <v>4301020222</v>
      </c>
      <c r="D528" s="798">
        <v>4607091388930</v>
      </c>
      <c r="E528" s="798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0"/>
      <c r="R528" s="800"/>
      <c r="S528" s="800"/>
      <c r="T528" s="80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hidden="1" customHeight="1" x14ac:dyDescent="0.25">
      <c r="A529" s="60" t="s">
        <v>851</v>
      </c>
      <c r="B529" s="60" t="s">
        <v>852</v>
      </c>
      <c r="C529" s="34">
        <v>4301020206</v>
      </c>
      <c r="D529" s="798">
        <v>4680115880054</v>
      </c>
      <c r="E529" s="798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0"/>
      <c r="R529" s="800"/>
      <c r="S529" s="800"/>
      <c r="T529" s="80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851</v>
      </c>
      <c r="B530" s="60" t="s">
        <v>853</v>
      </c>
      <c r="C530" s="34">
        <v>4301020364</v>
      </c>
      <c r="D530" s="798">
        <v>4680115880054</v>
      </c>
      <c r="E530" s="798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1083" t="s">
        <v>854</v>
      </c>
      <c r="Q530" s="800"/>
      <c r="R530" s="800"/>
      <c r="S530" s="800"/>
      <c r="T530" s="801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805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02" t="s">
        <v>40</v>
      </c>
      <c r="Q531" s="803"/>
      <c r="R531" s="803"/>
      <c r="S531" s="803"/>
      <c r="T531" s="803"/>
      <c r="U531" s="803"/>
      <c r="V531" s="804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02" t="s">
        <v>40</v>
      </c>
      <c r="Q532" s="803"/>
      <c r="R532" s="803"/>
      <c r="S532" s="803"/>
      <c r="T532" s="803"/>
      <c r="U532" s="803"/>
      <c r="V532" s="804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797" t="s">
        <v>78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63"/>
      <c r="AB533" s="63"/>
      <c r="AC533" s="63"/>
    </row>
    <row r="534" spans="1:68" ht="27" hidden="1" customHeight="1" x14ac:dyDescent="0.25">
      <c r="A534" s="60" t="s">
        <v>855</v>
      </c>
      <c r="B534" s="60" t="s">
        <v>856</v>
      </c>
      <c r="C534" s="34">
        <v>4301031252</v>
      </c>
      <c r="D534" s="798">
        <v>4680115883116</v>
      </c>
      <c r="E534" s="798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10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0"/>
      <c r="R534" s="800"/>
      <c r="S534" s="800"/>
      <c r="T534" s="80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hidden="1" customHeight="1" x14ac:dyDescent="0.25">
      <c r="A535" s="60" t="s">
        <v>858</v>
      </c>
      <c r="B535" s="60" t="s">
        <v>859</v>
      </c>
      <c r="C535" s="34">
        <v>4301031248</v>
      </c>
      <c r="D535" s="798">
        <v>4680115883093</v>
      </c>
      <c r="E535" s="798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10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0"/>
      <c r="R535" s="800"/>
      <c r="S535" s="800"/>
      <c r="T535" s="80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hidden="1" customHeight="1" x14ac:dyDescent="0.25">
      <c r="A536" s="60" t="s">
        <v>861</v>
      </c>
      <c r="B536" s="60" t="s">
        <v>862</v>
      </c>
      <c r="C536" s="34">
        <v>4301031250</v>
      </c>
      <c r="D536" s="798">
        <v>4680115883109</v>
      </c>
      <c r="E536" s="798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0"/>
      <c r="R536" s="800"/>
      <c r="S536" s="800"/>
      <c r="T536" s="801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5"/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0</v>
      </c>
      <c r="BN536" s="75">
        <f t="shared" si="97"/>
        <v>0</v>
      </c>
      <c r="BO536" s="75">
        <f t="shared" si="98"/>
        <v>0</v>
      </c>
      <c r="BP536" s="75">
        <f t="shared" si="99"/>
        <v>0</v>
      </c>
    </row>
    <row r="537" spans="1:68" ht="27" hidden="1" customHeight="1" x14ac:dyDescent="0.25">
      <c r="A537" s="60" t="s">
        <v>864</v>
      </c>
      <c r="B537" s="60" t="s">
        <v>865</v>
      </c>
      <c r="C537" s="34">
        <v>4301031249</v>
      </c>
      <c r="D537" s="798">
        <v>4680115882072</v>
      </c>
      <c r="E537" s="798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10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0"/>
      <c r="R537" s="800"/>
      <c r="S537" s="800"/>
      <c r="T537" s="80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hidden="1" customHeight="1" x14ac:dyDescent="0.25">
      <c r="A538" s="60" t="s">
        <v>864</v>
      </c>
      <c r="B538" s="60" t="s">
        <v>867</v>
      </c>
      <c r="C538" s="34">
        <v>4301031383</v>
      </c>
      <c r="D538" s="798">
        <v>4680115882072</v>
      </c>
      <c r="E538" s="798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1088" t="s">
        <v>868</v>
      </c>
      <c r="Q538" s="800"/>
      <c r="R538" s="800"/>
      <c r="S538" s="800"/>
      <c r="T538" s="801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hidden="1" customHeight="1" x14ac:dyDescent="0.25">
      <c r="A539" s="60" t="s">
        <v>869</v>
      </c>
      <c r="B539" s="60" t="s">
        <v>870</v>
      </c>
      <c r="C539" s="34">
        <v>4301031251</v>
      </c>
      <c r="D539" s="798">
        <v>4680115882102</v>
      </c>
      <c r="E539" s="798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0"/>
      <c r="R539" s="800"/>
      <c r="S539" s="800"/>
      <c r="T539" s="801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hidden="1" customHeight="1" x14ac:dyDescent="0.25">
      <c r="A540" s="60" t="s">
        <v>869</v>
      </c>
      <c r="B540" s="60" t="s">
        <v>871</v>
      </c>
      <c r="C540" s="34">
        <v>4301031385</v>
      </c>
      <c r="D540" s="798">
        <v>4680115882102</v>
      </c>
      <c r="E540" s="798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1090" t="s">
        <v>872</v>
      </c>
      <c r="Q540" s="800"/>
      <c r="R540" s="800"/>
      <c r="S540" s="800"/>
      <c r="T540" s="801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hidden="1" customHeight="1" x14ac:dyDescent="0.25">
      <c r="A541" s="60" t="s">
        <v>874</v>
      </c>
      <c r="B541" s="60" t="s">
        <v>875</v>
      </c>
      <c r="C541" s="34">
        <v>4301031253</v>
      </c>
      <c r="D541" s="798">
        <v>4680115882096</v>
      </c>
      <c r="E541" s="798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10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0"/>
      <c r="R541" s="800"/>
      <c r="S541" s="800"/>
      <c r="T541" s="80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hidden="1" customHeight="1" x14ac:dyDescent="0.25">
      <c r="A542" s="60" t="s">
        <v>874</v>
      </c>
      <c r="B542" s="60" t="s">
        <v>876</v>
      </c>
      <c r="C542" s="34">
        <v>4301031384</v>
      </c>
      <c r="D542" s="798">
        <v>4680115882096</v>
      </c>
      <c r="E542" s="798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1092" t="s">
        <v>877</v>
      </c>
      <c r="Q542" s="800"/>
      <c r="R542" s="800"/>
      <c r="S542" s="800"/>
      <c r="T542" s="801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hidden="1" x14ac:dyDescent="0.2">
      <c r="A543" s="805"/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6"/>
      <c r="P543" s="802" t="s">
        <v>40</v>
      </c>
      <c r="Q543" s="803"/>
      <c r="R543" s="803"/>
      <c r="S543" s="803"/>
      <c r="T543" s="803"/>
      <c r="U543" s="803"/>
      <c r="V543" s="804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0</v>
      </c>
      <c r="Y543" s="41">
        <f>IFERROR(Y534/H534,"0")+IFERROR(Y535/H535,"0")+IFERROR(Y536/H536,"0")+IFERROR(Y537/H537,"0")+IFERROR(Y538/H538,"0")+IFERROR(Y539/H539,"0")+IFERROR(Y540/H540,"0")+IFERROR(Y541/H541,"0")+IFERROR(Y542/H542,"0")</f>
        <v>0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hidden="1" x14ac:dyDescent="0.2">
      <c r="A544" s="805"/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6"/>
      <c r="P544" s="802" t="s">
        <v>40</v>
      </c>
      <c r="Q544" s="803"/>
      <c r="R544" s="803"/>
      <c r="S544" s="803"/>
      <c r="T544" s="803"/>
      <c r="U544" s="803"/>
      <c r="V544" s="804"/>
      <c r="W544" s="40" t="s">
        <v>0</v>
      </c>
      <c r="X544" s="41">
        <f>IFERROR(SUM(X534:X542),"0")</f>
        <v>0</v>
      </c>
      <c r="Y544" s="41">
        <f>IFERROR(SUM(Y534:Y542),"0")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797" t="s">
        <v>84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63"/>
      <c r="AB545" s="63"/>
      <c r="AC545" s="63"/>
    </row>
    <row r="546" spans="1:68" ht="16.5" hidden="1" customHeight="1" x14ac:dyDescent="0.25">
      <c r="A546" s="60" t="s">
        <v>879</v>
      </c>
      <c r="B546" s="60" t="s">
        <v>880</v>
      </c>
      <c r="C546" s="34">
        <v>4301051230</v>
      </c>
      <c r="D546" s="798">
        <v>4607091383409</v>
      </c>
      <c r="E546" s="798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10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0"/>
      <c r="R546" s="800"/>
      <c r="S546" s="800"/>
      <c r="T546" s="80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hidden="1" customHeight="1" x14ac:dyDescent="0.25">
      <c r="A547" s="60" t="s">
        <v>882</v>
      </c>
      <c r="B547" s="60" t="s">
        <v>883</v>
      </c>
      <c r="C547" s="34">
        <v>4301051231</v>
      </c>
      <c r="D547" s="798">
        <v>4607091383416</v>
      </c>
      <c r="E547" s="798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10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0"/>
      <c r="R547" s="800"/>
      <c r="S547" s="800"/>
      <c r="T547" s="80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885</v>
      </c>
      <c r="B548" s="60" t="s">
        <v>886</v>
      </c>
      <c r="C548" s="34">
        <v>4301051058</v>
      </c>
      <c r="D548" s="798">
        <v>4680115883536</v>
      </c>
      <c r="E548" s="798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10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0"/>
      <c r="R548" s="800"/>
      <c r="S548" s="800"/>
      <c r="T548" s="80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805"/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6"/>
      <c r="P549" s="802" t="s">
        <v>40</v>
      </c>
      <c r="Q549" s="803"/>
      <c r="R549" s="803"/>
      <c r="S549" s="803"/>
      <c r="T549" s="803"/>
      <c r="U549" s="803"/>
      <c r="V549" s="804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805"/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6"/>
      <c r="P550" s="802" t="s">
        <v>40</v>
      </c>
      <c r="Q550" s="803"/>
      <c r="R550" s="803"/>
      <c r="S550" s="803"/>
      <c r="T550" s="803"/>
      <c r="U550" s="803"/>
      <c r="V550" s="804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hidden="1" customHeight="1" x14ac:dyDescent="0.25">
      <c r="A551" s="797" t="s">
        <v>224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63"/>
      <c r="AB551" s="63"/>
      <c r="AC551" s="63"/>
    </row>
    <row r="552" spans="1:68" ht="16.5" hidden="1" customHeight="1" x14ac:dyDescent="0.25">
      <c r="A552" s="60" t="s">
        <v>888</v>
      </c>
      <c r="B552" s="60" t="s">
        <v>889</v>
      </c>
      <c r="C552" s="34">
        <v>4301060363</v>
      </c>
      <c r="D552" s="798">
        <v>4680115885035</v>
      </c>
      <c r="E552" s="798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0"/>
      <c r="R552" s="800"/>
      <c r="S552" s="800"/>
      <c r="T552" s="801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891</v>
      </c>
      <c r="B553" s="60" t="s">
        <v>892</v>
      </c>
      <c r="C553" s="34">
        <v>4301060436</v>
      </c>
      <c r="D553" s="798">
        <v>4680115885936</v>
      </c>
      <c r="E553" s="798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1097" t="s">
        <v>893</v>
      </c>
      <c r="Q553" s="800"/>
      <c r="R553" s="800"/>
      <c r="S553" s="800"/>
      <c r="T553" s="80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805"/>
      <c r="B554" s="805"/>
      <c r="C554" s="805"/>
      <c r="D554" s="805"/>
      <c r="E554" s="805"/>
      <c r="F554" s="805"/>
      <c r="G554" s="805"/>
      <c r="H554" s="805"/>
      <c r="I554" s="805"/>
      <c r="J554" s="805"/>
      <c r="K554" s="805"/>
      <c r="L554" s="805"/>
      <c r="M554" s="805"/>
      <c r="N554" s="805"/>
      <c r="O554" s="806"/>
      <c r="P554" s="802" t="s">
        <v>40</v>
      </c>
      <c r="Q554" s="803"/>
      <c r="R554" s="803"/>
      <c r="S554" s="803"/>
      <c r="T554" s="803"/>
      <c r="U554" s="803"/>
      <c r="V554" s="804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hidden="1" x14ac:dyDescent="0.2">
      <c r="A555" s="805"/>
      <c r="B555" s="805"/>
      <c r="C555" s="805"/>
      <c r="D555" s="805"/>
      <c r="E555" s="805"/>
      <c r="F555" s="805"/>
      <c r="G555" s="805"/>
      <c r="H555" s="805"/>
      <c r="I555" s="805"/>
      <c r="J555" s="805"/>
      <c r="K555" s="805"/>
      <c r="L555" s="805"/>
      <c r="M555" s="805"/>
      <c r="N555" s="805"/>
      <c r="O555" s="806"/>
      <c r="P555" s="802" t="s">
        <v>40</v>
      </c>
      <c r="Q555" s="803"/>
      <c r="R555" s="803"/>
      <c r="S555" s="803"/>
      <c r="T555" s="803"/>
      <c r="U555" s="803"/>
      <c r="V555" s="804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hidden="1" customHeight="1" x14ac:dyDescent="0.2">
      <c r="A556" s="795" t="s">
        <v>894</v>
      </c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5"/>
      <c r="P556" s="795"/>
      <c r="Q556" s="795"/>
      <c r="R556" s="795"/>
      <c r="S556" s="795"/>
      <c r="T556" s="795"/>
      <c r="U556" s="795"/>
      <c r="V556" s="795"/>
      <c r="W556" s="795"/>
      <c r="X556" s="795"/>
      <c r="Y556" s="795"/>
      <c r="Z556" s="795"/>
      <c r="AA556" s="52"/>
      <c r="AB556" s="52"/>
      <c r="AC556" s="52"/>
    </row>
    <row r="557" spans="1:68" ht="16.5" hidden="1" customHeight="1" x14ac:dyDescent="0.25">
      <c r="A557" s="796" t="s">
        <v>894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62"/>
      <c r="AB557" s="62"/>
      <c r="AC557" s="62"/>
    </row>
    <row r="558" spans="1:68" ht="14.25" hidden="1" customHeight="1" x14ac:dyDescent="0.25">
      <c r="A558" s="797" t="s">
        <v>125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3"/>
      <c r="AB558" s="63"/>
      <c r="AC558" s="63"/>
    </row>
    <row r="559" spans="1:68" ht="27" hidden="1" customHeight="1" x14ac:dyDescent="0.25">
      <c r="A559" s="60" t="s">
        <v>895</v>
      </c>
      <c r="B559" s="60" t="s">
        <v>896</v>
      </c>
      <c r="C559" s="34">
        <v>4301011763</v>
      </c>
      <c r="D559" s="798">
        <v>4640242181011</v>
      </c>
      <c r="E559" s="798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1098" t="s">
        <v>897</v>
      </c>
      <c r="Q559" s="800"/>
      <c r="R559" s="800"/>
      <c r="S559" s="800"/>
      <c r="T559" s="80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hidden="1" customHeight="1" x14ac:dyDescent="0.25">
      <c r="A560" s="60" t="s">
        <v>899</v>
      </c>
      <c r="B560" s="60" t="s">
        <v>900</v>
      </c>
      <c r="C560" s="34">
        <v>4301011585</v>
      </c>
      <c r="D560" s="798">
        <v>4640242180441</v>
      </c>
      <c r="E560" s="798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1099" t="s">
        <v>901</v>
      </c>
      <c r="Q560" s="800"/>
      <c r="R560" s="800"/>
      <c r="S560" s="800"/>
      <c r="T560" s="80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hidden="1" customHeight="1" x14ac:dyDescent="0.25">
      <c r="A561" s="60" t="s">
        <v>903</v>
      </c>
      <c r="B561" s="60" t="s">
        <v>904</v>
      </c>
      <c r="C561" s="34">
        <v>4301011584</v>
      </c>
      <c r="D561" s="798">
        <v>4640242180564</v>
      </c>
      <c r="E561" s="798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1100" t="s">
        <v>905</v>
      </c>
      <c r="Q561" s="800"/>
      <c r="R561" s="800"/>
      <c r="S561" s="800"/>
      <c r="T561" s="80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IFERROR(IF(Y561=0,"",ROUNDUP(Y561/H561,0)*0.02175),"")</f>
        <v/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hidden="1" customHeight="1" x14ac:dyDescent="0.25">
      <c r="A562" s="60" t="s">
        <v>907</v>
      </c>
      <c r="B562" s="60" t="s">
        <v>908</v>
      </c>
      <c r="C562" s="34">
        <v>4301011762</v>
      </c>
      <c r="D562" s="798">
        <v>4640242180922</v>
      </c>
      <c r="E562" s="798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1101" t="s">
        <v>909</v>
      </c>
      <c r="Q562" s="800"/>
      <c r="R562" s="800"/>
      <c r="S562" s="800"/>
      <c r="T562" s="80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911</v>
      </c>
      <c r="B563" s="60" t="s">
        <v>912</v>
      </c>
      <c r="C563" s="34">
        <v>4301011764</v>
      </c>
      <c r="D563" s="798">
        <v>4640242181189</v>
      </c>
      <c r="E563" s="798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1102" t="s">
        <v>913</v>
      </c>
      <c r="Q563" s="800"/>
      <c r="R563" s="800"/>
      <c r="S563" s="800"/>
      <c r="T563" s="80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914</v>
      </c>
      <c r="B564" s="60" t="s">
        <v>915</v>
      </c>
      <c r="C564" s="34">
        <v>4301011551</v>
      </c>
      <c r="D564" s="798">
        <v>4640242180038</v>
      </c>
      <c r="E564" s="798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1103" t="s">
        <v>916</v>
      </c>
      <c r="Q564" s="800"/>
      <c r="R564" s="800"/>
      <c r="S564" s="800"/>
      <c r="T564" s="80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917</v>
      </c>
      <c r="B565" s="60" t="s">
        <v>918</v>
      </c>
      <c r="C565" s="34">
        <v>4301011765</v>
      </c>
      <c r="D565" s="798">
        <v>4640242181172</v>
      </c>
      <c r="E565" s="798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1104" t="s">
        <v>919</v>
      </c>
      <c r="Q565" s="800"/>
      <c r="R565" s="800"/>
      <c r="S565" s="800"/>
      <c r="T565" s="80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hidden="1" x14ac:dyDescent="0.2">
      <c r="A566" s="805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02" t="s">
        <v>40</v>
      </c>
      <c r="Q566" s="803"/>
      <c r="R566" s="803"/>
      <c r="S566" s="803"/>
      <c r="T566" s="803"/>
      <c r="U566" s="803"/>
      <c r="V566" s="804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hidden="1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02" t="s">
        <v>40</v>
      </c>
      <c r="Q567" s="803"/>
      <c r="R567" s="803"/>
      <c r="S567" s="803"/>
      <c r="T567" s="803"/>
      <c r="U567" s="803"/>
      <c r="V567" s="804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hidden="1" customHeight="1" x14ac:dyDescent="0.25">
      <c r="A568" s="797" t="s">
        <v>177</v>
      </c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797"/>
      <c r="P568" s="797"/>
      <c r="Q568" s="797"/>
      <c r="R568" s="797"/>
      <c r="S568" s="797"/>
      <c r="T568" s="797"/>
      <c r="U568" s="797"/>
      <c r="V568" s="797"/>
      <c r="W568" s="797"/>
      <c r="X568" s="797"/>
      <c r="Y568" s="797"/>
      <c r="Z568" s="797"/>
      <c r="AA568" s="63"/>
      <c r="AB568" s="63"/>
      <c r="AC568" s="63"/>
    </row>
    <row r="569" spans="1:68" ht="16.5" hidden="1" customHeight="1" x14ac:dyDescent="0.25">
      <c r="A569" s="60" t="s">
        <v>920</v>
      </c>
      <c r="B569" s="60" t="s">
        <v>921</v>
      </c>
      <c r="C569" s="34">
        <v>4301020269</v>
      </c>
      <c r="D569" s="798">
        <v>4640242180519</v>
      </c>
      <c r="E569" s="798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1105" t="s">
        <v>922</v>
      </c>
      <c r="Q569" s="800"/>
      <c r="R569" s="800"/>
      <c r="S569" s="800"/>
      <c r="T569" s="80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923</v>
      </c>
      <c r="B570" s="60" t="s">
        <v>924</v>
      </c>
      <c r="C570" s="34">
        <v>4301020260</v>
      </c>
      <c r="D570" s="798">
        <v>4640242180526</v>
      </c>
      <c r="E570" s="798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1106" t="s">
        <v>925</v>
      </c>
      <c r="Q570" s="800"/>
      <c r="R570" s="800"/>
      <c r="S570" s="800"/>
      <c r="T570" s="80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926</v>
      </c>
      <c r="B571" s="60" t="s">
        <v>927</v>
      </c>
      <c r="C571" s="34">
        <v>4301020309</v>
      </c>
      <c r="D571" s="798">
        <v>4640242180090</v>
      </c>
      <c r="E571" s="798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1107" t="s">
        <v>928</v>
      </c>
      <c r="Q571" s="800"/>
      <c r="R571" s="800"/>
      <c r="S571" s="800"/>
      <c r="T571" s="80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930</v>
      </c>
      <c r="B572" s="60" t="s">
        <v>931</v>
      </c>
      <c r="C572" s="34">
        <v>4301020295</v>
      </c>
      <c r="D572" s="798">
        <v>4640242181363</v>
      </c>
      <c r="E572" s="798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1108" t="s">
        <v>932</v>
      </c>
      <c r="Q572" s="800"/>
      <c r="R572" s="800"/>
      <c r="S572" s="800"/>
      <c r="T572" s="801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805"/>
      <c r="B573" s="805"/>
      <c r="C573" s="805"/>
      <c r="D573" s="805"/>
      <c r="E573" s="805"/>
      <c r="F573" s="805"/>
      <c r="G573" s="805"/>
      <c r="H573" s="805"/>
      <c r="I573" s="805"/>
      <c r="J573" s="805"/>
      <c r="K573" s="805"/>
      <c r="L573" s="805"/>
      <c r="M573" s="805"/>
      <c r="N573" s="805"/>
      <c r="O573" s="806"/>
      <c r="P573" s="802" t="s">
        <v>40</v>
      </c>
      <c r="Q573" s="803"/>
      <c r="R573" s="803"/>
      <c r="S573" s="803"/>
      <c r="T573" s="803"/>
      <c r="U573" s="803"/>
      <c r="V573" s="804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805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02" t="s">
        <v>40</v>
      </c>
      <c r="Q574" s="803"/>
      <c r="R574" s="803"/>
      <c r="S574" s="803"/>
      <c r="T574" s="803"/>
      <c r="U574" s="803"/>
      <c r="V574" s="804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97" t="s">
        <v>78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63"/>
      <c r="AB575" s="63"/>
      <c r="AC575" s="63"/>
    </row>
    <row r="576" spans="1:68" ht="27" hidden="1" customHeight="1" x14ac:dyDescent="0.25">
      <c r="A576" s="60" t="s">
        <v>933</v>
      </c>
      <c r="B576" s="60" t="s">
        <v>934</v>
      </c>
      <c r="C576" s="34">
        <v>4301031280</v>
      </c>
      <c r="D576" s="798">
        <v>4640242180816</v>
      </c>
      <c r="E576" s="798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1109" t="s">
        <v>935</v>
      </c>
      <c r="Q576" s="800"/>
      <c r="R576" s="800"/>
      <c r="S576" s="800"/>
      <c r="T576" s="80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hidden="1" customHeight="1" x14ac:dyDescent="0.25">
      <c r="A577" s="60" t="s">
        <v>937</v>
      </c>
      <c r="B577" s="60" t="s">
        <v>938</v>
      </c>
      <c r="C577" s="34">
        <v>4301031244</v>
      </c>
      <c r="D577" s="798">
        <v>4640242180595</v>
      </c>
      <c r="E577" s="798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1110" t="s">
        <v>939</v>
      </c>
      <c r="Q577" s="800"/>
      <c r="R577" s="800"/>
      <c r="S577" s="800"/>
      <c r="T577" s="801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5"/>
        <v>0</v>
      </c>
      <c r="Z577" s="39" t="str">
        <f>IFERROR(IF(Y577=0,"",ROUNDUP(Y577/H577,0)*0.00753),"")</f>
        <v/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0</v>
      </c>
      <c r="BN577" s="75">
        <f t="shared" si="107"/>
        <v>0</v>
      </c>
      <c r="BO577" s="75">
        <f t="shared" si="108"/>
        <v>0</v>
      </c>
      <c r="BP577" s="75">
        <f t="shared" si="109"/>
        <v>0</v>
      </c>
    </row>
    <row r="578" spans="1:68" ht="27" hidden="1" customHeight="1" x14ac:dyDescent="0.25">
      <c r="A578" s="60" t="s">
        <v>941</v>
      </c>
      <c r="B578" s="60" t="s">
        <v>942</v>
      </c>
      <c r="C578" s="34">
        <v>4301031289</v>
      </c>
      <c r="D578" s="798">
        <v>4640242181615</v>
      </c>
      <c r="E578" s="798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1111" t="s">
        <v>943</v>
      </c>
      <c r="Q578" s="800"/>
      <c r="R578" s="800"/>
      <c r="S578" s="800"/>
      <c r="T578" s="80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hidden="1" customHeight="1" x14ac:dyDescent="0.25">
      <c r="A579" s="60" t="s">
        <v>945</v>
      </c>
      <c r="B579" s="60" t="s">
        <v>946</v>
      </c>
      <c r="C579" s="34">
        <v>4301031285</v>
      </c>
      <c r="D579" s="798">
        <v>4640242181639</v>
      </c>
      <c r="E579" s="798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1112" t="s">
        <v>947</v>
      </c>
      <c r="Q579" s="800"/>
      <c r="R579" s="800"/>
      <c r="S579" s="800"/>
      <c r="T579" s="80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hidden="1" customHeight="1" x14ac:dyDescent="0.25">
      <c r="A580" s="60" t="s">
        <v>949</v>
      </c>
      <c r="B580" s="60" t="s">
        <v>950</v>
      </c>
      <c r="C580" s="34">
        <v>4301031287</v>
      </c>
      <c r="D580" s="798">
        <v>4640242181622</v>
      </c>
      <c r="E580" s="798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1113" t="s">
        <v>951</v>
      </c>
      <c r="Q580" s="800"/>
      <c r="R580" s="800"/>
      <c r="S580" s="800"/>
      <c r="T580" s="80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hidden="1" customHeight="1" x14ac:dyDescent="0.25">
      <c r="A581" s="60" t="s">
        <v>953</v>
      </c>
      <c r="B581" s="60" t="s">
        <v>954</v>
      </c>
      <c r="C581" s="34">
        <v>4301031203</v>
      </c>
      <c r="D581" s="798">
        <v>4640242180908</v>
      </c>
      <c r="E581" s="798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1114" t="s">
        <v>955</v>
      </c>
      <c r="Q581" s="800"/>
      <c r="R581" s="800"/>
      <c r="S581" s="800"/>
      <c r="T581" s="80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hidden="1" customHeight="1" x14ac:dyDescent="0.25">
      <c r="A582" s="60" t="s">
        <v>956</v>
      </c>
      <c r="B582" s="60" t="s">
        <v>957</v>
      </c>
      <c r="C582" s="34">
        <v>4301031200</v>
      </c>
      <c r="D582" s="798">
        <v>4640242180489</v>
      </c>
      <c r="E582" s="798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1115" t="s">
        <v>958</v>
      </c>
      <c r="Q582" s="800"/>
      <c r="R582" s="800"/>
      <c r="S582" s="800"/>
      <c r="T582" s="80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hidden="1" x14ac:dyDescent="0.2">
      <c r="A583" s="805"/>
      <c r="B583" s="805"/>
      <c r="C583" s="805"/>
      <c r="D583" s="805"/>
      <c r="E583" s="805"/>
      <c r="F583" s="805"/>
      <c r="G583" s="805"/>
      <c r="H583" s="805"/>
      <c r="I583" s="805"/>
      <c r="J583" s="805"/>
      <c r="K583" s="805"/>
      <c r="L583" s="805"/>
      <c r="M583" s="805"/>
      <c r="N583" s="805"/>
      <c r="O583" s="806"/>
      <c r="P583" s="802" t="s">
        <v>40</v>
      </c>
      <c r="Q583" s="803"/>
      <c r="R583" s="803"/>
      <c r="S583" s="803"/>
      <c r="T583" s="803"/>
      <c r="U583" s="803"/>
      <c r="V583" s="804"/>
      <c r="W583" s="40" t="s">
        <v>39</v>
      </c>
      <c r="X583" s="41">
        <f>IFERROR(X576/H576,"0")+IFERROR(X577/H577,"0")+IFERROR(X578/H578,"0")+IFERROR(X579/H579,"0")+IFERROR(X580/H580,"0")+IFERROR(X581/H581,"0")+IFERROR(X582/H582,"0")</f>
        <v>0</v>
      </c>
      <c r="Y583" s="41">
        <f>IFERROR(Y576/H576,"0")+IFERROR(Y577/H577,"0")+IFERROR(Y578/H578,"0")+IFERROR(Y579/H579,"0")+IFERROR(Y580/H580,"0")+IFERROR(Y581/H581,"0")+IFERROR(Y582/H582,"0")</f>
        <v>0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805"/>
      <c r="B584" s="805"/>
      <c r="C584" s="805"/>
      <c r="D584" s="805"/>
      <c r="E584" s="805"/>
      <c r="F584" s="805"/>
      <c r="G584" s="805"/>
      <c r="H584" s="805"/>
      <c r="I584" s="805"/>
      <c r="J584" s="805"/>
      <c r="K584" s="805"/>
      <c r="L584" s="805"/>
      <c r="M584" s="805"/>
      <c r="N584" s="805"/>
      <c r="O584" s="806"/>
      <c r="P584" s="802" t="s">
        <v>40</v>
      </c>
      <c r="Q584" s="803"/>
      <c r="R584" s="803"/>
      <c r="S584" s="803"/>
      <c r="T584" s="803"/>
      <c r="U584" s="803"/>
      <c r="V584" s="804"/>
      <c r="W584" s="40" t="s">
        <v>0</v>
      </c>
      <c r="X584" s="41">
        <f>IFERROR(SUM(X576:X582),"0")</f>
        <v>0</v>
      </c>
      <c r="Y584" s="41">
        <f>IFERROR(SUM(Y576:Y582),"0")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97" t="s">
        <v>84</v>
      </c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X585" s="797"/>
      <c r="Y585" s="797"/>
      <c r="Z585" s="797"/>
      <c r="AA585" s="63"/>
      <c r="AB585" s="63"/>
      <c r="AC585" s="63"/>
    </row>
    <row r="586" spans="1:68" ht="27" hidden="1" customHeight="1" x14ac:dyDescent="0.25">
      <c r="A586" s="60" t="s">
        <v>959</v>
      </c>
      <c r="B586" s="60" t="s">
        <v>960</v>
      </c>
      <c r="C586" s="34">
        <v>4301051746</v>
      </c>
      <c r="D586" s="798">
        <v>4640242180533</v>
      </c>
      <c r="E586" s="798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1116" t="s">
        <v>961</v>
      </c>
      <c r="Q586" s="800"/>
      <c r="R586" s="800"/>
      <c r="S586" s="800"/>
      <c r="T586" s="801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963</v>
      </c>
      <c r="B587" s="60" t="s">
        <v>964</v>
      </c>
      <c r="C587" s="34">
        <v>4301051510</v>
      </c>
      <c r="D587" s="798">
        <v>4640242180540</v>
      </c>
      <c r="E587" s="798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1117" t="s">
        <v>965</v>
      </c>
      <c r="Q587" s="800"/>
      <c r="R587" s="800"/>
      <c r="S587" s="800"/>
      <c r="T587" s="80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hidden="1" customHeight="1" x14ac:dyDescent="0.25">
      <c r="A588" s="60" t="s">
        <v>967</v>
      </c>
      <c r="B588" s="60" t="s">
        <v>968</v>
      </c>
      <c r="C588" s="34">
        <v>4301051390</v>
      </c>
      <c r="D588" s="798">
        <v>4640242181233</v>
      </c>
      <c r="E588" s="798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1118" t="s">
        <v>969</v>
      </c>
      <c r="Q588" s="800"/>
      <c r="R588" s="800"/>
      <c r="S588" s="800"/>
      <c r="T588" s="80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hidden="1" customHeight="1" x14ac:dyDescent="0.25">
      <c r="A589" s="60" t="s">
        <v>970</v>
      </c>
      <c r="B589" s="60" t="s">
        <v>971</v>
      </c>
      <c r="C589" s="34">
        <v>4301051448</v>
      </c>
      <c r="D589" s="798">
        <v>4640242181226</v>
      </c>
      <c r="E589" s="798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1119" t="s">
        <v>972</v>
      </c>
      <c r="Q589" s="800"/>
      <c r="R589" s="800"/>
      <c r="S589" s="800"/>
      <c r="T589" s="80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805"/>
      <c r="B590" s="805"/>
      <c r="C590" s="805"/>
      <c r="D590" s="805"/>
      <c r="E590" s="805"/>
      <c r="F590" s="805"/>
      <c r="G590" s="805"/>
      <c r="H590" s="805"/>
      <c r="I590" s="805"/>
      <c r="J590" s="805"/>
      <c r="K590" s="805"/>
      <c r="L590" s="805"/>
      <c r="M590" s="805"/>
      <c r="N590" s="805"/>
      <c r="O590" s="806"/>
      <c r="P590" s="802" t="s">
        <v>40</v>
      </c>
      <c r="Q590" s="803"/>
      <c r="R590" s="803"/>
      <c r="S590" s="803"/>
      <c r="T590" s="803"/>
      <c r="U590" s="803"/>
      <c r="V590" s="804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hidden="1" x14ac:dyDescent="0.2">
      <c r="A591" s="805"/>
      <c r="B591" s="805"/>
      <c r="C591" s="805"/>
      <c r="D591" s="805"/>
      <c r="E591" s="805"/>
      <c r="F591" s="805"/>
      <c r="G591" s="805"/>
      <c r="H591" s="805"/>
      <c r="I591" s="805"/>
      <c r="J591" s="805"/>
      <c r="K591" s="805"/>
      <c r="L591" s="805"/>
      <c r="M591" s="805"/>
      <c r="N591" s="805"/>
      <c r="O591" s="806"/>
      <c r="P591" s="802" t="s">
        <v>40</v>
      </c>
      <c r="Q591" s="803"/>
      <c r="R591" s="803"/>
      <c r="S591" s="803"/>
      <c r="T591" s="803"/>
      <c r="U591" s="803"/>
      <c r="V591" s="804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97" t="s">
        <v>224</v>
      </c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797"/>
      <c r="P592" s="797"/>
      <c r="Q592" s="797"/>
      <c r="R592" s="797"/>
      <c r="S592" s="797"/>
      <c r="T592" s="797"/>
      <c r="U592" s="797"/>
      <c r="V592" s="797"/>
      <c r="W592" s="797"/>
      <c r="X592" s="797"/>
      <c r="Y592" s="797"/>
      <c r="Z592" s="797"/>
      <c r="AA592" s="63"/>
      <c r="AB592" s="63"/>
      <c r="AC592" s="63"/>
    </row>
    <row r="593" spans="1:68" ht="27" hidden="1" customHeight="1" x14ac:dyDescent="0.25">
      <c r="A593" s="60" t="s">
        <v>973</v>
      </c>
      <c r="B593" s="60" t="s">
        <v>974</v>
      </c>
      <c r="C593" s="34">
        <v>4301060408</v>
      </c>
      <c r="D593" s="798">
        <v>4640242180120</v>
      </c>
      <c r="E593" s="798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1120" t="s">
        <v>975</v>
      </c>
      <c r="Q593" s="800"/>
      <c r="R593" s="800"/>
      <c r="S593" s="800"/>
      <c r="T593" s="80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hidden="1" customHeight="1" x14ac:dyDescent="0.25">
      <c r="A594" s="60" t="s">
        <v>973</v>
      </c>
      <c r="B594" s="60" t="s">
        <v>977</v>
      </c>
      <c r="C594" s="34">
        <v>4301060354</v>
      </c>
      <c r="D594" s="798">
        <v>4640242180120</v>
      </c>
      <c r="E594" s="79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1121" t="s">
        <v>978</v>
      </c>
      <c r="Q594" s="800"/>
      <c r="R594" s="800"/>
      <c r="S594" s="800"/>
      <c r="T594" s="80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979</v>
      </c>
      <c r="B595" s="60" t="s">
        <v>980</v>
      </c>
      <c r="C595" s="34">
        <v>4301060407</v>
      </c>
      <c r="D595" s="798">
        <v>4640242180137</v>
      </c>
      <c r="E595" s="798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1122" t="s">
        <v>981</v>
      </c>
      <c r="Q595" s="800"/>
      <c r="R595" s="800"/>
      <c r="S595" s="800"/>
      <c r="T595" s="80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979</v>
      </c>
      <c r="B596" s="60" t="s">
        <v>983</v>
      </c>
      <c r="C596" s="34">
        <v>4301060355</v>
      </c>
      <c r="D596" s="798">
        <v>4640242180137</v>
      </c>
      <c r="E596" s="798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1123" t="s">
        <v>984</v>
      </c>
      <c r="Q596" s="800"/>
      <c r="R596" s="800"/>
      <c r="S596" s="800"/>
      <c r="T596" s="80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805"/>
      <c r="B597" s="805"/>
      <c r="C597" s="805"/>
      <c r="D597" s="805"/>
      <c r="E597" s="805"/>
      <c r="F597" s="805"/>
      <c r="G597" s="805"/>
      <c r="H597" s="805"/>
      <c r="I597" s="805"/>
      <c r="J597" s="805"/>
      <c r="K597" s="805"/>
      <c r="L597" s="805"/>
      <c r="M597" s="805"/>
      <c r="N597" s="805"/>
      <c r="O597" s="806"/>
      <c r="P597" s="802" t="s">
        <v>40</v>
      </c>
      <c r="Q597" s="803"/>
      <c r="R597" s="803"/>
      <c r="S597" s="803"/>
      <c r="T597" s="803"/>
      <c r="U597" s="803"/>
      <c r="V597" s="804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hidden="1" x14ac:dyDescent="0.2">
      <c r="A598" s="805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02" t="s">
        <v>40</v>
      </c>
      <c r="Q598" s="803"/>
      <c r="R598" s="803"/>
      <c r="S598" s="803"/>
      <c r="T598" s="803"/>
      <c r="U598" s="803"/>
      <c r="V598" s="804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hidden="1" customHeight="1" x14ac:dyDescent="0.25">
      <c r="A599" s="796" t="s">
        <v>985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62"/>
      <c r="AB599" s="62"/>
      <c r="AC599" s="62"/>
    </row>
    <row r="600" spans="1:68" ht="14.25" hidden="1" customHeight="1" x14ac:dyDescent="0.25">
      <c r="A600" s="797" t="s">
        <v>125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63"/>
      <c r="AB600" s="63"/>
      <c r="AC600" s="63"/>
    </row>
    <row r="601" spans="1:68" ht="27" hidden="1" customHeight="1" x14ac:dyDescent="0.25">
      <c r="A601" s="60" t="s">
        <v>986</v>
      </c>
      <c r="B601" s="60" t="s">
        <v>987</v>
      </c>
      <c r="C601" s="34">
        <v>4301011951</v>
      </c>
      <c r="D601" s="798">
        <v>4640242180045</v>
      </c>
      <c r="E601" s="79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1124" t="s">
        <v>988</v>
      </c>
      <c r="Q601" s="800"/>
      <c r="R601" s="800"/>
      <c r="S601" s="800"/>
      <c r="T601" s="801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990</v>
      </c>
      <c r="B602" s="60" t="s">
        <v>991</v>
      </c>
      <c r="C602" s="34">
        <v>4301011950</v>
      </c>
      <c r="D602" s="798">
        <v>4640242180601</v>
      </c>
      <c r="E602" s="79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1125" t="s">
        <v>992</v>
      </c>
      <c r="Q602" s="800"/>
      <c r="R602" s="800"/>
      <c r="S602" s="800"/>
      <c r="T602" s="801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idden="1" x14ac:dyDescent="0.2">
      <c r="A603" s="805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02" t="s">
        <v>40</v>
      </c>
      <c r="Q603" s="803"/>
      <c r="R603" s="803"/>
      <c r="S603" s="803"/>
      <c r="T603" s="803"/>
      <c r="U603" s="803"/>
      <c r="V603" s="804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02" t="s">
        <v>40</v>
      </c>
      <c r="Q604" s="803"/>
      <c r="R604" s="803"/>
      <c r="S604" s="803"/>
      <c r="T604" s="803"/>
      <c r="U604" s="803"/>
      <c r="V604" s="804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hidden="1" customHeight="1" x14ac:dyDescent="0.25">
      <c r="A605" s="797" t="s">
        <v>177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63"/>
      <c r="AB605" s="63"/>
      <c r="AC605" s="63"/>
    </row>
    <row r="606" spans="1:68" ht="27" hidden="1" customHeight="1" x14ac:dyDescent="0.25">
      <c r="A606" s="60" t="s">
        <v>994</v>
      </c>
      <c r="B606" s="60" t="s">
        <v>995</v>
      </c>
      <c r="C606" s="34">
        <v>4301020314</v>
      </c>
      <c r="D606" s="798">
        <v>4640242180090</v>
      </c>
      <c r="E606" s="79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1127" t="s">
        <v>996</v>
      </c>
      <c r="Q606" s="800"/>
      <c r="R606" s="800"/>
      <c r="S606" s="800"/>
      <c r="T606" s="801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idden="1" x14ac:dyDescent="0.2">
      <c r="A607" s="805"/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6"/>
      <c r="P607" s="802" t="s">
        <v>40</v>
      </c>
      <c r="Q607" s="803"/>
      <c r="R607" s="803"/>
      <c r="S607" s="803"/>
      <c r="T607" s="803"/>
      <c r="U607" s="803"/>
      <c r="V607" s="804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hidden="1" x14ac:dyDescent="0.2">
      <c r="A608" s="805"/>
      <c r="B608" s="805"/>
      <c r="C608" s="805"/>
      <c r="D608" s="805"/>
      <c r="E608" s="805"/>
      <c r="F608" s="805"/>
      <c r="G608" s="805"/>
      <c r="H608" s="805"/>
      <c r="I608" s="805"/>
      <c r="J608" s="805"/>
      <c r="K608" s="805"/>
      <c r="L608" s="805"/>
      <c r="M608" s="805"/>
      <c r="N608" s="805"/>
      <c r="O608" s="806"/>
      <c r="P608" s="802" t="s">
        <v>40</v>
      </c>
      <c r="Q608" s="803"/>
      <c r="R608" s="803"/>
      <c r="S608" s="803"/>
      <c r="T608" s="803"/>
      <c r="U608" s="803"/>
      <c r="V608" s="804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hidden="1" customHeight="1" x14ac:dyDescent="0.25">
      <c r="A609" s="797" t="s">
        <v>78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63"/>
      <c r="AB609" s="63"/>
      <c r="AC609" s="63"/>
    </row>
    <row r="610" spans="1:68" ht="27" hidden="1" customHeight="1" x14ac:dyDescent="0.25">
      <c r="A610" s="60" t="s">
        <v>998</v>
      </c>
      <c r="B610" s="60" t="s">
        <v>999</v>
      </c>
      <c r="C610" s="34">
        <v>4301031321</v>
      </c>
      <c r="D610" s="798">
        <v>4640242180076</v>
      </c>
      <c r="E610" s="798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1128" t="s">
        <v>1000</v>
      </c>
      <c r="Q610" s="800"/>
      <c r="R610" s="800"/>
      <c r="S610" s="800"/>
      <c r="T610" s="80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idden="1" x14ac:dyDescent="0.2">
      <c r="A611" s="805"/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6"/>
      <c r="P611" s="802" t="s">
        <v>40</v>
      </c>
      <c r="Q611" s="803"/>
      <c r="R611" s="803"/>
      <c r="S611" s="803"/>
      <c r="T611" s="803"/>
      <c r="U611" s="803"/>
      <c r="V611" s="804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hidden="1" x14ac:dyDescent="0.2">
      <c r="A612" s="805"/>
      <c r="B612" s="805"/>
      <c r="C612" s="805"/>
      <c r="D612" s="805"/>
      <c r="E612" s="805"/>
      <c r="F612" s="805"/>
      <c r="G612" s="805"/>
      <c r="H612" s="805"/>
      <c r="I612" s="805"/>
      <c r="J612" s="805"/>
      <c r="K612" s="805"/>
      <c r="L612" s="805"/>
      <c r="M612" s="805"/>
      <c r="N612" s="805"/>
      <c r="O612" s="806"/>
      <c r="P612" s="802" t="s">
        <v>40</v>
      </c>
      <c r="Q612" s="803"/>
      <c r="R612" s="803"/>
      <c r="S612" s="803"/>
      <c r="T612" s="803"/>
      <c r="U612" s="803"/>
      <c r="V612" s="804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hidden="1" customHeight="1" x14ac:dyDescent="0.25">
      <c r="A613" s="797" t="s">
        <v>84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63"/>
      <c r="AB613" s="63"/>
      <c r="AC613" s="63"/>
    </row>
    <row r="614" spans="1:68" ht="27" hidden="1" customHeight="1" x14ac:dyDescent="0.25">
      <c r="A614" s="60" t="s">
        <v>1002</v>
      </c>
      <c r="B614" s="60" t="s">
        <v>1003</v>
      </c>
      <c r="C614" s="34">
        <v>4301051780</v>
      </c>
      <c r="D614" s="798">
        <v>4640242180106</v>
      </c>
      <c r="E614" s="798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1129" t="s">
        <v>1004</v>
      </c>
      <c r="Q614" s="800"/>
      <c r="R614" s="800"/>
      <c r="S614" s="800"/>
      <c r="T614" s="80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805"/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6"/>
      <c r="P615" s="802" t="s">
        <v>40</v>
      </c>
      <c r="Q615" s="803"/>
      <c r="R615" s="803"/>
      <c r="S615" s="803"/>
      <c r="T615" s="803"/>
      <c r="U615" s="803"/>
      <c r="V615" s="804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hidden="1" x14ac:dyDescent="0.2">
      <c r="A616" s="805"/>
      <c r="B616" s="805"/>
      <c r="C616" s="805"/>
      <c r="D616" s="805"/>
      <c r="E616" s="805"/>
      <c r="F616" s="805"/>
      <c r="G616" s="805"/>
      <c r="H616" s="805"/>
      <c r="I616" s="805"/>
      <c r="J616" s="805"/>
      <c r="K616" s="805"/>
      <c r="L616" s="805"/>
      <c r="M616" s="805"/>
      <c r="N616" s="805"/>
      <c r="O616" s="806"/>
      <c r="P616" s="802" t="s">
        <v>40</v>
      </c>
      <c r="Q616" s="803"/>
      <c r="R616" s="803"/>
      <c r="S616" s="803"/>
      <c r="T616" s="803"/>
      <c r="U616" s="803"/>
      <c r="V616" s="804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805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1133"/>
      <c r="P617" s="1130" t="s">
        <v>33</v>
      </c>
      <c r="Q617" s="1131"/>
      <c r="R617" s="1131"/>
      <c r="S617" s="1131"/>
      <c r="T617" s="1131"/>
      <c r="U617" s="1131"/>
      <c r="V617" s="1132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17100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17110.199999999997</v>
      </c>
      <c r="Z617" s="40"/>
      <c r="AA617" s="64"/>
      <c r="AB617" s="64"/>
      <c r="AC617" s="64"/>
    </row>
    <row r="618" spans="1:68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1133"/>
      <c r="P618" s="1130" t="s">
        <v>34</v>
      </c>
      <c r="Q618" s="1131"/>
      <c r="R618" s="1131"/>
      <c r="S618" s="1131"/>
      <c r="T618" s="1131"/>
      <c r="U618" s="1131"/>
      <c r="V618" s="1132"/>
      <c r="W618" s="40" t="s">
        <v>0</v>
      </c>
      <c r="X618" s="41">
        <f>IFERROR(SUM(BM22:BM614),"0")</f>
        <v>18220.507692307696</v>
      </c>
      <c r="Y618" s="41">
        <f>IFERROR(SUM(BN22:BN614),"0")</f>
        <v>18231.042000000001</v>
      </c>
      <c r="Z618" s="40"/>
      <c r="AA618" s="64"/>
      <c r="AB618" s="64"/>
      <c r="AC618" s="64"/>
    </row>
    <row r="619" spans="1:68" x14ac:dyDescent="0.2">
      <c r="A619" s="805"/>
      <c r="B619" s="805"/>
      <c r="C619" s="805"/>
      <c r="D619" s="805"/>
      <c r="E619" s="805"/>
      <c r="F619" s="805"/>
      <c r="G619" s="805"/>
      <c r="H619" s="805"/>
      <c r="I619" s="805"/>
      <c r="J619" s="805"/>
      <c r="K619" s="805"/>
      <c r="L619" s="805"/>
      <c r="M619" s="805"/>
      <c r="N619" s="805"/>
      <c r="O619" s="1133"/>
      <c r="P619" s="1130" t="s">
        <v>35</v>
      </c>
      <c r="Q619" s="1131"/>
      <c r="R619" s="1131"/>
      <c r="S619" s="1131"/>
      <c r="T619" s="1131"/>
      <c r="U619" s="1131"/>
      <c r="V619" s="1132"/>
      <c r="W619" s="40" t="s">
        <v>20</v>
      </c>
      <c r="X619" s="42">
        <f>ROUNDUP(SUM(BO22:BO614),0)</f>
        <v>37</v>
      </c>
      <c r="Y619" s="42">
        <f>ROUNDUP(SUM(BP22:BP614),0)</f>
        <v>37</v>
      </c>
      <c r="Z619" s="40"/>
      <c r="AA619" s="64"/>
      <c r="AB619" s="64"/>
      <c r="AC619" s="64"/>
    </row>
    <row r="620" spans="1:68" x14ac:dyDescent="0.2">
      <c r="A620" s="805"/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1133"/>
      <c r="P620" s="1130" t="s">
        <v>36</v>
      </c>
      <c r="Q620" s="1131"/>
      <c r="R620" s="1131"/>
      <c r="S620" s="1131"/>
      <c r="T620" s="1131"/>
      <c r="U620" s="1131"/>
      <c r="V620" s="1132"/>
      <c r="W620" s="40" t="s">
        <v>0</v>
      </c>
      <c r="X620" s="41">
        <f>GrossWeightTotal+PalletQtyTotal*25</f>
        <v>19145.507692307696</v>
      </c>
      <c r="Y620" s="41">
        <f>GrossWeightTotalR+PalletQtyTotalR*25</f>
        <v>19156.042000000001</v>
      </c>
      <c r="Z620" s="40"/>
      <c r="AA620" s="64"/>
      <c r="AB620" s="64"/>
      <c r="AC620" s="64"/>
    </row>
    <row r="621" spans="1:68" x14ac:dyDescent="0.2">
      <c r="A621" s="805"/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1133"/>
      <c r="P621" s="1130" t="s">
        <v>37</v>
      </c>
      <c r="Q621" s="1131"/>
      <c r="R621" s="1131"/>
      <c r="S621" s="1131"/>
      <c r="T621" s="1131"/>
      <c r="U621" s="1131"/>
      <c r="V621" s="1132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2032.3076923076924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2033</v>
      </c>
      <c r="Z621" s="40"/>
      <c r="AA621" s="64"/>
      <c r="AB621" s="64"/>
      <c r="AC621" s="64"/>
    </row>
    <row r="622" spans="1:68" ht="14.25" hidden="1" x14ac:dyDescent="0.2">
      <c r="A622" s="805"/>
      <c r="B622" s="805"/>
      <c r="C622" s="805"/>
      <c r="D622" s="805"/>
      <c r="E622" s="805"/>
      <c r="F622" s="805"/>
      <c r="G622" s="805"/>
      <c r="H622" s="805"/>
      <c r="I622" s="805"/>
      <c r="J622" s="805"/>
      <c r="K622" s="805"/>
      <c r="L622" s="805"/>
      <c r="M622" s="805"/>
      <c r="N622" s="805"/>
      <c r="O622" s="1133"/>
      <c r="P622" s="1130" t="s">
        <v>38</v>
      </c>
      <c r="Q622" s="1131"/>
      <c r="R622" s="1131"/>
      <c r="S622" s="1131"/>
      <c r="T622" s="1131"/>
      <c r="U622" s="1131"/>
      <c r="V622" s="1132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44.217749999999995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1126" t="s">
        <v>123</v>
      </c>
      <c r="D624" s="1126" t="s">
        <v>123</v>
      </c>
      <c r="E624" s="1126" t="s">
        <v>123</v>
      </c>
      <c r="F624" s="1126" t="s">
        <v>123</v>
      </c>
      <c r="G624" s="1126" t="s">
        <v>123</v>
      </c>
      <c r="H624" s="1126" t="s">
        <v>123</v>
      </c>
      <c r="I624" s="1126" t="s">
        <v>343</v>
      </c>
      <c r="J624" s="1126" t="s">
        <v>343</v>
      </c>
      <c r="K624" s="1126" t="s">
        <v>343</v>
      </c>
      <c r="L624" s="1134"/>
      <c r="M624" s="1126" t="s">
        <v>343</v>
      </c>
      <c r="N624" s="1134"/>
      <c r="O624" s="1126" t="s">
        <v>343</v>
      </c>
      <c r="P624" s="1126" t="s">
        <v>343</v>
      </c>
      <c r="Q624" s="1126" t="s">
        <v>343</v>
      </c>
      <c r="R624" s="1126" t="s">
        <v>343</v>
      </c>
      <c r="S624" s="1126" t="s">
        <v>343</v>
      </c>
      <c r="T624" s="1126" t="s">
        <v>343</v>
      </c>
      <c r="U624" s="1126" t="s">
        <v>343</v>
      </c>
      <c r="V624" s="1126" t="s">
        <v>343</v>
      </c>
      <c r="W624" s="1126" t="s">
        <v>635</v>
      </c>
      <c r="X624" s="1126" t="s">
        <v>635</v>
      </c>
      <c r="Y624" s="1126" t="s">
        <v>720</v>
      </c>
      <c r="Z624" s="1126" t="s">
        <v>720</v>
      </c>
      <c r="AA624" s="1126" t="s">
        <v>720</v>
      </c>
      <c r="AB624" s="1126" t="s">
        <v>720</v>
      </c>
      <c r="AC624" s="80" t="s">
        <v>819</v>
      </c>
      <c r="AD624" s="1126" t="s">
        <v>894</v>
      </c>
      <c r="AE624" s="1126" t="s">
        <v>894</v>
      </c>
      <c r="AF624" s="1"/>
    </row>
    <row r="625" spans="1:32" ht="14.25" customHeight="1" thickTop="1" x14ac:dyDescent="0.2">
      <c r="A625" s="1135" t="s">
        <v>10</v>
      </c>
      <c r="B625" s="1126" t="s">
        <v>77</v>
      </c>
      <c r="C625" s="1126" t="s">
        <v>124</v>
      </c>
      <c r="D625" s="1126" t="s">
        <v>149</v>
      </c>
      <c r="E625" s="1126" t="s">
        <v>232</v>
      </c>
      <c r="F625" s="1126" t="s">
        <v>254</v>
      </c>
      <c r="G625" s="1126" t="s">
        <v>304</v>
      </c>
      <c r="H625" s="1126" t="s">
        <v>123</v>
      </c>
      <c r="I625" s="1126" t="s">
        <v>344</v>
      </c>
      <c r="J625" s="1126" t="s">
        <v>369</v>
      </c>
      <c r="K625" s="1126" t="s">
        <v>440</v>
      </c>
      <c r="L625" s="1"/>
      <c r="M625" s="1126" t="s">
        <v>460</v>
      </c>
      <c r="N625" s="1"/>
      <c r="O625" s="1126" t="s">
        <v>484</v>
      </c>
      <c r="P625" s="1126" t="s">
        <v>501</v>
      </c>
      <c r="Q625" s="1126" t="s">
        <v>504</v>
      </c>
      <c r="R625" s="1126" t="s">
        <v>513</v>
      </c>
      <c r="S625" s="1126" t="s">
        <v>527</v>
      </c>
      <c r="T625" s="1126" t="s">
        <v>531</v>
      </c>
      <c r="U625" s="1126" t="s">
        <v>539</v>
      </c>
      <c r="V625" s="1126" t="s">
        <v>622</v>
      </c>
      <c r="W625" s="1126" t="s">
        <v>636</v>
      </c>
      <c r="X625" s="1126" t="s">
        <v>681</v>
      </c>
      <c r="Y625" s="1126" t="s">
        <v>721</v>
      </c>
      <c r="Z625" s="1126" t="s">
        <v>779</v>
      </c>
      <c r="AA625" s="1126" t="s">
        <v>802</v>
      </c>
      <c r="AB625" s="1126" t="s">
        <v>815</v>
      </c>
      <c r="AC625" s="1126" t="s">
        <v>819</v>
      </c>
      <c r="AD625" s="1126" t="s">
        <v>894</v>
      </c>
      <c r="AE625" s="1126" t="s">
        <v>985</v>
      </c>
      <c r="AF625" s="1"/>
    </row>
    <row r="626" spans="1:32" ht="13.5" thickBot="1" x14ac:dyDescent="0.25">
      <c r="A626" s="1136"/>
      <c r="B626" s="1126"/>
      <c r="C626" s="1126"/>
      <c r="D626" s="1126"/>
      <c r="E626" s="1126"/>
      <c r="F626" s="1126"/>
      <c r="G626" s="1126"/>
      <c r="H626" s="1126"/>
      <c r="I626" s="1126"/>
      <c r="J626" s="1126"/>
      <c r="K626" s="1126"/>
      <c r="L626" s="1"/>
      <c r="M626" s="1126"/>
      <c r="N626" s="1"/>
      <c r="O626" s="1126"/>
      <c r="P626" s="1126"/>
      <c r="Q626" s="1126"/>
      <c r="R626" s="1126"/>
      <c r="S626" s="1126"/>
      <c r="T626" s="1126"/>
      <c r="U626" s="1126"/>
      <c r="V626" s="1126"/>
      <c r="W626" s="1126"/>
      <c r="X626" s="1126"/>
      <c r="Y626" s="1126"/>
      <c r="Z626" s="1126"/>
      <c r="AA626" s="1126"/>
      <c r="AB626" s="1126"/>
      <c r="AC626" s="1126"/>
      <c r="AD626" s="1126"/>
      <c r="AE626" s="1126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0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0">
        <f>IFERROR(Y106*1,"0")+IFERROR(Y107*1,"0")+IFERROR(Y108*1,"0")+IFERROR(Y112*1,"0")+IFERROR(Y113*1,"0")+IFERROR(Y114*1,"0")+IFERROR(Y115*1,"0")+IFERROR(Y116*1,"0")</f>
        <v>0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0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0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14500.199999999999</v>
      </c>
      <c r="V627" s="50">
        <f>IFERROR(Y370*1,"0")+IFERROR(Y374*1,"0")+IFERROR(Y375*1,"0")+IFERROR(Y376*1,"0")</f>
        <v>0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2610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0">
        <f>IFERROR(Y479*1,"0")+IFERROR(Y483*1,"0")+IFERROR(Y484*1,"0")+IFERROR(Y485*1,"0")+IFERROR(Y486*1,"0")+IFERROR(Y487*1,"0")+IFERROR(Y491*1,"0")+IFERROR(Y495*1,"0")</f>
        <v>0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58,97"/>
        <filter val="14 500,00"/>
        <filter val="17 100,00"/>
        <filter val="173,33"/>
        <filter val="18 220,51"/>
        <filter val="19 145,51"/>
        <filter val="2 032,31"/>
        <filter val="2 600,00"/>
        <filter val="37"/>
      </filters>
    </filterColumn>
    <filterColumn colId="29" showButton="0"/>
    <filterColumn colId="30" showButton="0"/>
  </autoFilter>
  <dataConsolidate/>
  <mergeCells count="1108"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