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7CAFDD-203E-4BC3-A604-F8C0929910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9" i="1"/>
  <c r="Y298" i="1"/>
  <c r="X298" i="1"/>
  <c r="BP297" i="1"/>
  <c r="BO297" i="1"/>
  <c r="BN297" i="1"/>
  <c r="BM297" i="1"/>
  <c r="Z297" i="1"/>
  <c r="Z298" i="1" s="1"/>
  <c r="Y297" i="1"/>
  <c r="O676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X63" i="1"/>
  <c r="X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8" i="1" s="1"/>
  <c r="P26" i="1"/>
  <c r="X24" i="1"/>
  <c r="X666" i="1" s="1"/>
  <c r="Y23" i="1"/>
  <c r="X23" i="1"/>
  <c r="BP22" i="1"/>
  <c r="BO22" i="1"/>
  <c r="BN22" i="1"/>
  <c r="BM22" i="1"/>
  <c r="X667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9" i="1" l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Z170" i="1"/>
  <c r="BP28" i="1"/>
  <c r="Y668" i="1" s="1"/>
  <c r="BN28" i="1"/>
  <c r="Y667" i="1" s="1"/>
  <c r="Y669" i="1" s="1"/>
  <c r="Z28" i="1"/>
  <c r="Z38" i="1" s="1"/>
  <c r="BP32" i="1"/>
  <c r="BN32" i="1"/>
  <c r="Z32" i="1"/>
  <c r="BP34" i="1"/>
  <c r="BN34" i="1"/>
  <c r="Z34" i="1"/>
  <c r="BP37" i="1"/>
  <c r="BN37" i="1"/>
  <c r="Z37" i="1"/>
  <c r="Y39" i="1"/>
  <c r="Y42" i="1"/>
  <c r="Y670" i="1" s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Y62" i="1"/>
  <c r="BP69" i="1"/>
  <c r="BN69" i="1"/>
  <c r="Z69" i="1"/>
  <c r="Z75" i="1" s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Y114" i="1"/>
  <c r="Z206" i="1"/>
  <c r="Z250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Z275" i="1" s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Z450" i="1" s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Z149" i="1" s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Z242" i="1" s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Z293" i="1" s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Y352" i="1"/>
  <c r="BP361" i="1"/>
  <c r="BN361" i="1"/>
  <c r="Z361" i="1"/>
  <c r="BP364" i="1"/>
  <c r="BN364" i="1"/>
  <c r="Z364" i="1"/>
  <c r="Z369" i="1" s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Z444" i="1" s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Z510" i="1" s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Y666" i="1" l="1"/>
  <c r="Z431" i="1"/>
  <c r="Z398" i="1"/>
  <c r="Z100" i="1"/>
  <c r="Z82" i="1"/>
  <c r="Z652" i="1"/>
  <c r="Z618" i="1"/>
  <c r="Z462" i="1"/>
  <c r="Z415" i="1"/>
  <c r="Z599" i="1"/>
  <c r="Z228" i="1"/>
  <c r="Z183" i="1"/>
  <c r="Z122" i="1"/>
  <c r="Z262" i="1"/>
  <c r="Z113" i="1"/>
  <c r="Z91" i="1"/>
  <c r="Z57" i="1"/>
  <c r="Z671" i="1" s="1"/>
  <c r="Z106" i="1"/>
  <c r="Z639" i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<sst xmlns="http://schemas.openxmlformats.org/spreadsheetml/2006/main" count="3178" uniqueCount="1117">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</sst>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3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0.41666666666666669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70</v>
      </c>
      <c r="Y51" s="784">
        <f t="shared" ref="Y51:Y56" si="6">IFERROR(IF(X51="",0,CEILING((X51/$H51),1)*$H51),"")</f>
        <v>75.600000000000009</v>
      </c>
      <c r="Z51" s="36">
        <f>IFERROR(IF(Y51=0,"",ROUNDUP(Y51/H51,0)*0.02175),"")</f>
        <v>0.15225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73.1111111111111</v>
      </c>
      <c r="BN51" s="64">
        <f t="shared" ref="BN51:BN56" si="8">IFERROR(Y51*I51/H51,"0")</f>
        <v>78.959999999999994</v>
      </c>
      <c r="BO51" s="64">
        <f t="shared" ref="BO51:BO56" si="9">IFERROR(1/J51*(X51/H51),"0")</f>
        <v>0.11574074074074073</v>
      </c>
      <c r="BP51" s="64">
        <f t="shared" ref="BP51:BP56" si="10">IFERROR(1/J51*(Y51/H51),"0")</f>
        <v>0.125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134</v>
      </c>
      <c r="Y54" s="784">
        <f t="shared" si="6"/>
        <v>136</v>
      </c>
      <c r="Z54" s="36">
        <f>IFERROR(IF(Y54=0,"",ROUNDUP(Y54/H54,0)*0.00902),"")</f>
        <v>0.30668000000000001</v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141.035</v>
      </c>
      <c r="BN54" s="64">
        <f t="shared" si="8"/>
        <v>143.13999999999999</v>
      </c>
      <c r="BO54" s="64">
        <f t="shared" si="9"/>
        <v>0.25378787878787878</v>
      </c>
      <c r="BP54" s="64">
        <f t="shared" si="10"/>
        <v>0.25757575757575757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39.981481481481481</v>
      </c>
      <c r="Y57" s="785">
        <f>IFERROR(Y51/H51,"0")+IFERROR(Y52/H52,"0")+IFERROR(Y53/H53,"0")+IFERROR(Y54/H54,"0")+IFERROR(Y55/H55,"0")+IFERROR(Y56/H56,"0")</f>
        <v>41</v>
      </c>
      <c r="Z57" s="785">
        <f>IFERROR(IF(Z51="",0,Z51),"0")+IFERROR(IF(Z52="",0,Z52),"0")+IFERROR(IF(Z53="",0,Z53),"0")+IFERROR(IF(Z54="",0,Z54),"0")+IFERROR(IF(Z55="",0,Z55),"0")+IFERROR(IF(Z56="",0,Z56),"0")</f>
        <v>0.45893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204</v>
      </c>
      <c r="Y58" s="785">
        <f>IFERROR(SUM(Y51:Y56),"0")</f>
        <v>211.60000000000002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9</v>
      </c>
      <c r="Y61" s="784">
        <f>IFERROR(IF(X61="",0,CEILING((X61/$H61),1)*$H61),"")</f>
        <v>9</v>
      </c>
      <c r="Z61" s="36">
        <f>IFERROR(IF(Y61=0,"",ROUNDUP(Y61/H61,0)*0.00753),"")</f>
        <v>3.7650000000000003E-2</v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10</v>
      </c>
      <c r="BN61" s="64">
        <f>IFERROR(Y61*I61/H61,"0")</f>
        <v>10</v>
      </c>
      <c r="BO61" s="64">
        <f>IFERROR(1/J61*(X61/H61),"0")</f>
        <v>3.2051282051282048E-2</v>
      </c>
      <c r="BP61" s="64">
        <f>IFERROR(1/J61*(Y61/H61),"0")</f>
        <v>3.2051282051282048E-2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5</v>
      </c>
      <c r="Y62" s="785">
        <f>IFERROR(Y60/H60,"0")+IFERROR(Y61/H61,"0")</f>
        <v>5</v>
      </c>
      <c r="Z62" s="785">
        <f>IFERROR(IF(Z60="",0,Z60),"0")+IFERROR(IF(Z61="",0,Z61),"0")</f>
        <v>3.7650000000000003E-2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9</v>
      </c>
      <c r="Y63" s="785">
        <f>IFERROR(SUM(Y60:Y61),"0")</f>
        <v>9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39</v>
      </c>
      <c r="Y68" s="784">
        <f t="shared" si="11"/>
        <v>43.2</v>
      </c>
      <c r="Z68" s="36">
        <f>IFERROR(IF(Y68=0,"",ROUNDUP(Y68/H68,0)*0.02175),"")</f>
        <v>8.6999999999999994E-2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40.733333333333327</v>
      </c>
      <c r="BN68" s="64">
        <f t="shared" si="13"/>
        <v>45.12</v>
      </c>
      <c r="BO68" s="64">
        <f t="shared" si="14"/>
        <v>6.4484126984126977E-2</v>
      </c>
      <c r="BP68" s="64">
        <f t="shared" si="15"/>
        <v>7.1428571428571425E-2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25</v>
      </c>
      <c r="Y69" s="784">
        <f t="shared" si="11"/>
        <v>27</v>
      </c>
      <c r="Z69" s="36">
        <f>IFERROR(IF(Y69=0,"",ROUNDUP(Y69/H69,0)*0.00753),"")</f>
        <v>6.7769999999999997E-2</v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26.666666666666668</v>
      </c>
      <c r="BN69" s="64">
        <f t="shared" si="13"/>
        <v>28.8</v>
      </c>
      <c r="BO69" s="64">
        <f t="shared" si="14"/>
        <v>5.3418803418803423E-2</v>
      </c>
      <c r="BP69" s="64">
        <f t="shared" si="15"/>
        <v>5.7692307692307689E-2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9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167</v>
      </c>
      <c r="Y74" s="784">
        <f t="shared" si="11"/>
        <v>171</v>
      </c>
      <c r="Z74" s="36">
        <f>IFERROR(IF(Y74=0,"",ROUNDUP(Y74/H74,0)*0.00902),"")</f>
        <v>0.34276000000000001</v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174.79333333333335</v>
      </c>
      <c r="BN74" s="64">
        <f t="shared" si="13"/>
        <v>178.98</v>
      </c>
      <c r="BO74" s="64">
        <f t="shared" si="14"/>
        <v>0.2811447811447812</v>
      </c>
      <c r="BP74" s="64">
        <f t="shared" si="15"/>
        <v>0.2878787878787879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49.055555555555557</v>
      </c>
      <c r="Y75" s="785">
        <f>IFERROR(Y66/H66,"0")+IFERROR(Y67/H67,"0")+IFERROR(Y68/H68,"0")+IFERROR(Y69/H69,"0")+IFERROR(Y70/H70,"0")+IFERROR(Y71/H71,"0")+IFERROR(Y72/H72,"0")+IFERROR(Y73/H73,"0")+IFERROR(Y74/H74,"0")</f>
        <v>51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0.49753000000000003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231</v>
      </c>
      <c r="Y76" s="785">
        <f>IFERROR(SUM(Y66:Y74),"0")</f>
        <v>241.2</v>
      </c>
      <c r="Z76" s="37"/>
      <c r="AA76" s="786"/>
      <c r="AB76" s="786"/>
      <c r="AC76" s="786"/>
    </row>
    <row r="77" spans="1:68" ht="14.25" customHeight="1" x14ac:dyDescent="0.25">
      <c r="A77" s="816" t="s">
        <v>182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01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45</v>
      </c>
      <c r="Y81" s="784">
        <f>IFERROR(IF(X81="",0,CEILING((X81/$H81),1)*$H81),"")</f>
        <v>45.900000000000006</v>
      </c>
      <c r="Z81" s="36">
        <f>IFERROR(IF(Y81=0,"",ROUNDUP(Y81/H81,0)*0.00651),"")</f>
        <v>0.11067</v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47.999999999999993</v>
      </c>
      <c r="BN81" s="64">
        <f>IFERROR(Y81*I81/H81,"0")</f>
        <v>48.96</v>
      </c>
      <c r="BO81" s="64">
        <f>IFERROR(1/J81*(X81/H81),"0")</f>
        <v>9.1575091575091569E-2</v>
      </c>
      <c r="BP81" s="64">
        <f>IFERROR(1/J81*(Y81/H81),"0")</f>
        <v>9.3406593406593408E-2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25.925925925925924</v>
      </c>
      <c r="Y82" s="785">
        <f>IFERROR(Y78/H78,"0")+IFERROR(Y79/H79,"0")+IFERROR(Y80/H80,"0")+IFERROR(Y81/H81,"0")</f>
        <v>27</v>
      </c>
      <c r="Z82" s="785">
        <f>IFERROR(IF(Z78="",0,Z78),"0")+IFERROR(IF(Z79="",0,Z79),"0")+IFERROR(IF(Z80="",0,Z80),"0")+IFERROR(IF(Z81="",0,Z81),"0")</f>
        <v>0.32816999999999996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145</v>
      </c>
      <c r="Y83" s="785">
        <f>IFERROR(SUM(Y78:Y81),"0")</f>
        <v>153.9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5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1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229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10</v>
      </c>
      <c r="Y110" s="784">
        <f>IFERROR(IF(X110="",0,CEILING((X110/$H110),1)*$H110),"")</f>
        <v>10.8</v>
      </c>
      <c r="Z110" s="36">
        <f>IFERROR(IF(Y110=0,"",ROUNDUP(Y110/H110,0)*0.02175),"")</f>
        <v>2.1749999999999999E-2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10.444444444444443</v>
      </c>
      <c r="BN110" s="64">
        <f>IFERROR(Y110*I110/H110,"0")</f>
        <v>11.28</v>
      </c>
      <c r="BO110" s="64">
        <f>IFERROR(1/J110*(X110/H110),"0")</f>
        <v>1.653439153439153E-2</v>
      </c>
      <c r="BP110" s="64">
        <f>IFERROR(1/J110*(Y110/H110),"0")</f>
        <v>1.7857142857142856E-2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95</v>
      </c>
      <c r="Y112" s="784">
        <f>IFERROR(IF(X112="",0,CEILING((X112/$H112),1)*$H112),"")</f>
        <v>99</v>
      </c>
      <c r="Z112" s="36">
        <f>IFERROR(IF(Y112=0,"",ROUNDUP(Y112/H112,0)*0.00902),"")</f>
        <v>0.19844000000000001</v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99.433333333333337</v>
      </c>
      <c r="BN112" s="64">
        <f>IFERROR(Y112*I112/H112,"0")</f>
        <v>103.62</v>
      </c>
      <c r="BO112" s="64">
        <f>IFERROR(1/J112*(X112/H112),"0")</f>
        <v>0.15993265993265993</v>
      </c>
      <c r="BP112" s="64">
        <f>IFERROR(1/J112*(Y112/H112),"0")</f>
        <v>0.16666666666666669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22.037037037037038</v>
      </c>
      <c r="Y113" s="785">
        <f>IFERROR(Y110/H110,"0")+IFERROR(Y111/H111,"0")+IFERROR(Y112/H112,"0")</f>
        <v>23</v>
      </c>
      <c r="Z113" s="785">
        <f>IFERROR(IF(Z110="",0,Z110),"0")+IFERROR(IF(Z111="",0,Z111),"0")+IFERROR(IF(Z112="",0,Z112),"0")</f>
        <v>0.22019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105</v>
      </c>
      <c r="Y114" s="785">
        <f>IFERROR(SUM(Y110:Y112),"0")</f>
        <v>109.8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23</v>
      </c>
      <c r="Y117" s="784">
        <f t="shared" si="26"/>
        <v>25.200000000000003</v>
      </c>
      <c r="Z117" s="36">
        <f>IFERROR(IF(Y117=0,"",ROUNDUP(Y117/H117,0)*0.02175),"")</f>
        <v>6.5250000000000002E-2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24.544285714285714</v>
      </c>
      <c r="BN117" s="64">
        <f t="shared" si="28"/>
        <v>26.892000000000003</v>
      </c>
      <c r="BO117" s="64">
        <f t="shared" si="29"/>
        <v>4.889455782312925E-2</v>
      </c>
      <c r="BP117" s="64">
        <f t="shared" si="30"/>
        <v>5.3571428571428568E-2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73</v>
      </c>
      <c r="Y118" s="784">
        <f t="shared" si="26"/>
        <v>75.600000000000009</v>
      </c>
      <c r="Z118" s="36">
        <f>IFERROR(IF(Y118=0,"",ROUNDUP(Y118/H118,0)*0.00753),"")</f>
        <v>0.21084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80.354074074074063</v>
      </c>
      <c r="BN118" s="64">
        <f t="shared" si="28"/>
        <v>83.216000000000008</v>
      </c>
      <c r="BO118" s="64">
        <f t="shared" si="29"/>
        <v>0.17331433998100662</v>
      </c>
      <c r="BP118" s="64">
        <f t="shared" si="30"/>
        <v>0.17948717948717949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8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29.775132275132272</v>
      </c>
      <c r="Y122" s="785">
        <f>IFERROR(Y116/H116,"0")+IFERROR(Y117/H117,"0")+IFERROR(Y118/H118,"0")+IFERROR(Y119/H119,"0")+IFERROR(Y120/H120,"0")+IFERROR(Y121/H121,"0")</f>
        <v>31</v>
      </c>
      <c r="Z122" s="785">
        <f>IFERROR(IF(Z116="",0,Z116),"0")+IFERROR(IF(Z117="",0,Z117),"0")+IFERROR(IF(Z118="",0,Z118),"0")+IFERROR(IF(Z119="",0,Z119),"0")+IFERROR(IF(Z120="",0,Z120),"0")+IFERROR(IF(Z121="",0,Z121),"0")</f>
        <v>0.27609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96</v>
      </c>
      <c r="Y123" s="785">
        <f>IFERROR(SUM(Y116:Y121),"0")</f>
        <v>100.80000000000001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135</v>
      </c>
      <c r="Y129" s="784">
        <f>IFERROR(IF(X129="",0,CEILING((X129/$H129),1)*$H129),"")</f>
        <v>135</v>
      </c>
      <c r="Z129" s="36">
        <f>IFERROR(IF(Y129=0,"",ROUNDUP(Y129/H129,0)*0.00902),"")</f>
        <v>0.27060000000000001</v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141.30000000000001</v>
      </c>
      <c r="BN129" s="64">
        <f>IFERROR(Y129*I129/H129,"0")</f>
        <v>141.30000000000001</v>
      </c>
      <c r="BO129" s="64">
        <f>IFERROR(1/J129*(X129/H129),"0")</f>
        <v>0.22727272727272729</v>
      </c>
      <c r="BP129" s="64">
        <f>IFERROR(1/J129*(Y129/H129),"0")</f>
        <v>0.22727272727272729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30</v>
      </c>
      <c r="Y131" s="785">
        <f>IFERROR(Y126/H126,"0")+IFERROR(Y127/H127,"0")+IFERROR(Y128/H128,"0")+IFERROR(Y129/H129,"0")+IFERROR(Y130/H130,"0")</f>
        <v>30</v>
      </c>
      <c r="Z131" s="785">
        <f>IFERROR(IF(Z126="",0,Z126),"0")+IFERROR(IF(Z127="",0,Z127),"0")+IFERROR(IF(Z128="",0,Z128),"0")+IFERROR(IF(Z129="",0,Z129),"0")+IFERROR(IF(Z130="",0,Z130),"0")</f>
        <v>0.27060000000000001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135</v>
      </c>
      <c r="Y132" s="785">
        <f>IFERROR(SUM(Y126:Y130),"0")</f>
        <v>135</v>
      </c>
      <c r="Z132" s="37"/>
      <c r="AA132" s="786"/>
      <c r="AB132" s="786"/>
      <c r="AC132" s="786"/>
    </row>
    <row r="133" spans="1:68" ht="14.25" customHeight="1" x14ac:dyDescent="0.25">
      <c r="A133" s="816" t="s">
        <v>182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30</v>
      </c>
      <c r="Y136" s="784">
        <f>IFERROR(IF(X136="",0,CEILING((X136/$H136),1)*$H136),"")</f>
        <v>31.2</v>
      </c>
      <c r="Z136" s="36">
        <f>IFERROR(IF(Y136=0,"",ROUNDUP(Y136/H136,0)*0.00502),"")</f>
        <v>6.5259999999999999E-2</v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31.25</v>
      </c>
      <c r="BN136" s="64">
        <f>IFERROR(Y136*I136/H136,"0")</f>
        <v>32.5</v>
      </c>
      <c r="BO136" s="64">
        <f>IFERROR(1/J136*(X136/H136),"0")</f>
        <v>5.3418803418803423E-2</v>
      </c>
      <c r="BP136" s="64">
        <f>IFERROR(1/J136*(Y136/H136),"0")</f>
        <v>5.5555555555555559E-2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5" t="s">
        <v>284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9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12.5</v>
      </c>
      <c r="Y139" s="785">
        <f>IFERROR(Y134/H134,"0")+IFERROR(Y135/H135,"0")+IFERROR(Y136/H136,"0")+IFERROR(Y137/H137,"0")+IFERROR(Y138/H138,"0")</f>
        <v>13</v>
      </c>
      <c r="Z139" s="785">
        <f>IFERROR(IF(Z134="",0,Z134),"0")+IFERROR(IF(Z135="",0,Z135),"0")+IFERROR(IF(Z136="",0,Z136),"0")+IFERROR(IF(Z137="",0,Z137),"0")+IFERROR(IF(Z138="",0,Z138),"0")</f>
        <v>6.5259999999999999E-2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30</v>
      </c>
      <c r="Y140" s="785">
        <f>IFERROR(SUM(Y134:Y138),"0")</f>
        <v>31.2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73</v>
      </c>
      <c r="Y146" s="784">
        <f t="shared" si="31"/>
        <v>75.600000000000009</v>
      </c>
      <c r="Z146" s="36">
        <f>IFERROR(IF(Y146=0,"",ROUNDUP(Y146/H146,0)*0.00753),"")</f>
        <v>0.21084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80.354074074074063</v>
      </c>
      <c r="BN146" s="64">
        <f t="shared" si="33"/>
        <v>83.216000000000008</v>
      </c>
      <c r="BO146" s="64">
        <f t="shared" si="34"/>
        <v>0.17331433998100662</v>
      </c>
      <c r="BP146" s="64">
        <f t="shared" si="35"/>
        <v>0.17948717948717949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27.037037037037035</v>
      </c>
      <c r="Y149" s="785">
        <f>IFERROR(Y142/H142,"0")+IFERROR(Y143/H143,"0")+IFERROR(Y144/H144,"0")+IFERROR(Y145/H145,"0")+IFERROR(Y146/H146,"0")+IFERROR(Y147/H147,"0")+IFERROR(Y148/H148,"0")</f>
        <v>28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0.21084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73</v>
      </c>
      <c r="Y150" s="785">
        <f>IFERROR(SUM(Y142:Y148),"0")</f>
        <v>75.600000000000009</v>
      </c>
      <c r="Z150" s="37"/>
      <c r="AA150" s="786"/>
      <c r="AB150" s="786"/>
      <c r="AC150" s="786"/>
    </row>
    <row r="151" spans="1:68" ht="14.25" customHeight="1" x14ac:dyDescent="0.25">
      <c r="A151" s="816" t="s">
        <v>229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36</v>
      </c>
      <c r="Y159" s="784">
        <f>IFERROR(IF(X159="",0,CEILING((X159/$H159),1)*$H159),"")</f>
        <v>38.400000000000006</v>
      </c>
      <c r="Z159" s="36">
        <f>IFERROR(IF(Y159=0,"",ROUNDUP(Y159/H159,0)*0.00753),"")</f>
        <v>9.0359999999999996E-2</v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38.249999999999993</v>
      </c>
      <c r="BN159" s="64">
        <f>IFERROR(Y159*I159/H159,"0")</f>
        <v>40.799999999999997</v>
      </c>
      <c r="BO159" s="64">
        <f>IFERROR(1/J159*(X159/H159),"0")</f>
        <v>7.2115384615384609E-2</v>
      </c>
      <c r="BP159" s="64">
        <f>IFERROR(1/J159*(Y159/H159),"0")</f>
        <v>7.6923076923076927E-2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11.25</v>
      </c>
      <c r="Y160" s="785">
        <f>IFERROR(Y158/H158,"0")+IFERROR(Y159/H159,"0")</f>
        <v>12.000000000000002</v>
      </c>
      <c r="Z160" s="785">
        <f>IFERROR(IF(Z158="",0,Z158),"0")+IFERROR(IF(Z159="",0,Z159),"0")</f>
        <v>9.0359999999999996E-2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36</v>
      </c>
      <c r="Y161" s="785">
        <f>IFERROR(SUM(Y158:Y159),"0")</f>
        <v>38.400000000000006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10</v>
      </c>
      <c r="Y163" s="784">
        <f>IFERROR(IF(X163="",0,CEILING((X163/$H163),1)*$H163),"")</f>
        <v>11.2</v>
      </c>
      <c r="Z163" s="36">
        <f>IFERROR(IF(Y163=0,"",ROUNDUP(Y163/H163,0)*0.00753),"")</f>
        <v>3.0120000000000001E-2</v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11.02857142857143</v>
      </c>
      <c r="BN163" s="64">
        <f>IFERROR(Y163*I163/H163,"0")</f>
        <v>12.352</v>
      </c>
      <c r="BO163" s="64">
        <f>IFERROR(1/J163*(X163/H163),"0")</f>
        <v>2.2893772893772896E-2</v>
      </c>
      <c r="BP163" s="64">
        <f>IFERROR(1/J163*(Y163/H163),"0")</f>
        <v>2.564102564102564E-2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3.5714285714285716</v>
      </c>
      <c r="Y165" s="785">
        <f>IFERROR(Y163/H163,"0")+IFERROR(Y164/H164,"0")</f>
        <v>4</v>
      </c>
      <c r="Z165" s="785">
        <f>IFERROR(IF(Z163="",0,Z163),"0")+IFERROR(IF(Z164="",0,Z164),"0")</f>
        <v>3.0120000000000001E-2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10</v>
      </c>
      <c r="Y166" s="785">
        <f>IFERROR(SUM(Y163:Y164),"0")</f>
        <v>11.2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88</v>
      </c>
      <c r="Y174" s="784">
        <f>IFERROR(IF(X174="",0,CEILING((X174/$H174),1)*$H174),"")</f>
        <v>88</v>
      </c>
      <c r="Z174" s="36">
        <f>IFERROR(IF(Y174=0,"",ROUNDUP(Y174/H174,0)*0.00902),"")</f>
        <v>0.19844000000000001</v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92.62</v>
      </c>
      <c r="BN174" s="64">
        <f>IFERROR(Y174*I174/H174,"0")</f>
        <v>92.62</v>
      </c>
      <c r="BO174" s="64">
        <f>IFERROR(1/J174*(X174/H174),"0")</f>
        <v>0.16666666666666669</v>
      </c>
      <c r="BP174" s="64">
        <f>IFERROR(1/J174*(Y174/H174),"0")</f>
        <v>0.16666666666666669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22</v>
      </c>
      <c r="Y175" s="785">
        <f>IFERROR(Y174/H174,"0")</f>
        <v>22</v>
      </c>
      <c r="Z175" s="785">
        <f>IFERROR(IF(Z174="",0,Z174),"0")</f>
        <v>0.19844000000000001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88</v>
      </c>
      <c r="Y176" s="785">
        <f>IFERROR(SUM(Y174:Y174),"0")</f>
        <v>88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11</v>
      </c>
      <c r="Y188" s="784">
        <f>IFERROR(IF(X188="",0,CEILING((X188/$H188),1)*$H188),"")</f>
        <v>12</v>
      </c>
      <c r="Z188" s="36">
        <f>IFERROR(IF(Y188=0,"",ROUNDUP(Y188/H188,0)*0.00753),"")</f>
        <v>3.0120000000000001E-2</v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11.997333333333332</v>
      </c>
      <c r="BN188" s="64">
        <f>IFERROR(Y188*I188/H188,"0")</f>
        <v>13.087999999999999</v>
      </c>
      <c r="BO188" s="64">
        <f>IFERROR(1/J188*(X188/H188),"0")</f>
        <v>2.3504273504273504E-2</v>
      </c>
      <c r="BP188" s="64">
        <f>IFERROR(1/J188*(Y188/H188),"0")</f>
        <v>2.564102564102564E-2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3.6666666666666665</v>
      </c>
      <c r="Y189" s="785">
        <f>IFERROR(Y186/H186,"0")+IFERROR(Y187/H187,"0")+IFERROR(Y188/H188,"0")</f>
        <v>4</v>
      </c>
      <c r="Z189" s="785">
        <f>IFERROR(IF(Z186="",0,Z186),"0")+IFERROR(IF(Z187="",0,Z187),"0")+IFERROR(IF(Z188="",0,Z188),"0")</f>
        <v>3.0120000000000001E-2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11</v>
      </c>
      <c r="Y190" s="785">
        <f>IFERROR(SUM(Y186:Y188),"0")</f>
        <v>12</v>
      </c>
      <c r="Z190" s="37"/>
      <c r="AA190" s="786"/>
      <c r="AB190" s="786"/>
      <c r="AC190" s="786"/>
    </row>
    <row r="191" spans="1:68" ht="27.75" customHeight="1" x14ac:dyDescent="0.2">
      <c r="A191" s="932" t="s">
        <v>351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352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30</v>
      </c>
      <c r="Y201" s="784">
        <f t="shared" si="36"/>
        <v>31.5</v>
      </c>
      <c r="Z201" s="36">
        <f>IFERROR(IF(Y201=0,"",ROUNDUP(Y201/H201,0)*0.00502),"")</f>
        <v>7.5300000000000006E-2</v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31.857142857142858</v>
      </c>
      <c r="BN201" s="64">
        <f t="shared" si="38"/>
        <v>33.450000000000003</v>
      </c>
      <c r="BO201" s="64">
        <f t="shared" si="39"/>
        <v>6.1050061050061055E-2</v>
      </c>
      <c r="BP201" s="64">
        <f t="shared" si="40"/>
        <v>6.4102564102564111E-2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17</v>
      </c>
      <c r="Y203" s="784">
        <f t="shared" si="36"/>
        <v>18.900000000000002</v>
      </c>
      <c r="Z203" s="36">
        <f>IFERROR(IF(Y203=0,"",ROUNDUP(Y203/H203,0)*0.00502),"")</f>
        <v>4.5179999999999998E-2</v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17.80952380952381</v>
      </c>
      <c r="BN203" s="64">
        <f t="shared" si="38"/>
        <v>19.8</v>
      </c>
      <c r="BO203" s="64">
        <f t="shared" si="39"/>
        <v>3.4595034595034595E-2</v>
      </c>
      <c r="BP203" s="64">
        <f t="shared" si="40"/>
        <v>3.8461538461538464E-2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22.38095238095238</v>
      </c>
      <c r="Y206" s="785">
        <f>IFERROR(Y198/H198,"0")+IFERROR(Y199/H199,"0")+IFERROR(Y200/H200,"0")+IFERROR(Y201/H201,"0")+IFERROR(Y202/H202,"0")+IFERROR(Y203/H203,"0")+IFERROR(Y204/H204,"0")+IFERROR(Y205/H205,"0")</f>
        <v>24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0.12048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47</v>
      </c>
      <c r="Y207" s="785">
        <f>IFERROR(SUM(Y198:Y205),"0")</f>
        <v>50.400000000000006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10</v>
      </c>
      <c r="Y220" s="784">
        <f t="shared" ref="Y220:Y227" si="41">IFERROR(IF(X220="",0,CEILING((X220/$H220),1)*$H220),"")</f>
        <v>10.8</v>
      </c>
      <c r="Z220" s="36">
        <f>IFERROR(IF(Y220=0,"",ROUNDUP(Y220/H220,0)*0.00902),"")</f>
        <v>1.804E-2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10.388888888888889</v>
      </c>
      <c r="BN220" s="64">
        <f t="shared" ref="BN220:BN227" si="43">IFERROR(Y220*I220/H220,"0")</f>
        <v>11.22</v>
      </c>
      <c r="BO220" s="64">
        <f t="shared" ref="BO220:BO227" si="44">IFERROR(1/J220*(X220/H220),"0")</f>
        <v>1.4029180695847361E-2</v>
      </c>
      <c r="BP220" s="64">
        <f t="shared" ref="BP220:BP227" si="45">IFERROR(1/J220*(Y220/H220),"0")</f>
        <v>1.5151515151515152E-2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13</v>
      </c>
      <c r="Y225" s="784">
        <f t="shared" si="41"/>
        <v>14.4</v>
      </c>
      <c r="Z225" s="36">
        <f>IFERROR(IF(Y225=0,"",ROUNDUP(Y225/H225,0)*0.00502),"")</f>
        <v>4.0160000000000001E-2</v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13.722222222222221</v>
      </c>
      <c r="BN225" s="64">
        <f t="shared" si="43"/>
        <v>15.2</v>
      </c>
      <c r="BO225" s="64">
        <f t="shared" si="44"/>
        <v>3.0864197530864203E-2</v>
      </c>
      <c r="BP225" s="64">
        <f t="shared" si="45"/>
        <v>3.4188034188034191E-2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9.0740740740740744</v>
      </c>
      <c r="Y228" s="785">
        <f>IFERROR(Y220/H220,"0")+IFERROR(Y221/H221,"0")+IFERROR(Y222/H222,"0")+IFERROR(Y223/H223,"0")+IFERROR(Y224/H224,"0")+IFERROR(Y225/H225,"0")+IFERROR(Y226/H226,"0")+IFERROR(Y227/H227,"0")</f>
        <v>10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5.8200000000000002E-2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23</v>
      </c>
      <c r="Y229" s="785">
        <f>IFERROR(SUM(Y220:Y227),"0")</f>
        <v>25.200000000000003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79</v>
      </c>
      <c r="Y237" s="784">
        <f t="shared" si="46"/>
        <v>79.2</v>
      </c>
      <c r="Z237" s="36">
        <f t="shared" si="51"/>
        <v>0.24849000000000002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87.953333333333347</v>
      </c>
      <c r="BN237" s="64">
        <f t="shared" si="48"/>
        <v>88.176000000000016</v>
      </c>
      <c r="BO237" s="64">
        <f t="shared" si="49"/>
        <v>0.21100427350427353</v>
      </c>
      <c r="BP237" s="64">
        <f t="shared" si="50"/>
        <v>0.21153846153846154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48</v>
      </c>
      <c r="Y238" s="784">
        <f t="shared" si="46"/>
        <v>48</v>
      </c>
      <c r="Z238" s="36">
        <f t="shared" si="51"/>
        <v>0.15060000000000001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53.440000000000005</v>
      </c>
      <c r="BN238" s="64">
        <f t="shared" si="48"/>
        <v>53.440000000000005</v>
      </c>
      <c r="BO238" s="64">
        <f t="shared" si="49"/>
        <v>0.12820512820512819</v>
      </c>
      <c r="BP238" s="64">
        <f t="shared" si="50"/>
        <v>0.12820512820512819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52.916666666666671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53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0.39909000000000006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127</v>
      </c>
      <c r="Y243" s="785">
        <f>IFERROR(SUM(Y231:Y241),"0")</f>
        <v>127.2</v>
      </c>
      <c r="Z243" s="37"/>
      <c r="AA243" s="786"/>
      <c r="AB243" s="786"/>
      <c r="AC243" s="786"/>
    </row>
    <row r="244" spans="1:68" ht="14.25" customHeight="1" x14ac:dyDescent="0.25">
      <c r="A244" s="816" t="s">
        <v>229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7</v>
      </c>
      <c r="Y247" s="784">
        <f>IFERROR(IF(X247="",0,CEILING((X247/$H247),1)*$H247),"")</f>
        <v>9.6000000000000014</v>
      </c>
      <c r="Z247" s="36">
        <f>IFERROR(IF(Y247=0,"",ROUNDUP(Y247/H247,0)*0.00902),"")</f>
        <v>2.7060000000000001E-2</v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7.5818750000000001</v>
      </c>
      <c r="BN247" s="64">
        <f>IFERROR(Y247*I247/H247,"0")</f>
        <v>10.398000000000001</v>
      </c>
      <c r="BO247" s="64">
        <f>IFERROR(1/J247*(X247/H247),"0")</f>
        <v>1.6571969696969696E-2</v>
      </c>
      <c r="BP247" s="64">
        <f>IFERROR(1/J247*(Y247/H247),"0")</f>
        <v>2.2727272727272731E-2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8</v>
      </c>
      <c r="Y249" s="784">
        <f>IFERROR(IF(X249="",0,CEILING((X249/$H249),1)*$H249),"")</f>
        <v>9.6</v>
      </c>
      <c r="Z249" s="36">
        <f>IFERROR(IF(Y249=0,"",ROUNDUP(Y249/H249,0)*0.00753),"")</f>
        <v>3.0120000000000001E-2</v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8.9066666666666681</v>
      </c>
      <c r="BN249" s="64">
        <f>IFERROR(Y249*I249/H249,"0")</f>
        <v>10.688000000000001</v>
      </c>
      <c r="BO249" s="64">
        <f>IFERROR(1/J249*(X249/H249),"0")</f>
        <v>2.1367521367521368E-2</v>
      </c>
      <c r="BP249" s="64">
        <f>IFERROR(1/J249*(Y249/H249),"0")</f>
        <v>2.564102564102564E-2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5.5208333333333339</v>
      </c>
      <c r="Y250" s="785">
        <f>IFERROR(Y245/H245,"0")+IFERROR(Y246/H246,"0")+IFERROR(Y247/H247,"0")+IFERROR(Y248/H248,"0")+IFERROR(Y249/H249,"0")</f>
        <v>7</v>
      </c>
      <c r="Z250" s="785">
        <f>IFERROR(IF(Z245="",0,Z245),"0")+IFERROR(IF(Z246="",0,Z246),"0")+IFERROR(IF(Z247="",0,Z247),"0")+IFERROR(IF(Z248="",0,Z248),"0")+IFERROR(IF(Z249="",0,Z249),"0")</f>
        <v>5.7180000000000002E-2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15</v>
      </c>
      <c r="Y251" s="785">
        <f>IFERROR(SUM(Y245:Y249),"0")</f>
        <v>19.200000000000003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20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37</v>
      </c>
      <c r="Y271" s="784">
        <f t="shared" si="57"/>
        <v>40</v>
      </c>
      <c r="Z271" s="36">
        <f>IFERROR(IF(Y271=0,"",ROUNDUP(Y271/H271,0)*0.00902),"")</f>
        <v>9.0200000000000002E-2</v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38.942500000000003</v>
      </c>
      <c r="BN271" s="64">
        <f t="shared" si="59"/>
        <v>42.1</v>
      </c>
      <c r="BO271" s="64">
        <f t="shared" si="60"/>
        <v>7.0075757575757583E-2</v>
      </c>
      <c r="BP271" s="64">
        <f t="shared" si="61"/>
        <v>7.575757575757576E-2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9.25</v>
      </c>
      <c r="Y275" s="785">
        <f>IFERROR(Y266/H266,"0")+IFERROR(Y267/H267,"0")+IFERROR(Y268/H268,"0")+IFERROR(Y269/H269,"0")+IFERROR(Y270/H270,"0")+IFERROR(Y271/H271,"0")+IFERROR(Y272/H272,"0")+IFERROR(Y273/H273,"0")+IFERROR(Y274/H274,"0")</f>
        <v>10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9.0200000000000002E-2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37</v>
      </c>
      <c r="Y276" s="785">
        <f>IFERROR(SUM(Y266:Y274),"0")</f>
        <v>40</v>
      </c>
      <c r="Z276" s="37"/>
      <c r="AA276" s="786"/>
      <c r="AB276" s="786"/>
      <c r="AC276" s="786"/>
    </row>
    <row r="277" spans="1:68" ht="14.25" customHeight="1" x14ac:dyDescent="0.25">
      <c r="A277" s="816" t="s">
        <v>182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9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14</v>
      </c>
      <c r="Y292" s="784">
        <f t="shared" si="62"/>
        <v>16</v>
      </c>
      <c r="Z292" s="36">
        <f>IFERROR(IF(Y292=0,"",ROUNDUP(Y292/H292,0)*0.00902),"")</f>
        <v>3.6080000000000001E-2</v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14.734999999999999</v>
      </c>
      <c r="BN292" s="64">
        <f t="shared" si="64"/>
        <v>16.84</v>
      </c>
      <c r="BO292" s="64">
        <f t="shared" si="65"/>
        <v>2.6515151515151516E-2</v>
      </c>
      <c r="BP292" s="64">
        <f t="shared" si="66"/>
        <v>3.0303030303030304E-2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3.5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4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3.6080000000000001E-2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14</v>
      </c>
      <c r="Y294" s="785">
        <f>IFERROR(SUM(Y283:Y292),"0")</f>
        <v>16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28</v>
      </c>
      <c r="Y312" s="784">
        <f t="shared" si="67"/>
        <v>28.799999999999997</v>
      </c>
      <c r="Z312" s="36">
        <f>IFERROR(IF(Y312=0,"",ROUNDUP(Y312/H312,0)*0.00753),"")</f>
        <v>9.0359999999999996E-2</v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31.173333333333336</v>
      </c>
      <c r="BN312" s="64">
        <f t="shared" si="69"/>
        <v>32.064</v>
      </c>
      <c r="BO312" s="64">
        <f t="shared" si="70"/>
        <v>7.4786324786324798E-2</v>
      </c>
      <c r="BP312" s="64">
        <f t="shared" si="71"/>
        <v>7.6923076923076927E-2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56</v>
      </c>
      <c r="Y313" s="784">
        <f t="shared" si="67"/>
        <v>57.599999999999994</v>
      </c>
      <c r="Z313" s="36">
        <f>IFERROR(IF(Y313=0,"",ROUNDUP(Y313/H313,0)*0.00753),"")</f>
        <v>0.18071999999999999</v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60.666666666666664</v>
      </c>
      <c r="BN313" s="64">
        <f t="shared" si="69"/>
        <v>62.4</v>
      </c>
      <c r="BO313" s="64">
        <f t="shared" si="70"/>
        <v>0.1495726495726496</v>
      </c>
      <c r="BP313" s="64">
        <f t="shared" si="71"/>
        <v>0.15384615384615385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35</v>
      </c>
      <c r="Y315" s="785">
        <f>IFERROR(Y309/H309,"0")+IFERROR(Y310/H310,"0")+IFERROR(Y311/H311,"0")+IFERROR(Y312/H312,"0")+IFERROR(Y313/H313,"0")+IFERROR(Y314/H314,"0")</f>
        <v>36</v>
      </c>
      <c r="Z315" s="785">
        <f>IFERROR(IF(Z309="",0,Z309),"0")+IFERROR(IF(Z310="",0,Z310),"0")+IFERROR(IF(Z311="",0,Z311),"0")+IFERROR(IF(Z312="",0,Z312),"0")+IFERROR(IF(Z313="",0,Z313),"0")+IFERROR(IF(Z314="",0,Z314),"0")</f>
        <v>0.27107999999999999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84</v>
      </c>
      <c r="Y316" s="785">
        <f>IFERROR(SUM(Y309:Y314),"0")</f>
        <v>86.399999999999991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21</v>
      </c>
      <c r="Y350" s="784">
        <f>IFERROR(IF(X350="",0,CEILING((X350/$H350),1)*$H350),"")</f>
        <v>21</v>
      </c>
      <c r="Z350" s="36">
        <f>IFERROR(IF(Y350=0,"",ROUNDUP(Y350/H350,0)*0.00502),"")</f>
        <v>5.0200000000000002E-2</v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22</v>
      </c>
      <c r="BN350" s="64">
        <f>IFERROR(Y350*I350/H350,"0")</f>
        <v>22</v>
      </c>
      <c r="BO350" s="64">
        <f>IFERROR(1/J350*(X350/H350),"0")</f>
        <v>4.2735042735042736E-2</v>
      </c>
      <c r="BP350" s="64">
        <f>IFERROR(1/J350*(Y350/H350),"0")</f>
        <v>4.2735042735042736E-2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10</v>
      </c>
      <c r="Y352" s="785">
        <f>IFERROR(Y350/H350,"0")+IFERROR(Y351/H351,"0")</f>
        <v>10</v>
      </c>
      <c r="Z352" s="785">
        <f>IFERROR(IF(Z350="",0,Z350),"0")+IFERROR(IF(Z351="",0,Z351),"0")</f>
        <v>5.0200000000000002E-2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21</v>
      </c>
      <c r="Y353" s="785">
        <f>IFERROR(SUM(Y350:Y351),"0")</f>
        <v>21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26</v>
      </c>
      <c r="Y368" s="784">
        <f t="shared" si="72"/>
        <v>28</v>
      </c>
      <c r="Z368" s="36">
        <f>IFERROR(IF(Y368=0,"",ROUNDUP(Y368/H368,0)*0.00902),"")</f>
        <v>6.3140000000000002E-2</v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27.364999999999998</v>
      </c>
      <c r="BN368" s="64">
        <f t="shared" si="74"/>
        <v>29.47</v>
      </c>
      <c r="BO368" s="64">
        <f t="shared" si="75"/>
        <v>4.924242424242424E-2</v>
      </c>
      <c r="BP368" s="64">
        <f t="shared" si="76"/>
        <v>5.3030303030303032E-2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6.5</v>
      </c>
      <c r="Y369" s="785">
        <f>IFERROR(Y360/H360,"0")+IFERROR(Y361/H361,"0")+IFERROR(Y362/H362,"0")+IFERROR(Y363/H363,"0")+IFERROR(Y364/H364,"0")+IFERROR(Y365/H365,"0")+IFERROR(Y366/H366,"0")+IFERROR(Y367/H367,"0")+IFERROR(Y368/H368,"0")</f>
        <v>7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6.3140000000000002E-2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26</v>
      </c>
      <c r="Y370" s="785">
        <f>IFERROR(SUM(Y360:Y368),"0")</f>
        <v>28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25</v>
      </c>
      <c r="Y375" s="784">
        <f>IFERROR(IF(X375="",0,CEILING((X375/$H375),1)*$H375),"")</f>
        <v>25.200000000000003</v>
      </c>
      <c r="Z375" s="36">
        <f>IFERROR(IF(Y375=0,"",ROUNDUP(Y375/H375,0)*0.00502),"")</f>
        <v>6.0240000000000002E-2</v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26.547619047619047</v>
      </c>
      <c r="BN375" s="64">
        <f>IFERROR(Y375*I375/H375,"0")</f>
        <v>26.76</v>
      </c>
      <c r="BO375" s="64">
        <f>IFERROR(1/J375*(X375/H375),"0")</f>
        <v>5.0875050875050884E-2</v>
      </c>
      <c r="BP375" s="64">
        <f>IFERROR(1/J375*(Y375/H375),"0")</f>
        <v>5.1282051282051287E-2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11.904761904761905</v>
      </c>
      <c r="Y376" s="785">
        <f>IFERROR(Y372/H372,"0")+IFERROR(Y373/H373,"0")+IFERROR(Y374/H374,"0")+IFERROR(Y375/H375,"0")</f>
        <v>12</v>
      </c>
      <c r="Z376" s="785">
        <f>IFERROR(IF(Z372="",0,Z372),"0")+IFERROR(IF(Z373="",0,Z373),"0")+IFERROR(IF(Z374="",0,Z374),"0")+IFERROR(IF(Z375="",0,Z375),"0")</f>
        <v>6.0240000000000002E-2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25</v>
      </c>
      <c r="Y377" s="785">
        <f>IFERROR(SUM(Y372:Y375),"0")</f>
        <v>25.200000000000003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410</v>
      </c>
      <c r="Y379" s="784">
        <f t="shared" ref="Y379:Y384" si="77">IFERROR(IF(X379="",0,CEILING((X379/$H379),1)*$H379),"")</f>
        <v>413.4</v>
      </c>
      <c r="Z379" s="36">
        <f>IFERROR(IF(Y379=0,"",ROUNDUP(Y379/H379,0)*0.02175),"")</f>
        <v>1.1527499999999999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439.33076923076925</v>
      </c>
      <c r="BN379" s="64">
        <f t="shared" ref="BN379:BN384" si="79">IFERROR(Y379*I379/H379,"0")</f>
        <v>442.97400000000005</v>
      </c>
      <c r="BO379" s="64">
        <f t="shared" ref="BO379:BO384" si="80">IFERROR(1/J379*(X379/H379),"0")</f>
        <v>0.93864468864468853</v>
      </c>
      <c r="BP379" s="64">
        <f t="shared" ref="BP379:BP384" si="81">IFERROR(1/J379*(Y379/H379),"0")</f>
        <v>0.9464285714285714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75</v>
      </c>
      <c r="Y382" s="784">
        <f t="shared" si="77"/>
        <v>75</v>
      </c>
      <c r="Z382" s="36">
        <f>IFERROR(IF(Y382=0,"",ROUNDUP(Y382/H382,0)*0.00753),"")</f>
        <v>0.18825</v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81.649999999999991</v>
      </c>
      <c r="BN382" s="64">
        <f t="shared" si="79"/>
        <v>81.649999999999991</v>
      </c>
      <c r="BO382" s="64">
        <f t="shared" si="80"/>
        <v>0.16025641025641024</v>
      </c>
      <c r="BP382" s="64">
        <f t="shared" si="81"/>
        <v>0.16025641025641024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77.564102564102569</v>
      </c>
      <c r="Y385" s="785">
        <f>IFERROR(Y379/H379,"0")+IFERROR(Y380/H380,"0")+IFERROR(Y381/H381,"0")+IFERROR(Y382/H382,"0")+IFERROR(Y383/H383,"0")+IFERROR(Y384/H384,"0")</f>
        <v>78</v>
      </c>
      <c r="Z385" s="785">
        <f>IFERROR(IF(Z379="",0,Z379),"0")+IFERROR(IF(Z380="",0,Z380),"0")+IFERROR(IF(Z381="",0,Z381),"0")+IFERROR(IF(Z382="",0,Z382),"0")+IFERROR(IF(Z383="",0,Z383),"0")+IFERROR(IF(Z384="",0,Z384),"0")</f>
        <v>1.341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485</v>
      </c>
      <c r="Y386" s="785">
        <f>IFERROR(SUM(Y379:Y384),"0")</f>
        <v>488.4</v>
      </c>
      <c r="Z386" s="37"/>
      <c r="AA386" s="786"/>
      <c r="AB386" s="786"/>
      <c r="AC386" s="786"/>
    </row>
    <row r="387" spans="1:68" ht="14.25" customHeight="1" x14ac:dyDescent="0.25">
      <c r="A387" s="816" t="s">
        <v>229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5</v>
      </c>
      <c r="Y389" s="784">
        <f>IFERROR(IF(X389="",0,CEILING((X389/$H389),1)*$H389),"")</f>
        <v>7.8</v>
      </c>
      <c r="Z389" s="36">
        <f>IFERROR(IF(Y389=0,"",ROUNDUP(Y389/H389,0)*0.02175),"")</f>
        <v>2.1749999999999999E-2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5.3615384615384629</v>
      </c>
      <c r="BN389" s="64">
        <f>IFERROR(Y389*I389/H389,"0")</f>
        <v>8.3640000000000008</v>
      </c>
      <c r="BO389" s="64">
        <f>IFERROR(1/J389*(X389/H389),"0")</f>
        <v>1.1446886446886448E-2</v>
      </c>
      <c r="BP389" s="64">
        <f>IFERROR(1/J389*(Y389/H389),"0")</f>
        <v>1.7857142857142856E-2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0.64102564102564108</v>
      </c>
      <c r="Y391" s="785">
        <f>IFERROR(Y388/H388,"0")+IFERROR(Y389/H389,"0")+IFERROR(Y390/H390,"0")</f>
        <v>1</v>
      </c>
      <c r="Z391" s="785">
        <f>IFERROR(IF(Z388="",0,Z388),"0")+IFERROR(IF(Z389="",0,Z389),"0")+IFERROR(IF(Z390="",0,Z390),"0")</f>
        <v>2.1749999999999999E-2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5</v>
      </c>
      <c r="Y392" s="785">
        <f>IFERROR(SUM(Y388:Y390),"0")</f>
        <v>7.8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8</v>
      </c>
      <c r="Y401" s="784">
        <f>IFERROR(IF(X401="",0,CEILING((X401/$H401),1)*$H401),"")</f>
        <v>8</v>
      </c>
      <c r="Z401" s="36">
        <f>IFERROR(IF(Y401=0,"",ROUNDUP(Y401/H401,0)*0.00474),"")</f>
        <v>1.8960000000000001E-2</v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8.9600000000000009</v>
      </c>
      <c r="BN401" s="64">
        <f>IFERROR(Y401*I401/H401,"0")</f>
        <v>8.9600000000000009</v>
      </c>
      <c r="BO401" s="64">
        <f>IFERROR(1/J401*(X401/H401),"0")</f>
        <v>1.680672268907563E-2</v>
      </c>
      <c r="BP401" s="64">
        <f>IFERROR(1/J401*(Y401/H401),"0")</f>
        <v>1.680672268907563E-2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12</v>
      </c>
      <c r="Y403" s="784">
        <f>IFERROR(IF(X403="",0,CEILING((X403/$H403),1)*$H403),"")</f>
        <v>12</v>
      </c>
      <c r="Z403" s="36">
        <f>IFERROR(IF(Y403=0,"",ROUNDUP(Y403/H403,0)*0.00474),"")</f>
        <v>2.844E-2</v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13.440000000000001</v>
      </c>
      <c r="BN403" s="64">
        <f>IFERROR(Y403*I403/H403,"0")</f>
        <v>13.440000000000001</v>
      </c>
      <c r="BO403" s="64">
        <f>IFERROR(1/J403*(X403/H403),"0")</f>
        <v>2.5210084033613446E-2</v>
      </c>
      <c r="BP403" s="64">
        <f>IFERROR(1/J403*(Y403/H403),"0")</f>
        <v>2.5210084033613446E-2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10</v>
      </c>
      <c r="Y404" s="785">
        <f>IFERROR(Y401/H401,"0")+IFERROR(Y402/H402,"0")+IFERROR(Y403/H403,"0")</f>
        <v>10</v>
      </c>
      <c r="Z404" s="785">
        <f>IFERROR(IF(Z401="",0,Z401),"0")+IFERROR(IF(Z402="",0,Z402),"0")+IFERROR(IF(Z403="",0,Z403),"0")</f>
        <v>4.7399999999999998E-2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20</v>
      </c>
      <c r="Y405" s="785">
        <f>IFERROR(SUM(Y401:Y403),"0")</f>
        <v>20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6</v>
      </c>
      <c r="Y408" s="784">
        <f>IFERROR(IF(X408="",0,CEILING((X408/$H408),1)*$H408),"")</f>
        <v>7.2</v>
      </c>
      <c r="Z408" s="36">
        <f>IFERROR(IF(Y408=0,"",ROUNDUP(Y408/H408,0)*0.00753),"")</f>
        <v>3.0120000000000001E-2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6.8266666666666662</v>
      </c>
      <c r="BN408" s="64">
        <f>IFERROR(Y408*I408/H408,"0")</f>
        <v>8.1920000000000002</v>
      </c>
      <c r="BO408" s="64">
        <f>IFERROR(1/J408*(X408/H408),"0")</f>
        <v>2.1367521367521364E-2</v>
      </c>
      <c r="BP408" s="64">
        <f>IFERROR(1/J408*(Y408/H408),"0")</f>
        <v>2.564102564102564E-2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3.333333333333333</v>
      </c>
      <c r="Y409" s="785">
        <f>IFERROR(Y408/H408,"0")</f>
        <v>4</v>
      </c>
      <c r="Z409" s="785">
        <f>IFERROR(IF(Z408="",0,Z408),"0")</f>
        <v>3.0120000000000001E-2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6</v>
      </c>
      <c r="Y410" s="785">
        <f>IFERROR(SUM(Y408:Y408),"0")</f>
        <v>7.2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44</v>
      </c>
      <c r="Y413" s="784">
        <f>IFERROR(IF(X413="",0,CEILING((X413/$H413),1)*$H413),"")</f>
        <v>44.1</v>
      </c>
      <c r="Z413" s="36">
        <f>IFERROR(IF(Y413=0,"",ROUNDUP(Y413/H413,0)*0.00753),"")</f>
        <v>0.15812999999999999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49.699047619047612</v>
      </c>
      <c r="BN413" s="64">
        <f>IFERROR(Y413*I413/H413,"0")</f>
        <v>49.811999999999998</v>
      </c>
      <c r="BO413" s="64">
        <f>IFERROR(1/J413*(X413/H413),"0")</f>
        <v>0.1343101343101343</v>
      </c>
      <c r="BP413" s="64">
        <f>IFERROR(1/J413*(Y413/H413),"0")</f>
        <v>0.13461538461538461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21</v>
      </c>
      <c r="Y414" s="784">
        <f>IFERROR(IF(X414="",0,CEILING((X414/$H414),1)*$H414),"")</f>
        <v>21</v>
      </c>
      <c r="Z414" s="36">
        <f>IFERROR(IF(Y414=0,"",ROUNDUP(Y414/H414,0)*0.00753),"")</f>
        <v>7.5300000000000006E-2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23.599999999999998</v>
      </c>
      <c r="BN414" s="64">
        <f>IFERROR(Y414*I414/H414,"0")</f>
        <v>23.599999999999998</v>
      </c>
      <c r="BO414" s="64">
        <f>IFERROR(1/J414*(X414/H414),"0")</f>
        <v>6.4102564102564097E-2</v>
      </c>
      <c r="BP414" s="64">
        <f>IFERROR(1/J414*(Y414/H414),"0")</f>
        <v>6.4102564102564097E-2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30.952380952380953</v>
      </c>
      <c r="Y415" s="785">
        <f>IFERROR(Y412/H412,"0")+IFERROR(Y413/H413,"0")+IFERROR(Y414/H414,"0")</f>
        <v>31</v>
      </c>
      <c r="Z415" s="785">
        <f>IFERROR(IF(Z412="",0,Z412),"0")+IFERROR(IF(Z413="",0,Z413),"0")+IFERROR(IF(Z414="",0,Z414),"0")</f>
        <v>0.23343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65</v>
      </c>
      <c r="Y416" s="785">
        <f>IFERROR(SUM(Y412:Y414),"0")</f>
        <v>65.099999999999994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42</v>
      </c>
      <c r="Y421" s="784">
        <f t="shared" si="82"/>
        <v>45</v>
      </c>
      <c r="Z421" s="36">
        <f>IFERROR(IF(Y421=0,"",ROUNDUP(Y421/H421,0)*0.02175),"")</f>
        <v>6.5250000000000002E-2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43.344000000000001</v>
      </c>
      <c r="BN421" s="64">
        <f t="shared" si="84"/>
        <v>46.440000000000005</v>
      </c>
      <c r="BO421" s="64">
        <f t="shared" si="85"/>
        <v>5.8333333333333327E-2</v>
      </c>
      <c r="BP421" s="64">
        <f t="shared" si="86"/>
        <v>6.25E-2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86</v>
      </c>
      <c r="Y423" s="784">
        <f t="shared" si="82"/>
        <v>90</v>
      </c>
      <c r="Z423" s="36">
        <f>IFERROR(IF(Y423=0,"",ROUNDUP(Y423/H423,0)*0.02175),"")</f>
        <v>0.1305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88.751999999999995</v>
      </c>
      <c r="BN423" s="64">
        <f t="shared" si="84"/>
        <v>92.88000000000001</v>
      </c>
      <c r="BO423" s="64">
        <f t="shared" si="85"/>
        <v>0.11944444444444444</v>
      </c>
      <c r="BP423" s="64">
        <f t="shared" si="86"/>
        <v>0.125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273</v>
      </c>
      <c r="Y426" s="784">
        <f t="shared" si="82"/>
        <v>285</v>
      </c>
      <c r="Z426" s="36">
        <f>IFERROR(IF(Y426=0,"",ROUNDUP(Y426/H426,0)*0.02175),"")</f>
        <v>0.41324999999999995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281.73599999999999</v>
      </c>
      <c r="BN426" s="64">
        <f t="shared" si="84"/>
        <v>294.12</v>
      </c>
      <c r="BO426" s="64">
        <f t="shared" si="85"/>
        <v>0.37916666666666665</v>
      </c>
      <c r="BP426" s="64">
        <f t="shared" si="86"/>
        <v>0.39583333333333331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4</v>
      </c>
      <c r="Y428" s="784">
        <f t="shared" si="82"/>
        <v>5</v>
      </c>
      <c r="Z428" s="36">
        <f>IFERROR(IF(Y428=0,"",ROUNDUP(Y428/H428,0)*0.00902),"")</f>
        <v>9.0200000000000002E-3</v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4.1680000000000001</v>
      </c>
      <c r="BN428" s="64">
        <f t="shared" si="84"/>
        <v>5.21</v>
      </c>
      <c r="BO428" s="64">
        <f t="shared" si="85"/>
        <v>6.0606060606060615E-3</v>
      </c>
      <c r="BP428" s="64">
        <f t="shared" si="86"/>
        <v>7.575757575757576E-3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11</v>
      </c>
      <c r="Y430" s="784">
        <f t="shared" si="82"/>
        <v>15</v>
      </c>
      <c r="Z430" s="36">
        <f>IFERROR(IF(Y430=0,"",ROUNDUP(Y430/H430,0)*0.00902),"")</f>
        <v>2.7060000000000001E-2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11.462</v>
      </c>
      <c r="BN430" s="64">
        <f t="shared" si="84"/>
        <v>15.63</v>
      </c>
      <c r="BO430" s="64">
        <f t="shared" si="85"/>
        <v>1.666666666666667E-2</v>
      </c>
      <c r="BP430" s="64">
        <f t="shared" si="86"/>
        <v>2.2727272727272728E-2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29.733333333333334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32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0.64507999999999999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416</v>
      </c>
      <c r="Y432" s="785">
        <f>IFERROR(SUM(Y420:Y430),"0")</f>
        <v>440</v>
      </c>
      <c r="Z432" s="37"/>
      <c r="AA432" s="786"/>
      <c r="AB432" s="786"/>
      <c r="AC432" s="786"/>
    </row>
    <row r="433" spans="1:68" ht="14.25" customHeight="1" x14ac:dyDescent="0.25">
      <c r="A433" s="816" t="s">
        <v>182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400</v>
      </c>
      <c r="Y434" s="784">
        <f>IFERROR(IF(X434="",0,CEILING((X434/$H434),1)*$H434),"")</f>
        <v>405</v>
      </c>
      <c r="Z434" s="36">
        <f>IFERROR(IF(Y434=0,"",ROUNDUP(Y434/H434,0)*0.02175),"")</f>
        <v>0.58724999999999994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412.8</v>
      </c>
      <c r="BN434" s="64">
        <f>IFERROR(Y434*I434/H434,"0")</f>
        <v>417.96000000000004</v>
      </c>
      <c r="BO434" s="64">
        <f>IFERROR(1/J434*(X434/H434),"0")</f>
        <v>0.55555555555555558</v>
      </c>
      <c r="BP434" s="64">
        <f>IFERROR(1/J434*(Y434/H434),"0")</f>
        <v>0.5625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6</v>
      </c>
      <c r="Y435" s="784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6.3149999999999995</v>
      </c>
      <c r="BN435" s="64">
        <f>IFERROR(Y435*I435/H435,"0")</f>
        <v>8.42</v>
      </c>
      <c r="BO435" s="64">
        <f>IFERROR(1/J435*(X435/H435),"0")</f>
        <v>1.1363636363636364E-2</v>
      </c>
      <c r="BP435" s="64">
        <f>IFERROR(1/J435*(Y435/H435),"0")</f>
        <v>1.5151515151515152E-2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28.166666666666668</v>
      </c>
      <c r="Y436" s="785">
        <f>IFERROR(Y434/H434,"0")+IFERROR(Y435/H435,"0")</f>
        <v>29</v>
      </c>
      <c r="Z436" s="785">
        <f>IFERROR(IF(Z434="",0,Z434),"0")+IFERROR(IF(Z435="",0,Z435),"0")</f>
        <v>0.60528999999999988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406</v>
      </c>
      <c r="Y437" s="785">
        <f>IFERROR(SUM(Y434:Y435),"0")</f>
        <v>413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229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3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17</v>
      </c>
      <c r="Y471" s="784">
        <f t="shared" si="93"/>
        <v>23.4</v>
      </c>
      <c r="Z471" s="36">
        <f>IFERROR(IF(Y471=0,"",ROUNDUP(Y471/H471,0)*0.02175),"")</f>
        <v>6.5250000000000002E-2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18.229230769230771</v>
      </c>
      <c r="BN471" s="64">
        <f t="shared" si="95"/>
        <v>25.092000000000002</v>
      </c>
      <c r="BO471" s="64">
        <f t="shared" si="96"/>
        <v>3.891941391941392E-2</v>
      </c>
      <c r="BP471" s="64">
        <f t="shared" si="97"/>
        <v>5.3571428571428568E-2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2.1794871794871797</v>
      </c>
      <c r="Y477" s="785">
        <f>IFERROR(Y470/H470,"0")+IFERROR(Y471/H471,"0")+IFERROR(Y472/H472,"0")+IFERROR(Y473/H473,"0")+IFERROR(Y474/H474,"0")+IFERROR(Y475/H475,"0")+IFERROR(Y476/H476,"0")</f>
        <v>3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6.5250000000000002E-2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17</v>
      </c>
      <c r="Y478" s="785">
        <f>IFERROR(SUM(Y470:Y476),"0")</f>
        <v>23.4</v>
      </c>
      <c r="Z478" s="37"/>
      <c r="AA478" s="786"/>
      <c r="AB478" s="786"/>
      <c r="AC478" s="786"/>
    </row>
    <row r="479" spans="1:68" ht="14.25" customHeight="1" x14ac:dyDescent="0.25">
      <c r="A479" s="816" t="s">
        <v>229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24</v>
      </c>
      <c r="Y487" s="784">
        <f>IFERROR(IF(X487="",0,CEILING((X487/$H487),1)*$H487),"")</f>
        <v>24.3</v>
      </c>
      <c r="Z487" s="36">
        <f>IFERROR(IF(Y487=0,"",ROUNDUP(Y487/H487,0)*0.00753),"")</f>
        <v>6.7769999999999997E-2</v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25.777777777777775</v>
      </c>
      <c r="BN487" s="64">
        <f>IFERROR(Y487*I487/H487,"0")</f>
        <v>26.099999999999998</v>
      </c>
      <c r="BO487" s="64">
        <f>IFERROR(1/J487*(X487/H487),"0")</f>
        <v>5.6980056980056967E-2</v>
      </c>
      <c r="BP487" s="64">
        <f>IFERROR(1/J487*(Y487/H487),"0")</f>
        <v>5.7692307692307689E-2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8.8888888888888875</v>
      </c>
      <c r="Y488" s="785">
        <f>IFERROR(Y487/H487,"0")</f>
        <v>9</v>
      </c>
      <c r="Z488" s="785">
        <f>IFERROR(IF(Z487="",0,Z487),"0")</f>
        <v>6.7769999999999997E-2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24</v>
      </c>
      <c r="Y489" s="785">
        <f>IFERROR(SUM(Y487:Y487),"0")</f>
        <v>24.3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19</v>
      </c>
      <c r="Y498" s="784">
        <f t="shared" si="98"/>
        <v>21</v>
      </c>
      <c r="Z498" s="36">
        <f t="shared" si="103"/>
        <v>5.0200000000000002E-2</v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20.176190476190474</v>
      </c>
      <c r="BN498" s="64">
        <f t="shared" si="100"/>
        <v>22.299999999999997</v>
      </c>
      <c r="BO498" s="64">
        <f t="shared" si="101"/>
        <v>3.8665038665038669E-2</v>
      </c>
      <c r="BP498" s="64">
        <f t="shared" si="102"/>
        <v>4.2735042735042736E-2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9.0476190476190474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5.0200000000000002E-2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19</v>
      </c>
      <c r="Y511" s="785">
        <f>IFERROR(SUM(Y491:Y509),"0")</f>
        <v>21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2</v>
      </c>
      <c r="Y518" s="784">
        <f>IFERROR(IF(X518="",0,CEILING((X518/$H518),1)*$H518),"")</f>
        <v>2.4</v>
      </c>
      <c r="Z518" s="36">
        <f>IFERROR(IF(Y518=0,"",ROUNDUP(Y518/H518,0)*0.00627),"")</f>
        <v>1.2540000000000001E-2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3</v>
      </c>
      <c r="BN518" s="64">
        <f>IFERROR(Y518*I518/H518,"0")</f>
        <v>3.6000000000000005</v>
      </c>
      <c r="BO518" s="64">
        <f>IFERROR(1/J518*(X518/H518),"0")</f>
        <v>8.3333333333333332E-3</v>
      </c>
      <c r="BP518" s="64">
        <f>IFERROR(1/J518*(Y518/H518),"0")</f>
        <v>0.01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1.6666666666666667</v>
      </c>
      <c r="Y520" s="785">
        <f>IFERROR(Y518/H518,"0")+IFERROR(Y519/H519,"0")</f>
        <v>2</v>
      </c>
      <c r="Z520" s="785">
        <f>IFERROR(IF(Z518="",0,Z518),"0")+IFERROR(IF(Z519="",0,Z519),"0")</f>
        <v>1.2540000000000001E-2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2</v>
      </c>
      <c r="Y521" s="785">
        <f>IFERROR(SUM(Y518:Y519),"0")</f>
        <v>2.4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20</v>
      </c>
      <c r="Y566" s="784">
        <f t="shared" si="104"/>
        <v>21.6</v>
      </c>
      <c r="Z566" s="36">
        <f>IFERROR(IF(Y566=0,"",ROUNDUP(Y566/H566,0)*0.00902),"")</f>
        <v>5.4120000000000001E-2</v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21.166666666666668</v>
      </c>
      <c r="BN566" s="64">
        <f t="shared" si="107"/>
        <v>22.860000000000003</v>
      </c>
      <c r="BO566" s="64">
        <f t="shared" si="108"/>
        <v>4.208754208754209E-2</v>
      </c>
      <c r="BP566" s="64">
        <f t="shared" si="109"/>
        <v>4.5454545454545456E-2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5.5555555555555554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5.4120000000000001E-2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20</v>
      </c>
      <c r="Y571" s="785">
        <f>IFERROR(SUM(Y559:Y569),"0")</f>
        <v>21.6</v>
      </c>
      <c r="Z571" s="37"/>
      <c r="AA571" s="786"/>
      <c r="AB571" s="786"/>
      <c r="AC571" s="786"/>
    </row>
    <row r="572" spans="1:68" ht="14.25" customHeight="1" x14ac:dyDescent="0.25">
      <c r="A572" s="816" t="s">
        <v>182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41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4</v>
      </c>
      <c r="Y582" s="784">
        <f t="shared" si="110"/>
        <v>7.2</v>
      </c>
      <c r="Z582" s="36">
        <f>IFERROR(IF(Y582=0,"",ROUNDUP(Y582/H582,0)*0.00902),"")</f>
        <v>1.804E-2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4.2333333333333334</v>
      </c>
      <c r="BN582" s="64">
        <f t="shared" si="112"/>
        <v>7.62</v>
      </c>
      <c r="BO582" s="64">
        <f t="shared" si="113"/>
        <v>8.4175084175084174E-3</v>
      </c>
      <c r="BP582" s="64">
        <f t="shared" si="114"/>
        <v>1.5151515151515152E-2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36</v>
      </c>
      <c r="Y586" s="784">
        <f t="shared" si="110"/>
        <v>36</v>
      </c>
      <c r="Z586" s="36">
        <f>IFERROR(IF(Y586=0,"",ROUNDUP(Y586/H586,0)*0.00902),"")</f>
        <v>9.0200000000000002E-2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38.1</v>
      </c>
      <c r="BN586" s="64">
        <f t="shared" si="112"/>
        <v>38.1</v>
      </c>
      <c r="BO586" s="64">
        <f t="shared" si="113"/>
        <v>7.575757575757576E-2</v>
      </c>
      <c r="BP586" s="64">
        <f t="shared" si="114"/>
        <v>7.575757575757576E-2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11.111111111111111</v>
      </c>
      <c r="Y588" s="785">
        <f>IFERROR(Y579/H579,"0")+IFERROR(Y580/H580,"0")+IFERROR(Y581/H581,"0")+IFERROR(Y582/H582,"0")+IFERROR(Y583/H583,"0")+IFERROR(Y584/H584,"0")+IFERROR(Y585/H585,"0")+IFERROR(Y586/H586,"0")+IFERROR(Y587/H587,"0")</f>
        <v>12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0.10824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40</v>
      </c>
      <c r="Y589" s="785">
        <f>IFERROR(SUM(Y579:Y587),"0")</f>
        <v>43.2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229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182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16" t="s">
        <v>229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3117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3233.7000000000003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3301.5779981176242</v>
      </c>
      <c r="Y667" s="785">
        <f>IFERROR(SUM(BN22:BN663),"0")</f>
        <v>3424.9740000000006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6</v>
      </c>
      <c r="Y668" s="38">
        <f>ROUNDUP(SUM(BP22:BP663),0)</f>
        <v>7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3451.5779981176242</v>
      </c>
      <c r="Y669" s="785">
        <f>GrossWeightTotalR+PalletQtyTotalR*25</f>
        <v>3599.9740000000006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666.68772385022385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691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7.2023800000000016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351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237</v>
      </c>
      <c r="F674" s="809" t="s">
        <v>263</v>
      </c>
      <c r="G674" s="809" t="s">
        <v>315</v>
      </c>
      <c r="H674" s="809" t="s">
        <v>122</v>
      </c>
      <c r="I674" s="809" t="s">
        <v>352</v>
      </c>
      <c r="J674" s="809" t="s">
        <v>377</v>
      </c>
      <c r="K674" s="809" t="s">
        <v>453</v>
      </c>
      <c r="L674" s="809" t="s">
        <v>473</v>
      </c>
      <c r="M674" s="809" t="s">
        <v>499</v>
      </c>
      <c r="N674" s="781"/>
      <c r="O674" s="809" t="s">
        <v>528</v>
      </c>
      <c r="P674" s="809" t="s">
        <v>531</v>
      </c>
      <c r="Q674" s="809" t="s">
        <v>540</v>
      </c>
      <c r="R674" s="809" t="s">
        <v>559</v>
      </c>
      <c r="S674" s="809" t="s">
        <v>569</v>
      </c>
      <c r="T674" s="809" t="s">
        <v>582</v>
      </c>
      <c r="U674" s="809" t="s">
        <v>593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220.60000000000002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395.1</v>
      </c>
      <c r="E676" s="46">
        <f>IFERROR(Y110*1,"0")+IFERROR(Y111*1,"0")+IFERROR(Y112*1,"0")+IFERROR(Y116*1,"0")+IFERROR(Y117*1,"0")+IFERROR(Y118*1,"0")+IFERROR(Y119*1,"0")+IFERROR(Y120*1,"0")+IFERROR(Y121*1,"0")</f>
        <v>210.60000000000002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241.8</v>
      </c>
      <c r="G676" s="46">
        <f>IFERROR(Y158*1,"0")+IFERROR(Y159*1,"0")+IFERROR(Y163*1,"0")+IFERROR(Y164*1,"0")+IFERROR(Y168*1,"0")+IFERROR(Y169*1,"0")</f>
        <v>49.600000000000009</v>
      </c>
      <c r="H676" s="46">
        <f>IFERROR(Y174*1,"0")+IFERROR(Y178*1,"0")+IFERROR(Y179*1,"0")+IFERROR(Y180*1,"0")+IFERROR(Y181*1,"0")+IFERROR(Y182*1,"0")+IFERROR(Y186*1,"0")+IFERROR(Y187*1,"0")+IFERROR(Y188*1,"0")</f>
        <v>100</v>
      </c>
      <c r="I676" s="46">
        <f>IFERROR(Y194*1,"0")+IFERROR(Y198*1,"0")+IFERROR(Y199*1,"0")+IFERROR(Y200*1,"0")+IFERROR(Y201*1,"0")+IFERROR(Y202*1,"0")+IFERROR(Y203*1,"0")+IFERROR(Y204*1,"0")+IFERROR(Y205*1,"0")</f>
        <v>50.400000000000006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171.6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40</v>
      </c>
      <c r="M676" s="46">
        <f>IFERROR(Y283*1,"0")+IFERROR(Y284*1,"0")+IFERROR(Y285*1,"0")+IFERROR(Y286*1,"0")+IFERROR(Y287*1,"0")+IFERROR(Y288*1,"0")+IFERROR(Y289*1,"0")+IFERROR(Y290*1,"0")+IFERROR(Y291*1,"0")+IFERROR(Y292*1,"0")</f>
        <v>16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86.399999999999991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21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569.39999999999986</v>
      </c>
      <c r="V676" s="46">
        <f>IFERROR(Y408*1,"0")+IFERROR(Y412*1,"0")+IFERROR(Y413*1,"0")+IFERROR(Y414*1,"0")</f>
        <v>72.300000000000011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853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23.4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47.699999999999996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64.8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2024-11-26T07:50:50Z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