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CA4326-73C1-44C1-9CD4-BD307791C9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Y567" i="1" s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P543" i="1"/>
  <c r="BO543" i="1"/>
  <c r="BN543" i="1"/>
  <c r="BM543" i="1"/>
  <c r="Z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Y530" i="1" s="1"/>
  <c r="P525" i="1"/>
  <c r="X523" i="1"/>
  <c r="X522" i="1"/>
  <c r="BO521" i="1"/>
  <c r="BM521" i="1"/>
  <c r="Y521" i="1"/>
  <c r="Z673" i="1" s="1"/>
  <c r="P521" i="1"/>
  <c r="X518" i="1"/>
  <c r="X517" i="1"/>
  <c r="BO516" i="1"/>
  <c r="BM516" i="1"/>
  <c r="Y516" i="1"/>
  <c r="BP516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60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435" i="1" s="1"/>
  <c r="P433" i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V673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8" i="1" s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N302" i="1"/>
  <c r="BM302" i="1"/>
  <c r="Z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Y293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Y274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9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1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8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Y250" i="1"/>
  <c r="Y261" i="1"/>
  <c r="Y298" i="1"/>
  <c r="P673" i="1"/>
  <c r="Y305" i="1"/>
  <c r="Y304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Y341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Z91" i="1" s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F673" i="1"/>
  <c r="Z127" i="1"/>
  <c r="Z131" i="1" s="1"/>
  <c r="BN127" i="1"/>
  <c r="Z129" i="1"/>
  <c r="BN129" i="1"/>
  <c r="Y132" i="1"/>
  <c r="Z135" i="1"/>
  <c r="Z138" i="1" s="1"/>
  <c r="BN135" i="1"/>
  <c r="Z137" i="1"/>
  <c r="BN137" i="1"/>
  <c r="Z141" i="1"/>
  <c r="Z148" i="1" s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Z188" i="1" s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Z227" i="1" s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Z249" i="1" s="1"/>
  <c r="BN244" i="1"/>
  <c r="BP244" i="1"/>
  <c r="Z246" i="1"/>
  <c r="BN246" i="1"/>
  <c r="Z248" i="1"/>
  <c r="BN248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Z274" i="1" s="1"/>
  <c r="BN266" i="1"/>
  <c r="Z268" i="1"/>
  <c r="BN268" i="1"/>
  <c r="Z270" i="1"/>
  <c r="BN270" i="1"/>
  <c r="Z272" i="1"/>
  <c r="BN272" i="1"/>
  <c r="Y275" i="1"/>
  <c r="M673" i="1"/>
  <c r="Z283" i="1"/>
  <c r="Z292" i="1" s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Z304" i="1" s="1"/>
  <c r="BN301" i="1"/>
  <c r="BP301" i="1"/>
  <c r="BP311" i="1"/>
  <c r="BN311" i="1"/>
  <c r="Z311" i="1"/>
  <c r="Y352" i="1"/>
  <c r="Y356" i="1"/>
  <c r="Y369" i="1"/>
  <c r="Y375" i="1"/>
  <c r="Z380" i="1"/>
  <c r="BN380" i="1"/>
  <c r="Z382" i="1"/>
  <c r="BN382" i="1"/>
  <c r="Y385" i="1"/>
  <c r="Z388" i="1"/>
  <c r="Z390" i="1" s="1"/>
  <c r="BN388" i="1"/>
  <c r="BP388" i="1"/>
  <c r="Z393" i="1"/>
  <c r="Z397" i="1" s="1"/>
  <c r="BN393" i="1"/>
  <c r="BP393" i="1"/>
  <c r="Z394" i="1"/>
  <c r="BN394" i="1"/>
  <c r="Z396" i="1"/>
  <c r="BN396" i="1"/>
  <c r="Y397" i="1"/>
  <c r="Z400" i="1"/>
  <c r="Z403" i="1" s="1"/>
  <c r="BN400" i="1"/>
  <c r="BP400" i="1"/>
  <c r="Z402" i="1"/>
  <c r="BN402" i="1"/>
  <c r="Y403" i="1"/>
  <c r="Z407" i="1"/>
  <c r="Z408" i="1" s="1"/>
  <c r="BN407" i="1"/>
  <c r="BP407" i="1"/>
  <c r="Y408" i="1"/>
  <c r="Z411" i="1"/>
  <c r="Z414" i="1" s="1"/>
  <c r="BN411" i="1"/>
  <c r="BP411" i="1"/>
  <c r="Z413" i="1"/>
  <c r="BN413" i="1"/>
  <c r="Y414" i="1"/>
  <c r="Z419" i="1"/>
  <c r="Z430" i="1" s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Y436" i="1"/>
  <c r="Z440" i="1"/>
  <c r="Z442" i="1" s="1"/>
  <c r="BN440" i="1"/>
  <c r="Y443" i="1"/>
  <c r="Y449" i="1"/>
  <c r="BP445" i="1"/>
  <c r="BN445" i="1"/>
  <c r="Z445" i="1"/>
  <c r="Z448" i="1" s="1"/>
  <c r="BP455" i="1"/>
  <c r="BN455" i="1"/>
  <c r="Z455" i="1"/>
  <c r="Q673" i="1"/>
  <c r="Y314" i="1"/>
  <c r="T673" i="1"/>
  <c r="Y347" i="1"/>
  <c r="Z350" i="1"/>
  <c r="Z351" i="1" s="1"/>
  <c r="BN350" i="1"/>
  <c r="Z354" i="1"/>
  <c r="Z355" i="1" s="1"/>
  <c r="BN354" i="1"/>
  <c r="BP354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Z379" i="1"/>
  <c r="Z384" i="1" s="1"/>
  <c r="BN379" i="1"/>
  <c r="Y409" i="1"/>
  <c r="Y431" i="1"/>
  <c r="Z434" i="1"/>
  <c r="BN434" i="1"/>
  <c r="BP441" i="1"/>
  <c r="BN441" i="1"/>
  <c r="Y448" i="1"/>
  <c r="Z460" i="1"/>
  <c r="BP453" i="1"/>
  <c r="BN453" i="1"/>
  <c r="Z453" i="1"/>
  <c r="Y461" i="1"/>
  <c r="BP457" i="1"/>
  <c r="BN457" i="1"/>
  <c r="Z457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9" i="1"/>
  <c r="BN459" i="1"/>
  <c r="Z463" i="1"/>
  <c r="Z465" i="1" s="1"/>
  <c r="BN463" i="1"/>
  <c r="BP463" i="1"/>
  <c r="Z470" i="1"/>
  <c r="Z475" i="1" s="1"/>
  <c r="BN470" i="1"/>
  <c r="Z471" i="1"/>
  <c r="BN471" i="1"/>
  <c r="Z473" i="1"/>
  <c r="BN473" i="1"/>
  <c r="Y673" i="1"/>
  <c r="Y487" i="1"/>
  <c r="Z490" i="1"/>
  <c r="Z507" i="1" s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Z546" i="1" s="1"/>
  <c r="BN542" i="1"/>
  <c r="BP542" i="1"/>
  <c r="Z544" i="1"/>
  <c r="BN544" i="1"/>
  <c r="Y547" i="1"/>
  <c r="AC673" i="1"/>
  <c r="Z557" i="1"/>
  <c r="Z567" i="1" s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530" i="1" l="1"/>
  <c r="Z261" i="1"/>
  <c r="Z241" i="1"/>
  <c r="Z205" i="1"/>
  <c r="Z182" i="1"/>
  <c r="Z100" i="1"/>
  <c r="Z38" i="1"/>
  <c r="Y665" i="1"/>
  <c r="Z636" i="1"/>
  <c r="Z668" i="1" s="1"/>
  <c r="Y667" i="1"/>
  <c r="Y664" i="1"/>
  <c r="Y666" i="1" s="1"/>
  <c r="Y663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<sst xmlns="http://schemas.openxmlformats.org/spreadsheetml/2006/main" count="3125" uniqueCount="1077">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</sst>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30</v>
      </c>
      <c r="Y198" s="778">
        <f t="shared" si="36"/>
        <v>33.6</v>
      </c>
      <c r="Z198" s="36">
        <f>IFERROR(IF(Y198=0,"",ROUNDUP(Y198/H198,0)*0.00753),"")</f>
        <v>6.0240000000000002E-2</v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31.857142857142858</v>
      </c>
      <c r="BN198" s="64">
        <f t="shared" si="38"/>
        <v>35.68</v>
      </c>
      <c r="BO198" s="64">
        <f t="shared" si="39"/>
        <v>4.5787545787545784E-2</v>
      </c>
      <c r="BP198" s="64">
        <f t="shared" si="40"/>
        <v>5.128205128205128E-2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30</v>
      </c>
      <c r="Y199" s="778">
        <f t="shared" si="36"/>
        <v>33.6</v>
      </c>
      <c r="Z199" s="36">
        <f>IFERROR(IF(Y199=0,"",ROUNDUP(Y199/H199,0)*0.00753),"")</f>
        <v>6.0240000000000002E-2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31.428571428571427</v>
      </c>
      <c r="BN199" s="64">
        <f t="shared" si="38"/>
        <v>35.200000000000003</v>
      </c>
      <c r="BO199" s="64">
        <f t="shared" si="39"/>
        <v>4.5787545787545784E-2</v>
      </c>
      <c r="BP199" s="64">
        <f t="shared" si="40"/>
        <v>5.128205128205128E-2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16.8</v>
      </c>
      <c r="Y202" s="778">
        <f t="shared" si="36"/>
        <v>16.8</v>
      </c>
      <c r="Z202" s="36">
        <f>IFERROR(IF(Y202=0,"",ROUNDUP(Y202/H202,0)*0.00502),"")</f>
        <v>4.0160000000000001E-2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17.600000000000001</v>
      </c>
      <c r="BN202" s="64">
        <f t="shared" si="38"/>
        <v>17.600000000000001</v>
      </c>
      <c r="BO202" s="64">
        <f t="shared" si="39"/>
        <v>3.4188034188034191E-2</v>
      </c>
      <c r="BP202" s="64">
        <f t="shared" si="40"/>
        <v>3.4188034188034191E-2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22.285714285714285</v>
      </c>
      <c r="Y205" s="779">
        <f>IFERROR(Y197/H197,"0")+IFERROR(Y198/H198,"0")+IFERROR(Y199/H199,"0")+IFERROR(Y200/H200,"0")+IFERROR(Y201/H201,"0")+IFERROR(Y202/H202,"0")+IFERROR(Y203/H203,"0")+IFERROR(Y204/H204,"0")</f>
        <v>24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0.16064000000000001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76.8</v>
      </c>
      <c r="Y206" s="779">
        <f>IFERROR(SUM(Y197:Y204),"0")</f>
        <v>84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100</v>
      </c>
      <c r="Y219" s="778">
        <f t="shared" ref="Y219:Y226" si="41">IFERROR(IF(X219="",0,CEILING((X219/$H219),1)*$H219),"")</f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103.88888888888889</v>
      </c>
      <c r="BN219" s="64">
        <f t="shared" ref="BN219:BN226" si="43">IFERROR(Y219*I219/H219,"0")</f>
        <v>106.59000000000002</v>
      </c>
      <c r="BO219" s="64">
        <f t="shared" ref="BO219:BO226" si="44">IFERROR(1/J219*(X219/H219),"0")</f>
        <v>0.14029180695847362</v>
      </c>
      <c r="BP219" s="64">
        <f t="shared" ref="BP219:BP226" si="45">IFERROR(1/J219*(Y219/H219),"0")</f>
        <v>0.14393939393939395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50</v>
      </c>
      <c r="Y221" s="778">
        <f t="shared" si="41"/>
        <v>54</v>
      </c>
      <c r="Z221" s="36">
        <f>IFERROR(IF(Y221=0,"",ROUNDUP(Y221/H221,0)*0.00902),"")</f>
        <v>9.0200000000000002E-2</v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51.944444444444443</v>
      </c>
      <c r="BN221" s="64">
        <f t="shared" si="43"/>
        <v>56.099999999999994</v>
      </c>
      <c r="BO221" s="64">
        <f t="shared" si="44"/>
        <v>7.0145903479236812E-2</v>
      </c>
      <c r="BP221" s="64">
        <f t="shared" si="45"/>
        <v>7.575757575757576E-2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27.777777777777779</v>
      </c>
      <c r="Y227" s="779">
        <f>IFERROR(Y219/H219,"0")+IFERROR(Y220/H220,"0")+IFERROR(Y221/H221,"0")+IFERROR(Y222/H222,"0")+IFERROR(Y223/H223,"0")+IFERROR(Y224/H224,"0")+IFERROR(Y225/H225,"0")+IFERROR(Y226/H226,"0")</f>
        <v>29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0.26158000000000003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150</v>
      </c>
      <c r="Y228" s="779">
        <f>IFERROR(SUM(Y219:Y226),"0")</f>
        <v>156.60000000000002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80</v>
      </c>
      <c r="Y230" s="778">
        <f t="shared" ref="Y230:Y240" si="46">IFERROR(IF(X230="",0,CEILING((X230/$H230),1)*$H230),"")</f>
        <v>81</v>
      </c>
      <c r="Z230" s="36">
        <f>IFERROR(IF(Y230=0,"",ROUNDUP(Y230/H230,0)*0.02175),"")</f>
        <v>0.21749999999999997</v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85.57037037037037</v>
      </c>
      <c r="BN230" s="64">
        <f t="shared" ref="BN230:BN240" si="48">IFERROR(Y230*I230/H230,"0")</f>
        <v>86.64</v>
      </c>
      <c r="BO230" s="64">
        <f t="shared" ref="BO230:BO240" si="49">IFERROR(1/J230*(X230/H230),"0")</f>
        <v>0.17636684303350972</v>
      </c>
      <c r="BP230" s="64">
        <f t="shared" ref="BP230:BP240" si="50">IFERROR(1/J230*(Y230/H230),"0")</f>
        <v>0.17857142857142855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100</v>
      </c>
      <c r="Y231" s="778">
        <f t="shared" si="46"/>
        <v>101.39999999999999</v>
      </c>
      <c r="Z231" s="36">
        <f>IFERROR(IF(Y231=0,"",ROUNDUP(Y231/H231,0)*0.02175),"")</f>
        <v>0.28275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107.23076923076924</v>
      </c>
      <c r="BN231" s="64">
        <f t="shared" si="48"/>
        <v>108.732</v>
      </c>
      <c r="BO231" s="64">
        <f t="shared" si="49"/>
        <v>0.22893772893772893</v>
      </c>
      <c r="BP231" s="64">
        <f t="shared" si="50"/>
        <v>0.23214285714285712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144</v>
      </c>
      <c r="Y234" s="778">
        <f t="shared" si="46"/>
        <v>144</v>
      </c>
      <c r="Z234" s="36">
        <f t="shared" ref="Z234:Z240" si="51">IFERROR(IF(Y234=0,"",ROUNDUP(Y234/H234,0)*0.00753),"")</f>
        <v>0.45180000000000003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161.4</v>
      </c>
      <c r="BN234" s="64">
        <f t="shared" si="48"/>
        <v>161.4</v>
      </c>
      <c r="BO234" s="64">
        <f t="shared" si="49"/>
        <v>0.38461538461538458</v>
      </c>
      <c r="BP234" s="64">
        <f t="shared" si="50"/>
        <v>0.38461538461538458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96</v>
      </c>
      <c r="Y237" s="778">
        <f t="shared" si="46"/>
        <v>96</v>
      </c>
      <c r="Z237" s="36">
        <f t="shared" si="51"/>
        <v>0.30120000000000002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106.88000000000001</v>
      </c>
      <c r="BN237" s="64">
        <f t="shared" si="48"/>
        <v>106.88000000000001</v>
      </c>
      <c r="BO237" s="64">
        <f t="shared" si="49"/>
        <v>0.25641025641025639</v>
      </c>
      <c r="BP237" s="64">
        <f t="shared" si="50"/>
        <v>0.25641025641025639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96</v>
      </c>
      <c r="Y239" s="778">
        <f t="shared" si="46"/>
        <v>96</v>
      </c>
      <c r="Z239" s="36">
        <f t="shared" si="51"/>
        <v>0.30120000000000002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106.88000000000001</v>
      </c>
      <c r="BN239" s="64">
        <f t="shared" si="48"/>
        <v>106.88000000000001</v>
      </c>
      <c r="BO239" s="64">
        <f t="shared" si="49"/>
        <v>0.25641025641025639</v>
      </c>
      <c r="BP239" s="64">
        <f t="shared" si="50"/>
        <v>0.25641025641025639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96</v>
      </c>
      <c r="Y240" s="778">
        <f t="shared" si="46"/>
        <v>96</v>
      </c>
      <c r="Z240" s="36">
        <f t="shared" si="51"/>
        <v>0.30120000000000002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107.11999999999999</v>
      </c>
      <c r="BN240" s="64">
        <f t="shared" si="48"/>
        <v>107.11999999999999</v>
      </c>
      <c r="BO240" s="64">
        <f t="shared" si="49"/>
        <v>0.25641025641025639</v>
      </c>
      <c r="BP240" s="64">
        <f t="shared" si="50"/>
        <v>0.25641025641025639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202.69705603038938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1.8556500000000002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612</v>
      </c>
      <c r="Y242" s="779">
        <f>IFERROR(SUM(Y230:Y240),"0")</f>
        <v>614.4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9.6000000000000014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10.688000000000002</v>
      </c>
      <c r="BN247" s="64">
        <f>IFERROR(Y247*I247/H247,"0")</f>
        <v>10.688000000000001</v>
      </c>
      <c r="BO247" s="64">
        <f>IFERROR(1/J247*(X247/H247),"0")</f>
        <v>2.5641025641025647E-2</v>
      </c>
      <c r="BP247" s="64">
        <f>IFERROR(1/J247*(Y247/H247),"0")</f>
        <v>2.564102564102564E-2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14.4</v>
      </c>
      <c r="Y248" s="778">
        <f>IFERROR(IF(X248="",0,CEILING((X248/$H248),1)*$H248),"")</f>
        <v>14.399999999999999</v>
      </c>
      <c r="Z248" s="36">
        <f>IFERROR(IF(Y248=0,"",ROUNDUP(Y248/H248,0)*0.00753),"")</f>
        <v>4.5179999999999998E-2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16.032000000000004</v>
      </c>
      <c r="BN248" s="64">
        <f>IFERROR(Y248*I248/H248,"0")</f>
        <v>16.032</v>
      </c>
      <c r="BO248" s="64">
        <f>IFERROR(1/J248*(X248/H248),"0")</f>
        <v>3.8461538461538464E-2</v>
      </c>
      <c r="BP248" s="64">
        <f>IFERROR(1/J248*(Y248/H248),"0")</f>
        <v>3.8461538461538464E-2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10</v>
      </c>
      <c r="Y249" s="779">
        <f>IFERROR(Y244/H244,"0")+IFERROR(Y245/H245,"0")+IFERROR(Y246/H246,"0")+IFERROR(Y247/H247,"0")+IFERROR(Y248/H248,"0")</f>
        <v>10</v>
      </c>
      <c r="Z249" s="779">
        <f>IFERROR(IF(Z244="",0,Z244),"0")+IFERROR(IF(Z245="",0,Z245),"0")+IFERROR(IF(Z246="",0,Z246),"0")+IFERROR(IF(Z247="",0,Z247),"0")+IFERROR(IF(Z248="",0,Z248),"0")</f>
        <v>7.5300000000000006E-2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24</v>
      </c>
      <c r="Y250" s="779">
        <f>IFERROR(SUM(Y244:Y248),"0")</f>
        <v>24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120</v>
      </c>
      <c r="Y387" s="778">
        <f>IFERROR(IF(X387="",0,CEILING((X387/$H387),1)*$H387),"")</f>
        <v>126</v>
      </c>
      <c r="Z387" s="36">
        <f>IFERROR(IF(Y387=0,"",ROUNDUP(Y387/H387,0)*0.02175),"")</f>
        <v>0.32624999999999998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128.05714285714285</v>
      </c>
      <c r="BN387" s="64">
        <f>IFERROR(Y387*I387/H387,"0")</f>
        <v>134.45999999999998</v>
      </c>
      <c r="BO387" s="64">
        <f>IFERROR(1/J387*(X387/H387),"0")</f>
        <v>0.25510204081632648</v>
      </c>
      <c r="BP387" s="64">
        <f>IFERROR(1/J387*(Y387/H387),"0")</f>
        <v>0.26785714285714285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30</v>
      </c>
      <c r="Y388" s="778">
        <f>IFERROR(IF(X388="",0,CEILING((X388/$H388),1)*$H388),"")</f>
        <v>31.2</v>
      </c>
      <c r="Z388" s="36">
        <f>IFERROR(IF(Y388=0,"",ROUNDUP(Y388/H388,0)*0.02175),"")</f>
        <v>8.6999999999999994E-2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32.169230769230772</v>
      </c>
      <c r="BN388" s="64">
        <f>IFERROR(Y388*I388/H388,"0")</f>
        <v>33.456000000000003</v>
      </c>
      <c r="BO388" s="64">
        <f>IFERROR(1/J388*(X388/H388),"0")</f>
        <v>6.8681318681318673E-2</v>
      </c>
      <c r="BP388" s="64">
        <f>IFERROR(1/J388*(Y388/H388),"0")</f>
        <v>7.1428571428571425E-2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15</v>
      </c>
      <c r="Y389" s="778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16.007142857142856</v>
      </c>
      <c r="BN389" s="64">
        <f>IFERROR(Y389*I389/H389,"0")</f>
        <v>17.928000000000001</v>
      </c>
      <c r="BO389" s="64">
        <f>IFERROR(1/J389*(X389/H389),"0")</f>
        <v>3.188775510204081E-2</v>
      </c>
      <c r="BP389" s="64">
        <f>IFERROR(1/J389*(Y389/H389),"0")</f>
        <v>3.5714285714285712E-2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19.917582417582416</v>
      </c>
      <c r="Y390" s="779">
        <f>IFERROR(Y387/H387,"0")+IFERROR(Y388/H388,"0")+IFERROR(Y389/H389,"0")</f>
        <v>21</v>
      </c>
      <c r="Z390" s="779">
        <f>IFERROR(IF(Z387="",0,Z387),"0")+IFERROR(IF(Z388="",0,Z388),"0")+IFERROR(IF(Z389="",0,Z389),"0")</f>
        <v>0.45674999999999999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165</v>
      </c>
      <c r="Y391" s="779">
        <f>IFERROR(SUM(Y387:Y389),"0")</f>
        <v>174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1000</v>
      </c>
      <c r="Y422" s="778">
        <f t="shared" si="82"/>
        <v>1005</v>
      </c>
      <c r="Z422" s="36">
        <f>IFERROR(IF(Y422=0,"",ROUNDUP(Y422/H422,0)*0.02175),"")</f>
        <v>1.4572499999999999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1032</v>
      </c>
      <c r="BN422" s="64">
        <f t="shared" si="84"/>
        <v>1037.1600000000001</v>
      </c>
      <c r="BO422" s="64">
        <f t="shared" si="85"/>
        <v>1.3888888888888888</v>
      </c>
      <c r="BP422" s="64">
        <f t="shared" si="86"/>
        <v>1.3958333333333333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4000</v>
      </c>
      <c r="Y425" s="778">
        <f t="shared" si="82"/>
        <v>4005</v>
      </c>
      <c r="Z425" s="36">
        <f>IFERROR(IF(Y425=0,"",ROUNDUP(Y425/H425,0)*0.02175),"")</f>
        <v>5.8072499999999998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4128</v>
      </c>
      <c r="BN425" s="64">
        <f t="shared" si="84"/>
        <v>4133.16</v>
      </c>
      <c r="BO425" s="64">
        <f t="shared" si="85"/>
        <v>5.5555555555555554</v>
      </c>
      <c r="BP425" s="64">
        <f t="shared" si="86"/>
        <v>5.5625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401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8.7217500000000001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6000</v>
      </c>
      <c r="Y431" s="779">
        <f>IFERROR(SUM(Y419:Y429),"0")</f>
        <v>6015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2000</v>
      </c>
      <c r="Y433" s="778">
        <f>IFERROR(IF(X433="",0,CEILING((X433/$H433),1)*$H433),"")</f>
        <v>2010</v>
      </c>
      <c r="Z433" s="36">
        <f>IFERROR(IF(Y433=0,"",ROUNDUP(Y433/H433,0)*0.02175),"")</f>
        <v>2.9144999999999999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2064</v>
      </c>
      <c r="BN433" s="64">
        <f>IFERROR(Y433*I433/H433,"0")</f>
        <v>2074.3200000000002</v>
      </c>
      <c r="BO433" s="64">
        <f>IFERROR(1/J433*(X433/H433),"0")</f>
        <v>2.7777777777777777</v>
      </c>
      <c r="BP433" s="64">
        <f>IFERROR(1/J433*(Y433/H433),"0")</f>
        <v>2.7916666666666665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133.33333333333334</v>
      </c>
      <c r="Y435" s="779">
        <f>IFERROR(Y433/H433,"0")+IFERROR(Y434/H434,"0")</f>
        <v>134</v>
      </c>
      <c r="Z435" s="779">
        <f>IFERROR(IF(Z433="",0,Z433),"0")+IFERROR(IF(Z434="",0,Z434),"0")</f>
        <v>2.9144999999999999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2000</v>
      </c>
      <c r="Y436" s="779">
        <f>IFERROR(SUM(Y433:Y434),"0")</f>
        <v>2010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300</v>
      </c>
      <c r="Y445" s="778">
        <f>IFERROR(IF(X445="",0,CEILING((X445/$H445),1)*$H445),"")</f>
        <v>304.2</v>
      </c>
      <c r="Z445" s="36">
        <f>IFERROR(IF(Y445=0,"",ROUNDUP(Y445/H445,0)*0.02175),"")</f>
        <v>0.84824999999999995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321.69230769230774</v>
      </c>
      <c r="BN445" s="64">
        <f>IFERROR(Y445*I445/H445,"0")</f>
        <v>326.19600000000003</v>
      </c>
      <c r="BO445" s="64">
        <f>IFERROR(1/J445*(X445/H445),"0")</f>
        <v>0.6868131868131867</v>
      </c>
      <c r="BP445" s="64">
        <f>IFERROR(1/J445*(Y445/H445),"0")</f>
        <v>0.6964285714285714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38.46153846153846</v>
      </c>
      <c r="Y448" s="779">
        <f>IFERROR(Y445/H445,"0")+IFERROR(Y446/H446,"0")+IFERROR(Y447/H447,"0")</f>
        <v>39</v>
      </c>
      <c r="Z448" s="779">
        <f>IFERROR(IF(Z445="",0,Z445),"0")+IFERROR(IF(Z446="",0,Z446),"0")+IFERROR(IF(Z447="",0,Z447),"0")</f>
        <v>0.84824999999999995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300</v>
      </c>
      <c r="Y449" s="779">
        <f>IFERROR(SUM(Y445:Y447),"0")</f>
        <v>304.2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50</v>
      </c>
      <c r="Y468" s="778">
        <f t="shared" ref="Y468:Y474" si="93">IFERROR(IF(X468="",0,CEILING((X468/$H468),1)*$H468),"")</f>
        <v>54.6</v>
      </c>
      <c r="Z468" s="36">
        <f>IFERROR(IF(Y468=0,"",ROUNDUP(Y468/H468,0)*0.02175),"")</f>
        <v>0.15225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53.61538461538462</v>
      </c>
      <c r="BN468" s="64">
        <f t="shared" ref="BN468:BN474" si="95">IFERROR(Y468*I468/H468,"0")</f>
        <v>58.548000000000009</v>
      </c>
      <c r="BO468" s="64">
        <f t="shared" ref="BO468:BO474" si="96">IFERROR(1/J468*(X468/H468),"0")</f>
        <v>0.11446886446886446</v>
      </c>
      <c r="BP468" s="64">
        <f t="shared" ref="BP468:BP474" si="97">IFERROR(1/J468*(Y468/H468),"0")</f>
        <v>0.125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6.4102564102564106</v>
      </c>
      <c r="Y475" s="779">
        <f>IFERROR(Y468/H468,"0")+IFERROR(Y469/H469,"0")+IFERROR(Y470/H470,"0")+IFERROR(Y471/H471,"0")+IFERROR(Y472/H472,"0")+IFERROR(Y473/H473,"0")+IFERROR(Y474/H474,"0")</f>
        <v>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0.15225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50</v>
      </c>
      <c r="Y476" s="779">
        <f>IFERROR(SUM(Y468:Y474),"0")</f>
        <v>54.6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12.6</v>
      </c>
      <c r="Y503" s="778">
        <f t="shared" si="98"/>
        <v>12.600000000000001</v>
      </c>
      <c r="Z503" s="36">
        <f t="shared" si="103"/>
        <v>3.0120000000000001E-2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13.379999999999999</v>
      </c>
      <c r="BN503" s="64">
        <f t="shared" si="100"/>
        <v>13.38</v>
      </c>
      <c r="BO503" s="64">
        <f t="shared" si="101"/>
        <v>2.5641025641025644E-2</v>
      </c>
      <c r="BP503" s="64">
        <f t="shared" si="102"/>
        <v>2.5641025641025644E-2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3.0120000000000001E-2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12.6</v>
      </c>
      <c r="Y508" s="779">
        <f>IFERROR(SUM(Y489:Y506),"0")</f>
        <v>12.600000000000001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50</v>
      </c>
      <c r="Y557" s="778">
        <f t="shared" si="104"/>
        <v>52.800000000000004</v>
      </c>
      <c r="Z557" s="36">
        <f t="shared" si="105"/>
        <v>0.1196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53.409090909090907</v>
      </c>
      <c r="BN557" s="64">
        <f t="shared" si="107"/>
        <v>56.400000000000006</v>
      </c>
      <c r="BO557" s="64">
        <f t="shared" si="108"/>
        <v>9.1054778554778545E-2</v>
      </c>
      <c r="BP557" s="64">
        <f t="shared" si="109"/>
        <v>9.6153846153846159E-2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</v>
      </c>
      <c r="Y559" s="778">
        <f t="shared" si="104"/>
        <v>100.32000000000001</v>
      </c>
      <c r="Z559" s="36">
        <f t="shared" si="105"/>
        <v>0.22724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106.81818181818181</v>
      </c>
      <c r="BN559" s="64">
        <f t="shared" si="107"/>
        <v>107.16</v>
      </c>
      <c r="BO559" s="64">
        <f t="shared" si="108"/>
        <v>0.18210955710955709</v>
      </c>
      <c r="BP559" s="64">
        <f t="shared" si="109"/>
        <v>0.18269230769230771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100</v>
      </c>
      <c r="Y561" s="778">
        <f t="shared" si="104"/>
        <v>100.32000000000001</v>
      </c>
      <c r="Z561" s="36">
        <f t="shared" si="105"/>
        <v>0.22724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106.81818181818181</v>
      </c>
      <c r="BN561" s="64">
        <f t="shared" si="107"/>
        <v>107.16</v>
      </c>
      <c r="BO561" s="64">
        <f t="shared" si="108"/>
        <v>0.18210955710955709</v>
      </c>
      <c r="BP561" s="64">
        <f t="shared" si="109"/>
        <v>0.18269230769230771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47.348484848484844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0.57407999999999992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250</v>
      </c>
      <c r="Y568" s="779">
        <f>IFERROR(SUM(Y556:Y566),"0")</f>
        <v>253.44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600</v>
      </c>
      <c r="Y628" s="778">
        <f t="shared" ref="Y628:Y635" si="125">IFERROR(IF(X628="",0,CEILING((X628/$H628),1)*$H628),"")</f>
        <v>600.6</v>
      </c>
      <c r="Z628" s="36">
        <f>IFERROR(IF(Y628=0,"",ROUNDUP(Y628/H628,0)*0.02175),"")</f>
        <v>1.67475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643.38461538461547</v>
      </c>
      <c r="BN628" s="64">
        <f t="shared" ref="BN628:BN635" si="127">IFERROR(Y628*I628/H628,"0")</f>
        <v>644.02800000000002</v>
      </c>
      <c r="BO628" s="64">
        <f t="shared" ref="BO628:BO635" si="128">IFERROR(1/J628*(X628/H628),"0")</f>
        <v>1.3736263736263734</v>
      </c>
      <c r="BP628" s="64">
        <f t="shared" ref="BP628:BP635" si="129">IFERROR(1/J628*(Y628/H628),"0")</f>
        <v>1.375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76.92307692307692</v>
      </c>
      <c r="Y636" s="779">
        <f>IFERROR(Y628/H628,"0")+IFERROR(Y629/H629,"0")+IFERROR(Y630/H630,"0")+IFERROR(Y631/H631,"0")+IFERROR(Y632/H632,"0")+IFERROR(Y633/H633,"0")+IFERROR(Y634/H634,"0")+IFERROR(Y635/H635,"0")</f>
        <v>77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1.67475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600</v>
      </c>
      <c r="Y637" s="779">
        <f>IFERROR(SUM(Y628:Y635),"0")</f>
        <v>600.6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10240.4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10303.440000000002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10669.871465941465</v>
      </c>
      <c r="Y664" s="779">
        <f>IFERROR(SUM(BN22:BN660),"0")</f>
        <v>10736.057999999999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17</v>
      </c>
      <c r="Y665" s="38">
        <f>ROUNDUP(SUM(BP22:BP660),0)</f>
        <v>17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11094.871465941465</v>
      </c>
      <c r="Y666" s="779">
        <f>GrossWeightTotalR+PalletQtyTotalR*25</f>
        <v>11161.057999999999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991.15482048815397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999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17.725619999999999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795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174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8329.2000000000007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54.6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12.600000000000001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253.44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600.6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