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1390922-3527-4F4A-B3A2-4C0929C935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P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Y346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Y321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X235" i="1"/>
  <c r="X234" i="1"/>
  <c r="BO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124" i="1" l="1"/>
  <c r="Y153" i="1"/>
  <c r="Y164" i="1"/>
  <c r="Y169" i="1"/>
  <c r="Y199" i="1"/>
  <c r="Y204" i="1"/>
  <c r="Y210" i="1"/>
  <c r="Y220" i="1"/>
  <c r="Y235" i="1"/>
  <c r="BP238" i="1"/>
  <c r="BN238" i="1"/>
  <c r="Z238" i="1"/>
  <c r="Z243" i="1" s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BP334" i="1"/>
  <c r="BN334" i="1"/>
  <c r="Z334" i="1"/>
  <c r="Z335" i="1" s="1"/>
  <c r="Y336" i="1"/>
  <c r="T689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Y375" i="1"/>
  <c r="Y383" i="1"/>
  <c r="Y384" i="1"/>
  <c r="BP377" i="1"/>
  <c r="BN377" i="1"/>
  <c r="Z377" i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Y34" i="1"/>
  <c r="Y38" i="1"/>
  <c r="Y42" i="1"/>
  <c r="Y52" i="1"/>
  <c r="Y683" i="1" s="1"/>
  <c r="Y58" i="1"/>
  <c r="Y69" i="1"/>
  <c r="Y75" i="1"/>
  <c r="Y85" i="1"/>
  <c r="Y93" i="1"/>
  <c r="Y99" i="1"/>
  <c r="Y106" i="1"/>
  <c r="Y115" i="1"/>
  <c r="Y130" i="1"/>
  <c r="Y140" i="1"/>
  <c r="Y146" i="1"/>
  <c r="Y157" i="1"/>
  <c r="Y177" i="1"/>
  <c r="Y181" i="1"/>
  <c r="H9" i="1"/>
  <c r="B689" i="1"/>
  <c r="X680" i="1"/>
  <c r="X682" i="1" s="1"/>
  <c r="X683" i="1"/>
  <c r="Y24" i="1"/>
  <c r="Z27" i="1"/>
  <c r="Z33" i="1" s="1"/>
  <c r="BN27" i="1"/>
  <c r="Y680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Z84" i="1" s="1"/>
  <c r="BN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Z163" i="1" s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BP233" i="1"/>
  <c r="BN233" i="1"/>
  <c r="Y243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Z268" i="1" s="1"/>
  <c r="BP266" i="1"/>
  <c r="BN266" i="1"/>
  <c r="Z266" i="1"/>
  <c r="BP279" i="1"/>
  <c r="BN279" i="1"/>
  <c r="Z279" i="1"/>
  <c r="BP283" i="1"/>
  <c r="BN283" i="1"/>
  <c r="Z283" i="1"/>
  <c r="Y297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Y335" i="1"/>
  <c r="Y341" i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9" i="1"/>
  <c r="BN589" i="1"/>
  <c r="Z589" i="1"/>
  <c r="L689" i="1"/>
  <c r="Y269" i="1"/>
  <c r="M689" i="1"/>
  <c r="Y286" i="1"/>
  <c r="Y291" i="1"/>
  <c r="P689" i="1"/>
  <c r="Y298" i="1"/>
  <c r="Q689" i="1"/>
  <c r="Y307" i="1"/>
  <c r="S689" i="1"/>
  <c r="Y327" i="1"/>
  <c r="BP380" i="1"/>
  <c r="BN380" i="1"/>
  <c r="BP382" i="1"/>
  <c r="BN382" i="1"/>
  <c r="Z382" i="1"/>
  <c r="Y390" i="1"/>
  <c r="BP386" i="1"/>
  <c r="BN386" i="1"/>
  <c r="Z386" i="1"/>
  <c r="Z390" i="1" s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Z455" i="1" s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Z500" i="1" s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Z568" i="1" s="1"/>
  <c r="BP560" i="1"/>
  <c r="BN560" i="1"/>
  <c r="Z560" i="1"/>
  <c r="Y592" i="1"/>
  <c r="BP577" i="1"/>
  <c r="BN577" i="1"/>
  <c r="Z577" i="1"/>
  <c r="BP581" i="1"/>
  <c r="BN581" i="1"/>
  <c r="Z581" i="1"/>
  <c r="BP586" i="1"/>
  <c r="BN586" i="1"/>
  <c r="Z586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Y682" i="1" l="1"/>
  <c r="Z652" i="1"/>
  <c r="Z591" i="1"/>
  <c r="Y679" i="1"/>
  <c r="Z383" i="1"/>
  <c r="Z631" i="1"/>
  <c r="Z468" i="1"/>
  <c r="Z367" i="1"/>
  <c r="Z220" i="1"/>
  <c r="Z176" i="1"/>
  <c r="Z152" i="1"/>
  <c r="Z75" i="1"/>
  <c r="Z68" i="1"/>
  <c r="Z52" i="1"/>
  <c r="Z684" i="1" s="1"/>
  <c r="Z439" i="1"/>
  <c r="Z255" i="1"/>
</calcChain>
</file>

<file path=xl/sharedStrings.xml><?xml version="1.0" encoding="utf-8"?>
<sst xmlns="http://schemas.openxmlformats.org/spreadsheetml/2006/main" count="3182" uniqueCount="1099">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</sst>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6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45695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Пятница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0.375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560</v>
      </c>
      <c r="Y50" s="780">
        <f t="shared" si="6"/>
        <v>560</v>
      </c>
      <c r="Z50" s="36">
        <f>IFERROR(IF(Y50=0,"",ROUNDUP(Y50/H50,0)*0.00902),"")</f>
        <v>1.2627999999999999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589.4</v>
      </c>
      <c r="BN50" s="64">
        <f t="shared" si="8"/>
        <v>589.4</v>
      </c>
      <c r="BO50" s="64">
        <f t="shared" si="9"/>
        <v>1.0606060606060606</v>
      </c>
      <c r="BP50" s="64">
        <f t="shared" si="10"/>
        <v>1.0606060606060606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140</v>
      </c>
      <c r="Y52" s="781">
        <f>IFERROR(Y46/H46,"0")+IFERROR(Y47/H47,"0")+IFERROR(Y48/H48,"0")+IFERROR(Y49/H49,"0")+IFERROR(Y50/H50,"0")+IFERROR(Y51/H51,"0")</f>
        <v>140</v>
      </c>
      <c r="Z52" s="781">
        <f>IFERROR(IF(Z46="",0,Z46),"0")+IFERROR(IF(Z47="",0,Z47),"0")+IFERROR(IF(Z48="",0,Z48),"0")+IFERROR(IF(Z49="",0,Z49),"0")+IFERROR(IF(Z50="",0,Z50),"0")+IFERROR(IF(Z51="",0,Z51),"0")</f>
        <v>1.2627999999999999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560</v>
      </c>
      <c r="Y53" s="781">
        <f>IFERROR(SUM(Y46:Y51),"0")</f>
        <v>560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86.4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1125</v>
      </c>
      <c r="Y67" s="780">
        <f t="shared" si="11"/>
        <v>1125</v>
      </c>
      <c r="Z67" s="36">
        <f>IFERROR(IF(Y67=0,"",ROUNDUP(Y67/H67,0)*0.00902),"")</f>
        <v>2.2549999999999999</v>
      </c>
      <c r="AA67" s="56"/>
      <c r="AB67" s="57"/>
      <c r="AC67" s="117" t="s">
        <v>144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1177.5</v>
      </c>
      <c r="BN67" s="64">
        <f t="shared" si="13"/>
        <v>1177.5</v>
      </c>
      <c r="BO67" s="64">
        <f t="shared" si="14"/>
        <v>1.893939393939394</v>
      </c>
      <c r="BP67" s="64">
        <f t="shared" si="15"/>
        <v>1.893939393939394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250</v>
      </c>
      <c r="Y68" s="781">
        <f>IFERROR(Y61/H61,"0")+IFERROR(Y62/H62,"0")+IFERROR(Y63/H63,"0")+IFERROR(Y64/H64,"0")+IFERROR(Y65/H65,"0")+IFERROR(Y66/H66,"0")+IFERROR(Y67/H67,"0")</f>
        <v>250</v>
      </c>
      <c r="Z68" s="781">
        <f>IFERROR(IF(Z61="",0,Z61),"0")+IFERROR(IF(Z62="",0,Z62),"0")+IFERROR(IF(Z63="",0,Z63),"0")+IFERROR(IF(Z64="",0,Z64),"0")+IFERROR(IF(Z65="",0,Z65),"0")+IFERROR(IF(Z66="",0,Z66),"0")+IFERROR(IF(Z67="",0,Z67),"0")</f>
        <v>2.2549999999999999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1125</v>
      </c>
      <c r="Y69" s="781">
        <f>IFERROR(SUM(Y61:Y67),"0")</f>
        <v>1125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145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1035</v>
      </c>
      <c r="Y105" s="780">
        <f>IFERROR(IF(X105="",0,CEILING((X105/$H105),1)*$H105),"")</f>
        <v>1035</v>
      </c>
      <c r="Z105" s="36">
        <f>IFERROR(IF(Y105=0,"",ROUNDUP(Y105/H105,0)*0.00902),"")</f>
        <v>2.0746000000000002</v>
      </c>
      <c r="AA105" s="56"/>
      <c r="AB105" s="57"/>
      <c r="AC105" s="161" t="s">
        <v>217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1083.3000000000002</v>
      </c>
      <c r="BN105" s="64">
        <f>IFERROR(Y105*I105/H105,"0")</f>
        <v>1083.3000000000002</v>
      </c>
      <c r="BO105" s="64">
        <f>IFERROR(1/J105*(X105/H105),"0")</f>
        <v>1.7424242424242424</v>
      </c>
      <c r="BP105" s="64">
        <f>IFERROR(1/J105*(Y105/H105),"0")</f>
        <v>1.7424242424242424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230</v>
      </c>
      <c r="Y106" s="781">
        <f>IFERROR(Y103/H103,"0")+IFERROR(Y104/H104,"0")+IFERROR(Y105/H105,"0")</f>
        <v>230</v>
      </c>
      <c r="Z106" s="781">
        <f>IFERROR(IF(Z103="",0,Z103),"0")+IFERROR(IF(Z104="",0,Z104),"0")+IFERROR(IF(Z105="",0,Z105),"0")</f>
        <v>2.0746000000000002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1035</v>
      </c>
      <c r="Y107" s="781">
        <f>IFERROR(SUM(Y103:Y105),"0")</f>
        <v>1035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766.80000000000007</v>
      </c>
      <c r="Y111" s="780">
        <f t="shared" si="26"/>
        <v>766.80000000000007</v>
      </c>
      <c r="Z111" s="36">
        <f>IFERROR(IF(Y111=0,"",ROUNDUP(Y111/H111,0)*0.00651),"")</f>
        <v>1.84884</v>
      </c>
      <c r="AA111" s="56"/>
      <c r="AB111" s="57"/>
      <c r="AC111" s="167" t="s">
        <v>220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838.36800000000005</v>
      </c>
      <c r="BN111" s="64">
        <f t="shared" si="28"/>
        <v>838.36800000000005</v>
      </c>
      <c r="BO111" s="64">
        <f t="shared" si="29"/>
        <v>1.5604395604395607</v>
      </c>
      <c r="BP111" s="64">
        <f t="shared" si="30"/>
        <v>1.5604395604395607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284</v>
      </c>
      <c r="Y115" s="781">
        <f>IFERROR(Y109/H109,"0")+IFERROR(Y110/H110,"0")+IFERROR(Y111/H111,"0")+IFERROR(Y112/H112,"0")+IFERROR(Y113/H113,"0")+IFERROR(Y114/H114,"0")</f>
        <v>284</v>
      </c>
      <c r="Z115" s="781">
        <f>IFERROR(IF(Z109="",0,Z109),"0")+IFERROR(IF(Z110="",0,Z110),"0")+IFERROR(IF(Z111="",0,Z111),"0")+IFERROR(IF(Z112="",0,Z112),"0")+IFERROR(IF(Z113="",0,Z113),"0")+IFERROR(IF(Z114="",0,Z114),"0")</f>
        <v>1.84884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766.80000000000007</v>
      </c>
      <c r="Y116" s="781">
        <f>IFERROR(SUM(Y109:Y114),"0")</f>
        <v>766.80000000000007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1260</v>
      </c>
      <c r="Y122" s="780">
        <f>IFERROR(IF(X122="",0,CEILING((X122/$H122),1)*$H122),"")</f>
        <v>1260</v>
      </c>
      <c r="Z122" s="36">
        <f>IFERROR(IF(Y122=0,"",ROUNDUP(Y122/H122,0)*0.00902),"")</f>
        <v>2.5255999999999998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1318.8000000000002</v>
      </c>
      <c r="BN122" s="64">
        <f>IFERROR(Y122*I122/H122,"0")</f>
        <v>1318.8000000000002</v>
      </c>
      <c r="BO122" s="64">
        <f>IFERROR(1/J122*(X122/H122),"0")</f>
        <v>2.1212121212121211</v>
      </c>
      <c r="BP122" s="64">
        <f>IFERROR(1/J122*(Y122/H122),"0")</f>
        <v>2.1212121212121211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280</v>
      </c>
      <c r="Y124" s="781">
        <f>IFERROR(Y119/H119,"0")+IFERROR(Y120/H120,"0")+IFERROR(Y121/H121,"0")+IFERROR(Y122/H122,"0")+IFERROR(Y123/H123,"0")</f>
        <v>280</v>
      </c>
      <c r="Z124" s="781">
        <f>IFERROR(IF(Z119="",0,Z119),"0")+IFERROR(IF(Z120="",0,Z120),"0")+IFERROR(IF(Z121="",0,Z121),"0")+IFERROR(IF(Z122="",0,Z122),"0")+IFERROR(IF(Z123="",0,Z123),"0")</f>
        <v>2.5255999999999998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1260</v>
      </c>
      <c r="Y125" s="781">
        <f>IFERROR(SUM(Y119:Y123),"0")</f>
        <v>1260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810</v>
      </c>
      <c r="Y137" s="780">
        <f t="shared" si="31"/>
        <v>810</v>
      </c>
      <c r="Z137" s="36">
        <f>IFERROR(IF(Y137=0,"",ROUNDUP(Y137/H137,0)*0.00651),"")</f>
        <v>1.9530000000000001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885.59999999999991</v>
      </c>
      <c r="BN137" s="64">
        <f t="shared" si="33"/>
        <v>885.59999999999991</v>
      </c>
      <c r="BO137" s="64">
        <f t="shared" si="34"/>
        <v>1.6483516483516485</v>
      </c>
      <c r="BP137" s="64">
        <f t="shared" si="35"/>
        <v>1.6483516483516485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300</v>
      </c>
      <c r="Y140" s="781">
        <f>IFERROR(Y133/H133,"0")+IFERROR(Y134/H134,"0")+IFERROR(Y135/H135,"0")+IFERROR(Y136/H136,"0")+IFERROR(Y137/H137,"0")+IFERROR(Y138/H138,"0")+IFERROR(Y139/H139,"0")</f>
        <v>300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1.9530000000000001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810</v>
      </c>
      <c r="Y141" s="781">
        <f>IFERROR(SUM(Y133:Y139),"0")</f>
        <v>810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441.6</v>
      </c>
      <c r="Y227" s="780">
        <f t="shared" si="46"/>
        <v>441.59999999999997</v>
      </c>
      <c r="Z227" s="36">
        <f t="shared" ref="Z227:Z233" si="51">IFERROR(IF(Y227=0,"",ROUNDUP(Y227/H227,0)*0.00651),"")</f>
        <v>1.19784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491.28000000000009</v>
      </c>
      <c r="BN227" s="64">
        <f t="shared" si="48"/>
        <v>491.28</v>
      </c>
      <c r="BO227" s="64">
        <f t="shared" si="49"/>
        <v>1.0109890109890112</v>
      </c>
      <c r="BP227" s="64">
        <f t="shared" si="50"/>
        <v>1.0109890109890112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403.2</v>
      </c>
      <c r="Y229" s="780">
        <f t="shared" si="46"/>
        <v>403.2</v>
      </c>
      <c r="Z229" s="36">
        <f t="shared" si="51"/>
        <v>1.09368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445.536</v>
      </c>
      <c r="BN229" s="64">
        <f t="shared" si="48"/>
        <v>445.536</v>
      </c>
      <c r="BO229" s="64">
        <f t="shared" si="49"/>
        <v>0.92307692307692313</v>
      </c>
      <c r="BP229" s="64">
        <f t="shared" si="50"/>
        <v>0.92307692307692313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352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352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2.2915200000000002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844.8</v>
      </c>
      <c r="Y235" s="781">
        <f>IFERROR(SUM(Y223:Y233),"0")</f>
        <v>844.8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27" customHeight="1" x14ac:dyDescent="0.25">
      <c r="A237" s="54" t="s">
        <v>398</v>
      </c>
      <c r="B237" s="54" t="s">
        <v>399</v>
      </c>
      <c r="C237" s="31">
        <v>4301060460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156</v>
      </c>
      <c r="N237" s="33"/>
      <c r="O237" s="32">
        <v>30</v>
      </c>
      <c r="P237" s="866" t="s">
        <v>400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401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402</v>
      </c>
      <c r="C238" s="31">
        <v>4301060360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customHeight="1" x14ac:dyDescent="0.25">
      <c r="A239" s="54" t="s">
        <v>398</v>
      </c>
      <c r="B239" s="54" t="s">
        <v>404</v>
      </c>
      <c r="C239" s="31">
        <v>4301060404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420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427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/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4301060484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57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620</v>
      </c>
      <c r="C389" s="31">
        <v>4301060325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1621.2</v>
      </c>
      <c r="Y412" s="780">
        <f>IFERROR(IF(X412="",0,CEILING((X412/$H412),1)*$H412),"")</f>
        <v>1621.2</v>
      </c>
      <c r="Z412" s="36">
        <f>IFERROR(IF(Y412=0,"",ROUNDUP(Y412/H412,0)*0.00651),"")</f>
        <v>5.0257199999999997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1815.7439999999999</v>
      </c>
      <c r="BN412" s="64">
        <f>IFERROR(Y412*I412/H412,"0")</f>
        <v>1815.7439999999999</v>
      </c>
      <c r="BO412" s="64">
        <f>IFERROR(1/J412*(X412/H412),"0")</f>
        <v>4.2417582417582418</v>
      </c>
      <c r="BP412" s="64">
        <f>IFERROR(1/J412*(Y412/H412),"0")</f>
        <v>4.2417582417582418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1016.4</v>
      </c>
      <c r="Y413" s="780">
        <f>IFERROR(IF(X413="",0,CEILING((X413/$H413),1)*$H413),"")</f>
        <v>1016.4000000000001</v>
      </c>
      <c r="Z413" s="36">
        <f>IFERROR(IF(Y413=0,"",ROUNDUP(Y413/H413,0)*0.00651),"")</f>
        <v>3.1508400000000001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1132.56</v>
      </c>
      <c r="BN413" s="64">
        <f>IFERROR(Y413*I413/H413,"0")</f>
        <v>1132.56</v>
      </c>
      <c r="BO413" s="64">
        <f>IFERROR(1/J413*(X413/H413),"0")</f>
        <v>2.6593406593406592</v>
      </c>
      <c r="BP413" s="64">
        <f>IFERROR(1/J413*(Y413/H413),"0")</f>
        <v>2.6593406593406597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1256</v>
      </c>
      <c r="Y414" s="781">
        <f>IFERROR(Y411/H411,"0")+IFERROR(Y412/H412,"0")+IFERROR(Y413/H413,"0")</f>
        <v>1256</v>
      </c>
      <c r="Z414" s="781">
        <f>IFERROR(IF(Z411="",0,Z411),"0")+IFERROR(IF(Z412="",0,Z412),"0")+IFERROR(IF(Z413="",0,Z413),"0")</f>
        <v>8.1765600000000003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2637.6</v>
      </c>
      <c r="Y415" s="781">
        <f>IFERROR(SUM(Y411:Y413),"0")</f>
        <v>2637.6000000000004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37.5" customHeight="1" x14ac:dyDescent="0.25">
      <c r="A419" s="54" t="s">
        <v>658</v>
      </c>
      <c r="B419" s="54" t="s">
        <v>659</v>
      </c>
      <c r="C419" s="31">
        <v>4301011869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127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128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customHeight="1" x14ac:dyDescent="0.25">
      <c r="A420" s="54" t="s">
        <v>658</v>
      </c>
      <c r="B420" s="54" t="s">
        <v>661</v>
      </c>
      <c r="C420" s="31">
        <v>4301011946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4301011870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127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128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666</v>
      </c>
      <c r="C422" s="31">
        <v>4301011947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418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127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128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0</v>
      </c>
      <c r="Y430" s="781">
        <f>IFERROR(SUM(Y419:Y428),"0")</f>
        <v>0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703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4301031382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4301031406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16.8</v>
      </c>
      <c r="Y491" s="780">
        <f t="shared" si="97"/>
        <v>16.8</v>
      </c>
      <c r="Z491" s="36">
        <f t="shared" si="102"/>
        <v>4.0160000000000001E-2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17.84</v>
      </c>
      <c r="BN491" s="64">
        <f t="shared" si="99"/>
        <v>17.84</v>
      </c>
      <c r="BO491" s="64">
        <f t="shared" si="100"/>
        <v>3.4188034188034191E-2</v>
      </c>
      <c r="BP491" s="64">
        <f t="shared" si="101"/>
        <v>3.4188034188034191E-2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8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8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4.0160000000000001E-2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16.8</v>
      </c>
      <c r="Y501" s="781">
        <f>IFERROR(SUM(Y481:Y499),"0")</f>
        <v>16.8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4301031327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4301031359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210</v>
      </c>
      <c r="Y522" s="780">
        <f>IFERROR(IF(X522="",0,CEILING((X522/$H522),1)*$H522),"")</f>
        <v>210</v>
      </c>
      <c r="Z522" s="36">
        <f>IFERROR(IF(Y522=0,"",ROUNDUP(Y522/H522,0)*0.00502),"")</f>
        <v>0.502</v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223</v>
      </c>
      <c r="BN522" s="64">
        <f>IFERROR(Y522*I522/H522,"0")</f>
        <v>223</v>
      </c>
      <c r="BO522" s="64">
        <f>IFERROR(1/J522*(X522/H522),"0")</f>
        <v>0.42735042735042739</v>
      </c>
      <c r="BP522" s="64">
        <f>IFERROR(1/J522*(Y522/H522),"0")</f>
        <v>0.42735042735042739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100</v>
      </c>
      <c r="Y523" s="781">
        <f>IFERROR(Y518/H518,"0")+IFERROR(Y519/H519,"0")+IFERROR(Y520/H520,"0")+IFERROR(Y521/H521,"0")+IFERROR(Y522/H522,"0")</f>
        <v>100</v>
      </c>
      <c r="Z523" s="781">
        <f>IFERROR(IF(Z518="",0,Z518),"0")+IFERROR(IF(Z519="",0,Z519),"0")+IFERROR(IF(Z520="",0,Z520),"0")+IFERROR(IF(Z521="",0,Z521),"0")+IFERROR(IF(Z522="",0,Z522),"0")</f>
        <v>0.502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210</v>
      </c>
      <c r="Y524" s="781">
        <f>IFERROR(SUM(Y518:Y522),"0")</f>
        <v>210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867</v>
      </c>
      <c r="B559" s="54" t="s">
        <v>868</v>
      </c>
      <c r="C559" s="31">
        <v>4301012035</v>
      </c>
      <c r="D559" s="786">
        <v>4680115880603</v>
      </c>
      <c r="E559" s="787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4301011778</v>
      </c>
      <c r="D560" s="786">
        <v>4680115880603</v>
      </c>
      <c r="E560" s="787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4301012034</v>
      </c>
      <c r="D563" s="786">
        <v>4607091389982</v>
      </c>
      <c r="E563" s="787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4301011784</v>
      </c>
      <c r="D564" s="786">
        <v>4607091389982</v>
      </c>
      <c r="E564" s="787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0</v>
      </c>
      <c r="Y569" s="781">
        <f>IFERROR(SUM(Y553:Y567),"0")</f>
        <v>0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4301031419</v>
      </c>
      <c r="D582" s="786">
        <v>4680115882072</v>
      </c>
      <c r="E582" s="787"/>
      <c r="F582" s="778">
        <v>0.6</v>
      </c>
      <c r="G582" s="32">
        <v>8</v>
      </c>
      <c r="H582" s="778">
        <v>4.8</v>
      </c>
      <c r="I582" s="778">
        <v>6.93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4301031351</v>
      </c>
      <c r="D584" s="786">
        <v>4680115882072</v>
      </c>
      <c r="E584" s="787"/>
      <c r="F584" s="778">
        <v>0.6</v>
      </c>
      <c r="G584" s="32">
        <v>6</v>
      </c>
      <c r="H584" s="778">
        <v>3.6</v>
      </c>
      <c r="I584" s="778">
        <v>3.81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4301031418</v>
      </c>
      <c r="D585" s="786">
        <v>4680115882102</v>
      </c>
      <c r="E585" s="787"/>
      <c r="F585" s="778">
        <v>0.6</v>
      </c>
      <c r="G585" s="32">
        <v>8</v>
      </c>
      <c r="H585" s="778">
        <v>4.8</v>
      </c>
      <c r="I585" s="778">
        <v>6.69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70</v>
      </c>
      <c r="P585" s="927" t="s">
        <v>922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923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924</v>
      </c>
      <c r="C587" s="31">
        <v>4301031251</v>
      </c>
      <c r="D587" s="786">
        <v>4680115882102</v>
      </c>
      <c r="E587" s="787"/>
      <c r="F587" s="778">
        <v>0.6</v>
      </c>
      <c r="G587" s="32">
        <v>6</v>
      </c>
      <c r="H587" s="778">
        <v>3.6</v>
      </c>
      <c r="I587" s="778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903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4301031417</v>
      </c>
      <c r="D588" s="786">
        <v>4680115882096</v>
      </c>
      <c r="E588" s="787"/>
      <c r="F588" s="778">
        <v>0.6</v>
      </c>
      <c r="G588" s="32">
        <v>8</v>
      </c>
      <c r="H588" s="778">
        <v>4.8</v>
      </c>
      <c r="I588" s="778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46" t="s">
        <v>927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928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929</v>
      </c>
      <c r="C590" s="31">
        <v>4301031253</v>
      </c>
      <c r="D590" s="786">
        <v>4680115882096</v>
      </c>
      <c r="E590" s="787"/>
      <c r="F590" s="778">
        <v>0.6</v>
      </c>
      <c r="G590" s="32">
        <v>6</v>
      </c>
      <c r="H590" s="778">
        <v>3.6</v>
      </c>
      <c r="I590" s="778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9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909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4301051887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4301051746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4301051933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114</v>
      </c>
      <c r="N646" s="33"/>
      <c r="O646" s="32">
        <v>45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4301051510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68</v>
      </c>
      <c r="N647" s="33"/>
      <c r="O647" s="32">
        <v>30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4301051920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4301051390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4301051921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2.052</v>
      </c>
      <c r="J650" s="32">
        <v>182</v>
      </c>
      <c r="K650" s="32" t="s">
        <v>76</v>
      </c>
      <c r="L650" s="32"/>
      <c r="M650" s="33" t="s">
        <v>156</v>
      </c>
      <c r="N650" s="33"/>
      <c r="O650" s="32">
        <v>45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IFERROR(IF(Y650=0,"",ROUNDUP(Y650/H650,0)*0.00651),"")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4301051448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1.972</v>
      </c>
      <c r="J651" s="32">
        <v>234</v>
      </c>
      <c r="K651" s="32" t="s">
        <v>67</v>
      </c>
      <c r="L651" s="32"/>
      <c r="M651" s="33" t="s">
        <v>68</v>
      </c>
      <c r="N651" s="33"/>
      <c r="O651" s="32">
        <v>30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IFERROR(IF(Y651=0,"",ROUNDUP(Y651/H651,0)*0.00502),"")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9266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9266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10018.928</v>
      </c>
      <c r="Y680" s="781">
        <f>IFERROR(SUM(BN22:BN676),"0")</f>
        <v>10018.928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20</v>
      </c>
      <c r="Y681" s="38">
        <f>ROUNDUP(SUM(BP22:BP676),0)</f>
        <v>20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10518.928</v>
      </c>
      <c r="Y682" s="781">
        <f>GrossWeightTotalR+PalletQtyTotalR*25</f>
        <v>10518.928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3200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3200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22.93008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560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1125</v>
      </c>
      <c r="E689" s="46">
        <f>IFERROR(Y103*1,"0")+IFERROR(Y104*1,"0")+IFERROR(Y105*1,"0")+IFERROR(Y109*1,"0")+IFERROR(Y110*1,"0")+IFERROR(Y111*1,"0")+IFERROR(Y112*1,"0")+IFERROR(Y113*1,"0")+IFERROR(Y114*1,"0")</f>
        <v>1801.8000000000002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2070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844.8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46">
        <f>IFERROR(Y407*1,"0")+IFERROR(Y411*1,"0")+IFERROR(Y412*1,"0")+IFERROR(Y413*1,"0")</f>
        <v>2637.6000000000004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16.8</v>
      </c>
      <c r="AA689" s="46">
        <f>IFERROR(Y514*1,"0")+IFERROR(Y518*1,"0")+IFERROR(Y519*1,"0")+IFERROR(Y520*1,"0")+IFERROR(Y521*1,"0")+IFERROR(Y522*1,"0")+IFERROR(Y526*1,"0")+IFERROR(Y530*1,"0")</f>
        <v>210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PVobNs7ggeweqnHAn7wsj+LNqWAICgJIt5oFXN3QD2kgbnCwZFeY1WpzyADW7cotmJmizmYaRtH+6YPnk4REDQ==" saltValue="UtC1Iy7Mgph0n81AzBfr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7 X105 X111 X137 X419 X421 X425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74 X305" xr:uid="{00000000-0002-0000-0000-000012000000}">
      <formula1>IF(AK62&gt;0,OR(X62=0,AND(IF(X62-AK62&gt;=0,TRUE,FALSE),X62&gt;0,IF(X62/(H62*K62)=ROUND(X62/(H62*K62),0),TRUE,FALSE))),FALSE)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r7+zWgXLs26vluDLbY8Ru7nn7aFa0RD+G829IWlibD1607v/lzBdYWTx20ghwr6q61r2+YxjtgctfbAAmoa42Q==" saltValue="XHEm+mS6ffG086/7zEtm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