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5C285B-0B6D-46F8-B430-1F319EF85B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Z485" i="1"/>
  <c r="Y485" i="1"/>
  <c r="P485" i="1"/>
  <c r="BO484" i="1"/>
  <c r="BM484" i="1"/>
  <c r="Y484" i="1"/>
  <c r="P484" i="1"/>
  <c r="BO483" i="1"/>
  <c r="BM483" i="1"/>
  <c r="Y483" i="1"/>
  <c r="BP483" i="1" s="1"/>
  <c r="BO482" i="1"/>
  <c r="BM482" i="1"/>
  <c r="Y482" i="1"/>
  <c r="BP482" i="1" s="1"/>
  <c r="BO481" i="1"/>
  <c r="BM481" i="1"/>
  <c r="Y481" i="1"/>
  <c r="BP48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Y460" i="1" s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BP433" i="1" s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BP387" i="1" s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Y374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V689" i="1" s="1"/>
  <c r="P359" i="1"/>
  <c r="X356" i="1"/>
  <c r="X355" i="1"/>
  <c r="BO354" i="1"/>
  <c r="BM354" i="1"/>
  <c r="Y354" i="1"/>
  <c r="U689" i="1" s="1"/>
  <c r="P354" i="1"/>
  <c r="X351" i="1"/>
  <c r="X350" i="1"/>
  <c r="BO349" i="1"/>
  <c r="BM349" i="1"/>
  <c r="Y349" i="1"/>
  <c r="Y351" i="1" s="1"/>
  <c r="P349" i="1"/>
  <c r="X347" i="1"/>
  <c r="X346" i="1"/>
  <c r="BO345" i="1"/>
  <c r="BM345" i="1"/>
  <c r="Y345" i="1"/>
  <c r="Y347" i="1" s="1"/>
  <c r="P345" i="1"/>
  <c r="BP344" i="1"/>
  <c r="BO344" i="1"/>
  <c r="BN344" i="1"/>
  <c r="BM344" i="1"/>
  <c r="Z344" i="1"/>
  <c r="Y344" i="1"/>
  <c r="P344" i="1"/>
  <c r="X342" i="1"/>
  <c r="X341" i="1"/>
  <c r="BO340" i="1"/>
  <c r="BM340" i="1"/>
  <c r="Y340" i="1"/>
  <c r="BP340" i="1" s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O333" i="1"/>
  <c r="BM333" i="1"/>
  <c r="Y333" i="1"/>
  <c r="BP333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Y326" i="1" s="1"/>
  <c r="P325" i="1"/>
  <c r="X322" i="1"/>
  <c r="X321" i="1"/>
  <c r="BO320" i="1"/>
  <c r="BM320" i="1"/>
  <c r="Y320" i="1"/>
  <c r="BP320" i="1" s="1"/>
  <c r="P320" i="1"/>
  <c r="BO319" i="1"/>
  <c r="BM319" i="1"/>
  <c r="Y319" i="1"/>
  <c r="Y321" i="1" s="1"/>
  <c r="P319" i="1"/>
  <c r="X317" i="1"/>
  <c r="X316" i="1"/>
  <c r="BO315" i="1"/>
  <c r="BM315" i="1"/>
  <c r="Y315" i="1"/>
  <c r="Y317" i="1" s="1"/>
  <c r="P315" i="1"/>
  <c r="X313" i="1"/>
  <c r="X312" i="1"/>
  <c r="BO311" i="1"/>
  <c r="BM311" i="1"/>
  <c r="Y311" i="1"/>
  <c r="R689" i="1" s="1"/>
  <c r="P311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BP296" i="1" s="1"/>
  <c r="P296" i="1"/>
  <c r="BO295" i="1"/>
  <c r="BM295" i="1"/>
  <c r="Y295" i="1"/>
  <c r="Y297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O276" i="1"/>
  <c r="BM276" i="1"/>
  <c r="Y276" i="1"/>
  <c r="BP276" i="1" s="1"/>
  <c r="P276" i="1"/>
  <c r="X273" i="1"/>
  <c r="X272" i="1"/>
  <c r="BO271" i="1"/>
  <c r="BM271" i="1"/>
  <c r="Y271" i="1"/>
  <c r="Y273" i="1" s="1"/>
  <c r="P271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9" i="1"/>
  <c r="X168" i="1"/>
  <c r="BO167" i="1"/>
  <c r="BM167" i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8" i="1"/>
  <c r="X57" i="1"/>
  <c r="BO56" i="1"/>
  <c r="BM56" i="1"/>
  <c r="Y56" i="1"/>
  <c r="BP56" i="1" s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BP46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83" i="1" s="1"/>
  <c r="BO22" i="1"/>
  <c r="BM22" i="1"/>
  <c r="X680" i="1" s="1"/>
  <c r="Y22" i="1"/>
  <c r="P22" i="1"/>
  <c r="H10" i="1"/>
  <c r="A9" i="1"/>
  <c r="F10" i="1" s="1"/>
  <c r="D7" i="1"/>
  <c r="Q6" i="1"/>
  <c r="P2" i="1"/>
  <c r="BP561" i="1" l="1"/>
  <c r="BN561" i="1"/>
  <c r="Z561" i="1"/>
  <c r="Y575" i="1"/>
  <c r="Y574" i="1"/>
  <c r="BP571" i="1"/>
  <c r="BN571" i="1"/>
  <c r="Z571" i="1"/>
  <c r="BP573" i="1"/>
  <c r="BN573" i="1"/>
  <c r="Z573" i="1"/>
  <c r="BP583" i="1"/>
  <c r="BN583" i="1"/>
  <c r="Z583" i="1"/>
  <c r="BP589" i="1"/>
  <c r="BN589" i="1"/>
  <c r="Z589" i="1"/>
  <c r="Y603" i="1"/>
  <c r="Y602" i="1"/>
  <c r="BP600" i="1"/>
  <c r="BN600" i="1"/>
  <c r="Z600" i="1"/>
  <c r="Z602" i="1" s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Z61" i="1"/>
  <c r="BN61" i="1"/>
  <c r="Z71" i="1"/>
  <c r="BN71" i="1"/>
  <c r="Z83" i="1"/>
  <c r="BN83" i="1"/>
  <c r="Y93" i="1"/>
  <c r="Z104" i="1"/>
  <c r="BN104" i="1"/>
  <c r="Z128" i="1"/>
  <c r="BN128" i="1"/>
  <c r="Z144" i="1"/>
  <c r="BN144" i="1"/>
  <c r="Z173" i="1"/>
  <c r="BN173" i="1"/>
  <c r="Z193" i="1"/>
  <c r="BN193" i="1"/>
  <c r="Z208" i="1"/>
  <c r="BN208" i="1"/>
  <c r="Y220" i="1"/>
  <c r="Z218" i="1"/>
  <c r="BN218" i="1"/>
  <c r="Y234" i="1"/>
  <c r="Z230" i="1"/>
  <c r="BN230" i="1"/>
  <c r="Z248" i="1"/>
  <c r="BN248" i="1"/>
  <c r="Z259" i="1"/>
  <c r="BN259" i="1"/>
  <c r="Z267" i="1"/>
  <c r="BN267" i="1"/>
  <c r="Z282" i="1"/>
  <c r="BN282" i="1"/>
  <c r="Z301" i="1"/>
  <c r="BN301" i="1"/>
  <c r="Y308" i="1"/>
  <c r="Z325" i="1"/>
  <c r="Z326" i="1" s="1"/>
  <c r="BN325" i="1"/>
  <c r="BP325" i="1"/>
  <c r="Z329" i="1"/>
  <c r="Z330" i="1" s="1"/>
  <c r="BN329" i="1"/>
  <c r="BP329" i="1"/>
  <c r="Y330" i="1"/>
  <c r="Z333" i="1"/>
  <c r="BN333" i="1"/>
  <c r="Y336" i="1"/>
  <c r="Z362" i="1"/>
  <c r="BN362" i="1"/>
  <c r="Z372" i="1"/>
  <c r="BN372" i="1"/>
  <c r="Y383" i="1"/>
  <c r="Z387" i="1"/>
  <c r="BN387" i="1"/>
  <c r="Z396" i="1"/>
  <c r="BN396" i="1"/>
  <c r="Z407" i="1"/>
  <c r="Z408" i="1" s="1"/>
  <c r="BN407" i="1"/>
  <c r="BP407" i="1"/>
  <c r="Z411" i="1"/>
  <c r="BN411" i="1"/>
  <c r="Y414" i="1"/>
  <c r="Z423" i="1"/>
  <c r="BN423" i="1"/>
  <c r="Z451" i="1"/>
  <c r="BN451" i="1"/>
  <c r="Z467" i="1"/>
  <c r="BN467" i="1"/>
  <c r="Z493" i="1"/>
  <c r="BN493" i="1"/>
  <c r="Z494" i="1"/>
  <c r="BN494" i="1"/>
  <c r="Z509" i="1"/>
  <c r="BN509" i="1"/>
  <c r="Z519" i="1"/>
  <c r="BN519" i="1"/>
  <c r="Z520" i="1"/>
  <c r="BN520" i="1"/>
  <c r="AB689" i="1"/>
  <c r="Y539" i="1"/>
  <c r="BP538" i="1"/>
  <c r="BN538" i="1"/>
  <c r="Z538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2" i="1"/>
  <c r="BN562" i="1"/>
  <c r="Z562" i="1"/>
  <c r="BP572" i="1"/>
  <c r="BN572" i="1"/>
  <c r="Z572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Z659" i="1" s="1"/>
  <c r="BP657" i="1"/>
  <c r="BN657" i="1"/>
  <c r="Z657" i="1"/>
  <c r="B689" i="1"/>
  <c r="X681" i="1"/>
  <c r="X682" i="1" s="1"/>
  <c r="Y34" i="1"/>
  <c r="Z32" i="1"/>
  <c r="BN32" i="1"/>
  <c r="Z48" i="1"/>
  <c r="BN48" i="1"/>
  <c r="Z56" i="1"/>
  <c r="BN56" i="1"/>
  <c r="Z63" i="1"/>
  <c r="BN63" i="1"/>
  <c r="Z67" i="1"/>
  <c r="BN67" i="1"/>
  <c r="Y75" i="1"/>
  <c r="Z73" i="1"/>
  <c r="BN73" i="1"/>
  <c r="Y85" i="1"/>
  <c r="Z81" i="1"/>
  <c r="BN81" i="1"/>
  <c r="Z87" i="1"/>
  <c r="BN87" i="1"/>
  <c r="BP87" i="1"/>
  <c r="BP89" i="1"/>
  <c r="BN89" i="1"/>
  <c r="Z89" i="1"/>
  <c r="Y115" i="1"/>
  <c r="BP110" i="1"/>
  <c r="BN110" i="1"/>
  <c r="Z110" i="1"/>
  <c r="Y140" i="1"/>
  <c r="BP134" i="1"/>
  <c r="BN134" i="1"/>
  <c r="Z134" i="1"/>
  <c r="BP149" i="1"/>
  <c r="BN149" i="1"/>
  <c r="Z149" i="1"/>
  <c r="Y164" i="1"/>
  <c r="BP160" i="1"/>
  <c r="BN160" i="1"/>
  <c r="Z160" i="1"/>
  <c r="BP97" i="1"/>
  <c r="BN97" i="1"/>
  <c r="Z97" i="1"/>
  <c r="BP122" i="1"/>
  <c r="BN122" i="1"/>
  <c r="Z122" i="1"/>
  <c r="BP138" i="1"/>
  <c r="BN138" i="1"/>
  <c r="Z138" i="1"/>
  <c r="Y157" i="1"/>
  <c r="BP155" i="1"/>
  <c r="BN155" i="1"/>
  <c r="Z155" i="1"/>
  <c r="Y168" i="1"/>
  <c r="BP167" i="1"/>
  <c r="BN167" i="1"/>
  <c r="Z167" i="1"/>
  <c r="Z168" i="1" s="1"/>
  <c r="Y177" i="1"/>
  <c r="BP171" i="1"/>
  <c r="BN171" i="1"/>
  <c r="Z171" i="1"/>
  <c r="Y403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Y598" i="1"/>
  <c r="BP594" i="1"/>
  <c r="BN594" i="1"/>
  <c r="Z594" i="1"/>
  <c r="BP635" i="1"/>
  <c r="BN635" i="1"/>
  <c r="Z635" i="1"/>
  <c r="BP637" i="1"/>
  <c r="BN637" i="1"/>
  <c r="Z637" i="1"/>
  <c r="BP639" i="1"/>
  <c r="BN639" i="1"/>
  <c r="Z639" i="1"/>
  <c r="E689" i="1"/>
  <c r="F689" i="1"/>
  <c r="Y130" i="1"/>
  <c r="Z175" i="1"/>
  <c r="BN175" i="1"/>
  <c r="Y181" i="1"/>
  <c r="Z191" i="1"/>
  <c r="BN191" i="1"/>
  <c r="Z195" i="1"/>
  <c r="BN195" i="1"/>
  <c r="Z202" i="1"/>
  <c r="BN202" i="1"/>
  <c r="Z212" i="1"/>
  <c r="BN212" i="1"/>
  <c r="BP212" i="1"/>
  <c r="Z216" i="1"/>
  <c r="BN216" i="1"/>
  <c r="Z224" i="1"/>
  <c r="BN224" i="1"/>
  <c r="Z228" i="1"/>
  <c r="BN228" i="1"/>
  <c r="Z232" i="1"/>
  <c r="BN232" i="1"/>
  <c r="Z241" i="1"/>
  <c r="BN241" i="1"/>
  <c r="Z250" i="1"/>
  <c r="BN250" i="1"/>
  <c r="Z254" i="1"/>
  <c r="BN254" i="1"/>
  <c r="Z261" i="1"/>
  <c r="BN261" i="1"/>
  <c r="Z265" i="1"/>
  <c r="BN265" i="1"/>
  <c r="Z271" i="1"/>
  <c r="Z272" i="1" s="1"/>
  <c r="BN271" i="1"/>
  <c r="BP271" i="1"/>
  <c r="Y272" i="1"/>
  <c r="Z276" i="1"/>
  <c r="BN276" i="1"/>
  <c r="Z280" i="1"/>
  <c r="BN280" i="1"/>
  <c r="Z284" i="1"/>
  <c r="BN284" i="1"/>
  <c r="Z296" i="1"/>
  <c r="BN296" i="1"/>
  <c r="Z303" i="1"/>
  <c r="BN303" i="1"/>
  <c r="Z320" i="1"/>
  <c r="BN320" i="1"/>
  <c r="Y335" i="1"/>
  <c r="Z340" i="1"/>
  <c r="BN340" i="1"/>
  <c r="Y346" i="1"/>
  <c r="Z360" i="1"/>
  <c r="BN360" i="1"/>
  <c r="Z364" i="1"/>
  <c r="BN364" i="1"/>
  <c r="Z370" i="1"/>
  <c r="BN370" i="1"/>
  <c r="BP370" i="1"/>
  <c r="Y375" i="1"/>
  <c r="Z378" i="1"/>
  <c r="BN378" i="1"/>
  <c r="Z393" i="1"/>
  <c r="BN393" i="1"/>
  <c r="Z394" i="1"/>
  <c r="BN394" i="1"/>
  <c r="Y397" i="1"/>
  <c r="Z400" i="1"/>
  <c r="BN400" i="1"/>
  <c r="BP400" i="1"/>
  <c r="Z413" i="1"/>
  <c r="BN413" i="1"/>
  <c r="X689" i="1"/>
  <c r="Z421" i="1"/>
  <c r="BN421" i="1"/>
  <c r="Z425" i="1"/>
  <c r="BN425" i="1"/>
  <c r="Z433" i="1"/>
  <c r="BN433" i="1"/>
  <c r="Y440" i="1"/>
  <c r="Z449" i="1"/>
  <c r="BN449" i="1"/>
  <c r="Z453" i="1"/>
  <c r="BN453" i="1"/>
  <c r="Z465" i="1"/>
  <c r="BN465" i="1"/>
  <c r="Z481" i="1"/>
  <c r="BN481" i="1"/>
  <c r="Z482" i="1"/>
  <c r="BN482" i="1"/>
  <c r="Z483" i="1"/>
  <c r="BN483" i="1"/>
  <c r="BP485" i="1"/>
  <c r="BN485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597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H9" i="1"/>
  <c r="A10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3" i="1"/>
  <c r="BP237" i="1"/>
  <c r="BN237" i="1"/>
  <c r="Z237" i="1"/>
  <c r="BP242" i="1"/>
  <c r="BN242" i="1"/>
  <c r="Z242" i="1"/>
  <c r="Y244" i="1"/>
  <c r="K689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Y285" i="1"/>
  <c r="BP277" i="1"/>
  <c r="BN277" i="1"/>
  <c r="Z277" i="1"/>
  <c r="BP281" i="1"/>
  <c r="BN281" i="1"/>
  <c r="Z281" i="1"/>
  <c r="F9" i="1"/>
  <c r="J9" i="1"/>
  <c r="Z22" i="1"/>
  <c r="Z23" i="1" s="1"/>
  <c r="BN22" i="1"/>
  <c r="BP22" i="1"/>
  <c r="Y23" i="1"/>
  <c r="X679" i="1"/>
  <c r="Z26" i="1"/>
  <c r="BN26" i="1"/>
  <c r="BP26" i="1"/>
  <c r="Z31" i="1"/>
  <c r="BN31" i="1"/>
  <c r="C689" i="1"/>
  <c r="Z47" i="1"/>
  <c r="BN47" i="1"/>
  <c r="Z49" i="1"/>
  <c r="BN49" i="1"/>
  <c r="Z51" i="1"/>
  <c r="BN51" i="1"/>
  <c r="Y52" i="1"/>
  <c r="Z55" i="1"/>
  <c r="Z57" i="1" s="1"/>
  <c r="BN55" i="1"/>
  <c r="BP55" i="1"/>
  <c r="D689" i="1"/>
  <c r="Z62" i="1"/>
  <c r="BN62" i="1"/>
  <c r="Z64" i="1"/>
  <c r="BN64" i="1"/>
  <c r="Z66" i="1"/>
  <c r="BN66" i="1"/>
  <c r="Y69" i="1"/>
  <c r="Z72" i="1"/>
  <c r="BN72" i="1"/>
  <c r="Z74" i="1"/>
  <c r="BN74" i="1"/>
  <c r="Z78" i="1"/>
  <c r="BN78" i="1"/>
  <c r="BP78" i="1"/>
  <c r="Z80" i="1"/>
  <c r="BN80" i="1"/>
  <c r="Z82" i="1"/>
  <c r="BN82" i="1"/>
  <c r="Z88" i="1"/>
  <c r="BN88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Z157" i="1" s="1"/>
  <c r="BN156" i="1"/>
  <c r="Z161" i="1"/>
  <c r="Z163" i="1" s="1"/>
  <c r="BN161" i="1"/>
  <c r="H689" i="1"/>
  <c r="Y169" i="1"/>
  <c r="Z172" i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Z204" i="1" s="1"/>
  <c r="BN203" i="1"/>
  <c r="Y204" i="1"/>
  <c r="Z207" i="1"/>
  <c r="Z209" i="1" s="1"/>
  <c r="BN207" i="1"/>
  <c r="BP207" i="1"/>
  <c r="Z213" i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L689" i="1"/>
  <c r="Y269" i="1"/>
  <c r="M689" i="1"/>
  <c r="Z283" i="1"/>
  <c r="BN283" i="1"/>
  <c r="Y286" i="1"/>
  <c r="Y291" i="1"/>
  <c r="P689" i="1"/>
  <c r="Z295" i="1"/>
  <c r="Z297" i="1" s="1"/>
  <c r="BN295" i="1"/>
  <c r="BP295" i="1"/>
  <c r="Y298" i="1"/>
  <c r="Q689" i="1"/>
  <c r="Z302" i="1"/>
  <c r="BN302" i="1"/>
  <c r="BP302" i="1"/>
  <c r="Z304" i="1"/>
  <c r="BN304" i="1"/>
  <c r="Z306" i="1"/>
  <c r="BN306" i="1"/>
  <c r="Y307" i="1"/>
  <c r="Z311" i="1"/>
  <c r="Z312" i="1" s="1"/>
  <c r="BN311" i="1"/>
  <c r="BP311" i="1"/>
  <c r="Y312" i="1"/>
  <c r="Z315" i="1"/>
  <c r="Z316" i="1" s="1"/>
  <c r="BN315" i="1"/>
  <c r="BP315" i="1"/>
  <c r="Y316" i="1"/>
  <c r="Z319" i="1"/>
  <c r="Z321" i="1" s="1"/>
  <c r="BN319" i="1"/>
  <c r="BP319" i="1"/>
  <c r="Y322" i="1"/>
  <c r="S689" i="1"/>
  <c r="Y327" i="1"/>
  <c r="Z334" i="1"/>
  <c r="Z335" i="1" s="1"/>
  <c r="BN334" i="1"/>
  <c r="BP334" i="1"/>
  <c r="Z339" i="1"/>
  <c r="BN339" i="1"/>
  <c r="BP339" i="1"/>
  <c r="Y342" i="1"/>
  <c r="Z345" i="1"/>
  <c r="Z346" i="1" s="1"/>
  <c r="BN345" i="1"/>
  <c r="BP345" i="1"/>
  <c r="Z349" i="1"/>
  <c r="Z350" i="1" s="1"/>
  <c r="BN349" i="1"/>
  <c r="BP349" i="1"/>
  <c r="Y350" i="1"/>
  <c r="Z354" i="1"/>
  <c r="Z355" i="1" s="1"/>
  <c r="BN354" i="1"/>
  <c r="BP354" i="1"/>
  <c r="Y355" i="1"/>
  <c r="Z359" i="1"/>
  <c r="BN359" i="1"/>
  <c r="BP359" i="1"/>
  <c r="Z361" i="1"/>
  <c r="BN361" i="1"/>
  <c r="Z363" i="1"/>
  <c r="BN363" i="1"/>
  <c r="Z365" i="1"/>
  <c r="BN365" i="1"/>
  <c r="Y368" i="1"/>
  <c r="Z371" i="1"/>
  <c r="BN371" i="1"/>
  <c r="BP371" i="1"/>
  <c r="Z373" i="1"/>
  <c r="BN373" i="1"/>
  <c r="Z377" i="1"/>
  <c r="BN377" i="1"/>
  <c r="BP377" i="1"/>
  <c r="Z379" i="1"/>
  <c r="BN379" i="1"/>
  <c r="Z381" i="1"/>
  <c r="BN381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T689" i="1"/>
  <c r="Y313" i="1"/>
  <c r="Y356" i="1"/>
  <c r="Y367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BP412" i="1"/>
  <c r="BN412" i="1"/>
  <c r="Z412" i="1"/>
  <c r="BP422" i="1"/>
  <c r="BN422" i="1"/>
  <c r="Z422" i="1"/>
  <c r="BP426" i="1"/>
  <c r="BN426" i="1"/>
  <c r="Z426" i="1"/>
  <c r="Y439" i="1"/>
  <c r="BP437" i="1"/>
  <c r="BN437" i="1"/>
  <c r="Z437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BP580" i="1"/>
  <c r="BN580" i="1"/>
  <c r="Z580" i="1"/>
  <c r="BP582" i="1"/>
  <c r="BN582" i="1"/>
  <c r="Z582" i="1"/>
  <c r="BP588" i="1"/>
  <c r="BN588" i="1"/>
  <c r="Z588" i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24" i="1" l="1"/>
  <c r="Z574" i="1"/>
  <c r="Z439" i="1"/>
  <c r="Z414" i="1"/>
  <c r="Z434" i="1"/>
  <c r="Z383" i="1"/>
  <c r="Z341" i="1"/>
  <c r="Z130" i="1"/>
  <c r="Z124" i="1"/>
  <c r="Z99" i="1"/>
  <c r="Z429" i="1"/>
  <c r="Z374" i="1"/>
  <c r="Z307" i="1"/>
  <c r="Z220" i="1"/>
  <c r="Z176" i="1"/>
  <c r="Z75" i="1"/>
  <c r="Z52" i="1"/>
  <c r="Z641" i="1"/>
  <c r="Z500" i="1"/>
  <c r="Z568" i="1"/>
  <c r="Z93" i="1"/>
  <c r="Z68" i="1"/>
  <c r="Z285" i="1"/>
  <c r="Z268" i="1"/>
  <c r="Z652" i="1"/>
  <c r="Z591" i="1"/>
  <c r="Z390" i="1"/>
  <c r="Z468" i="1"/>
  <c r="Y681" i="1"/>
  <c r="Z255" i="1"/>
  <c r="Y679" i="1"/>
  <c r="Z631" i="1"/>
  <c r="Z523" i="1"/>
  <c r="Z455" i="1"/>
  <c r="Z367" i="1"/>
  <c r="Z234" i="1"/>
  <c r="Z198" i="1"/>
  <c r="Z140" i="1"/>
  <c r="Z115" i="1"/>
  <c r="Z106" i="1"/>
  <c r="Z84" i="1"/>
  <c r="Z33" i="1"/>
  <c r="Y683" i="1"/>
  <c r="Y680" i="1"/>
  <c r="Y682" i="1" s="1"/>
  <c r="Z243" i="1"/>
  <c r="Z684" i="1" l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<sst xmlns="http://schemas.openxmlformats.org/spreadsheetml/2006/main" count="3187" uniqueCount="1100">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</sst>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6" sqref="AA46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45693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Среда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0.41666666666666669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500</v>
      </c>
      <c r="Y46" s="780">
        <f t="shared" ref="Y46:Y51" si="6">IFERROR(IF(X46="",0,CEILING((X46/$H46),1)*$H46),"")</f>
        <v>503.99999999999994</v>
      </c>
      <c r="Z46" s="36">
        <f>IFERROR(IF(Y46=0,"",ROUNDUP(Y46/H46,0)*0.01898),"")</f>
        <v>0.85409999999999997</v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519.41964285714289</v>
      </c>
      <c r="BN46" s="64">
        <f t="shared" ref="BN46:BN51" si="8">IFERROR(Y46*I46/H46,"0")</f>
        <v>523.57499999999993</v>
      </c>
      <c r="BO46" s="64">
        <f t="shared" ref="BO46:BO51" si="9">IFERROR(1/J46*(X46/H46),"0")</f>
        <v>0.6975446428571429</v>
      </c>
      <c r="BP46" s="64">
        <f t="shared" ref="BP46:BP51" si="10">IFERROR(1/J46*(Y46/H46),"0")</f>
        <v>0.703125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44.642857142857146</v>
      </c>
      <c r="Y52" s="781">
        <f>IFERROR(Y46/H46,"0")+IFERROR(Y47/H47,"0")+IFERROR(Y48/H48,"0")+IFERROR(Y49/H49,"0")+IFERROR(Y50/H50,"0")+IFERROR(Y51/H51,"0")</f>
        <v>45</v>
      </c>
      <c r="Z52" s="781">
        <f>IFERROR(IF(Z46="",0,Z46),"0")+IFERROR(IF(Z47="",0,Z47),"0")+IFERROR(IF(Z48="",0,Z48),"0")+IFERROR(IF(Z49="",0,Z49),"0")+IFERROR(IF(Z50="",0,Z50),"0")+IFERROR(IF(Z51="",0,Z51),"0")</f>
        <v>0.85409999999999997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500</v>
      </c>
      <c r="Y53" s="781">
        <f>IFERROR(SUM(Y46:Y51),"0")</f>
        <v>503.99999999999994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idden="1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hidden="1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hidden="1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500</v>
      </c>
      <c r="Y103" s="780">
        <f>IFERROR(IF(X103="",0,CEILING((X103/$H103),1)*$H103),"")</f>
        <v>507.6</v>
      </c>
      <c r="Z103" s="36">
        <f>IFERROR(IF(Y103=0,"",ROUNDUP(Y103/H103,0)*0.01898),"")</f>
        <v>0.89205999999999996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520.1388888888888</v>
      </c>
      <c r="BN103" s="64">
        <f>IFERROR(Y103*I103/H103,"0")</f>
        <v>528.04499999999996</v>
      </c>
      <c r="BO103" s="64">
        <f>IFERROR(1/J103*(X103/H103),"0")</f>
        <v>0.72337962962962954</v>
      </c>
      <c r="BP103" s="64">
        <f>IFERROR(1/J103*(Y103/H103),"0")</f>
        <v>0.734375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46.296296296296291</v>
      </c>
      <c r="Y106" s="781">
        <f>IFERROR(Y103/H103,"0")+IFERROR(Y104/H104,"0")+IFERROR(Y105/H105,"0")</f>
        <v>47</v>
      </c>
      <c r="Z106" s="781">
        <f>IFERROR(IF(Z103="",0,Z103),"0")+IFERROR(IF(Z104="",0,Z104),"0")+IFERROR(IF(Z105="",0,Z105),"0")</f>
        <v>0.89205999999999996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500</v>
      </c>
      <c r="Y107" s="781">
        <f>IFERROR(SUM(Y103:Y105),"0")</f>
        <v>507.6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200</v>
      </c>
      <c r="Y109" s="780">
        <f t="shared" ref="Y109:Y114" si="26">IFERROR(IF(X109="",0,CEILING((X109/$H109),1)*$H109),"")</f>
        <v>202.5</v>
      </c>
      <c r="Z109" s="36">
        <f>IFERROR(IF(Y109=0,"",ROUNDUP(Y109/H109,0)*0.01898),"")</f>
        <v>0.47450000000000003</v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212.81481481481481</v>
      </c>
      <c r="BN109" s="64">
        <f t="shared" ref="BN109:BN114" si="28">IFERROR(Y109*I109/H109,"0")</f>
        <v>215.47499999999999</v>
      </c>
      <c r="BO109" s="64">
        <f t="shared" ref="BO109:BO114" si="29">IFERROR(1/J109*(X109/H109),"0")</f>
        <v>0.38580246913580246</v>
      </c>
      <c r="BP109" s="64">
        <f t="shared" ref="BP109:BP114" si="30">IFERROR(1/J109*(Y109/H109),"0")</f>
        <v>0.390625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50</v>
      </c>
      <c r="Y112" s="780">
        <f t="shared" si="26"/>
        <v>51.48</v>
      </c>
      <c r="Z112" s="36">
        <f>IFERROR(IF(Y112=0,"",ROUNDUP(Y112/H112,0)*0.00651),"")</f>
        <v>0.16925999999999999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56.515151515151516</v>
      </c>
      <c r="BN112" s="64">
        <f t="shared" si="28"/>
        <v>58.187999999999995</v>
      </c>
      <c r="BO112" s="64">
        <f t="shared" si="29"/>
        <v>0.13875013875013875</v>
      </c>
      <c r="BP112" s="64">
        <f t="shared" si="30"/>
        <v>0.14285714285714288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49.943883277216614</v>
      </c>
      <c r="Y115" s="781">
        <f>IFERROR(Y109/H109,"0")+IFERROR(Y110/H110,"0")+IFERROR(Y111/H111,"0")+IFERROR(Y112/H112,"0")+IFERROR(Y113/H113,"0")+IFERROR(Y114/H114,"0")</f>
        <v>51</v>
      </c>
      <c r="Z115" s="781">
        <f>IFERROR(IF(Z109="",0,Z109),"0")+IFERROR(IF(Z110="",0,Z110),"0")+IFERROR(IF(Z111="",0,Z111),"0")+IFERROR(IF(Z112="",0,Z112),"0")+IFERROR(IF(Z113="",0,Z113),"0")+IFERROR(IF(Z114="",0,Z114),"0")</f>
        <v>0.64376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250</v>
      </c>
      <c r="Y116" s="781">
        <f>IFERROR(SUM(Y109:Y114),"0")</f>
        <v>253.98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1000</v>
      </c>
      <c r="Y119" s="780">
        <f>IFERROR(IF(X119="",0,CEILING((X119/$H119),1)*$H119),"")</f>
        <v>1004.4000000000001</v>
      </c>
      <c r="Z119" s="36">
        <f>IFERROR(IF(Y119=0,"",ROUNDUP(Y119/H119,0)*0.01898),"")</f>
        <v>1.7651399999999999</v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1040.2777777777776</v>
      </c>
      <c r="BN119" s="64">
        <f>IFERROR(Y119*I119/H119,"0")</f>
        <v>1044.855</v>
      </c>
      <c r="BO119" s="64">
        <f>IFERROR(1/J119*(X119/H119),"0")</f>
        <v>1.4467592592592591</v>
      </c>
      <c r="BP119" s="64">
        <f>IFERROR(1/J119*(Y119/H119),"0")</f>
        <v>1.453125</v>
      </c>
    </row>
    <row r="120" spans="1:68" ht="16.5" hidden="1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45</v>
      </c>
      <c r="Y121" s="780">
        <f>IFERROR(IF(X121="",0,CEILING((X121/$H121),1)*$H121),"")</f>
        <v>45</v>
      </c>
      <c r="Z121" s="36">
        <f>IFERROR(IF(Y121=0,"",ROUNDUP(Y121/H121,0)*0.00902),"")</f>
        <v>0.10824</v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47.519999999999996</v>
      </c>
      <c r="BN121" s="64">
        <f>IFERROR(Y121*I121/H121,"0")</f>
        <v>47.519999999999996</v>
      </c>
      <c r="BO121" s="64">
        <f>IFERROR(1/J121*(X121/H121),"0")</f>
        <v>9.0909090909090912E-2</v>
      </c>
      <c r="BP121" s="64">
        <f>IFERROR(1/J121*(Y121/H121),"0")</f>
        <v>9.0909090909090912E-2</v>
      </c>
    </row>
    <row r="122" spans="1:68" ht="16.5" hidden="1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104.59259259259258</v>
      </c>
      <c r="Y124" s="781">
        <f>IFERROR(Y119/H119,"0")+IFERROR(Y120/H120,"0")+IFERROR(Y121/H121,"0")+IFERROR(Y122/H122,"0")+IFERROR(Y123/H123,"0")</f>
        <v>105</v>
      </c>
      <c r="Z124" s="781">
        <f>IFERROR(IF(Z119="",0,Z119),"0")+IFERROR(IF(Z120="",0,Z120),"0")+IFERROR(IF(Z121="",0,Z121),"0")+IFERROR(IF(Z122="",0,Z122),"0")+IFERROR(IF(Z123="",0,Z123),"0")</f>
        <v>1.87338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1045</v>
      </c>
      <c r="Y125" s="781">
        <f>IFERROR(SUM(Y119:Y123),"0")</f>
        <v>1049.4000000000001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100</v>
      </c>
      <c r="Y127" s="780">
        <f>IFERROR(IF(X127="",0,CEILING((X127/$H127),1)*$H127),"")</f>
        <v>108</v>
      </c>
      <c r="Z127" s="36">
        <f>IFERROR(IF(Y127=0,"",ROUNDUP(Y127/H127,0)*0.01898),"")</f>
        <v>0.1898</v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104.02777777777777</v>
      </c>
      <c r="BN127" s="64">
        <f>IFERROR(Y127*I127/H127,"0")</f>
        <v>112.34999999999998</v>
      </c>
      <c r="BO127" s="64">
        <f>IFERROR(1/J127*(X127/H127),"0")</f>
        <v>0.14467592592592593</v>
      </c>
      <c r="BP127" s="64">
        <f>IFERROR(1/J127*(Y127/H127),"0")</f>
        <v>0.15625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9.2592592592592595</v>
      </c>
      <c r="Y130" s="781">
        <f>IFERROR(Y127/H127,"0")+IFERROR(Y128/H128,"0")+IFERROR(Y129/H129,"0")</f>
        <v>10</v>
      </c>
      <c r="Z130" s="781">
        <f>IFERROR(IF(Z127="",0,Z127),"0")+IFERROR(IF(Z128="",0,Z128),"0")+IFERROR(IF(Z129="",0,Z129),"0")</f>
        <v>0.1898</v>
      </c>
      <c r="AA130" s="782"/>
      <c r="AB130" s="782"/>
      <c r="AC130" s="782"/>
    </row>
    <row r="131" spans="1:68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100</v>
      </c>
      <c r="Y131" s="781">
        <f>IFERROR(SUM(Y127:Y129),"0")</f>
        <v>108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1000</v>
      </c>
      <c r="Y134" s="780">
        <f t="shared" si="31"/>
        <v>1008</v>
      </c>
      <c r="Z134" s="36">
        <f>IFERROR(IF(Y134=0,"",ROUNDUP(Y134/H134,0)*0.01898),"")</f>
        <v>2.2776000000000001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1061.0714285714284</v>
      </c>
      <c r="BN134" s="64">
        <f t="shared" si="33"/>
        <v>1069.56</v>
      </c>
      <c r="BO134" s="64">
        <f t="shared" si="34"/>
        <v>1.8601190476190474</v>
      </c>
      <c r="BP134" s="64">
        <f t="shared" si="35"/>
        <v>1.875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119.04761904761904</v>
      </c>
      <c r="Y140" s="781">
        <f>IFERROR(Y133/H133,"0")+IFERROR(Y134/H134,"0")+IFERROR(Y135/H135,"0")+IFERROR(Y136/H136,"0")+IFERROR(Y137/H137,"0")+IFERROR(Y138/H138,"0")+IFERROR(Y139/H139,"0")</f>
        <v>120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2.2776000000000001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1000</v>
      </c>
      <c r="Y141" s="781">
        <f>IFERROR(SUM(Y133:Y139),"0")</f>
        <v>1008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100</v>
      </c>
      <c r="Y192" s="780">
        <f t="shared" si="36"/>
        <v>100.80000000000001</v>
      </c>
      <c r="Z192" s="36">
        <f>IFERROR(IF(Y192=0,"",ROUNDUP(Y192/H192,0)*0.00902),"")</f>
        <v>0.21648000000000001</v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105</v>
      </c>
      <c r="BN192" s="64">
        <f t="shared" si="38"/>
        <v>105.84000000000002</v>
      </c>
      <c r="BO192" s="64">
        <f t="shared" si="39"/>
        <v>0.18037518037518038</v>
      </c>
      <c r="BP192" s="64">
        <f t="shared" si="40"/>
        <v>0.18181818181818182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50</v>
      </c>
      <c r="Y195" s="780">
        <f t="shared" si="36"/>
        <v>50.400000000000006</v>
      </c>
      <c r="Z195" s="36">
        <f>IFERROR(IF(Y195=0,"",ROUNDUP(Y195/H195,0)*0.00502),"")</f>
        <v>0.12048</v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52.380952380952387</v>
      </c>
      <c r="BN195" s="64">
        <f t="shared" si="38"/>
        <v>52.800000000000011</v>
      </c>
      <c r="BO195" s="64">
        <f t="shared" si="39"/>
        <v>0.10175010175010177</v>
      </c>
      <c r="BP195" s="64">
        <f t="shared" si="40"/>
        <v>0.10256410256410257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47.61904761904762</v>
      </c>
      <c r="Y198" s="781">
        <f>IFERROR(Y190/H190,"0")+IFERROR(Y191/H191,"0")+IFERROR(Y192/H192,"0")+IFERROR(Y193/H193,"0")+IFERROR(Y194/H194,"0")+IFERROR(Y195/H195,"0")+IFERROR(Y196/H196,"0")+IFERROR(Y197/H197,"0")</f>
        <v>48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0.33696000000000004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150</v>
      </c>
      <c r="Y199" s="781">
        <f>IFERROR(SUM(Y190:Y197),"0")</f>
        <v>151.20000000000002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200</v>
      </c>
      <c r="Y212" s="780">
        <f t="shared" ref="Y212:Y219" si="41">IFERROR(IF(X212="",0,CEILING((X212/$H212),1)*$H212),"")</f>
        <v>205.20000000000002</v>
      </c>
      <c r="Z212" s="36">
        <f>IFERROR(IF(Y212=0,"",ROUNDUP(Y212/H212,0)*0.00902),"")</f>
        <v>0.34276000000000001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207.77777777777777</v>
      </c>
      <c r="BN212" s="64">
        <f t="shared" ref="BN212:BN219" si="43">IFERROR(Y212*I212/H212,"0")</f>
        <v>213.18000000000004</v>
      </c>
      <c r="BO212" s="64">
        <f t="shared" ref="BO212:BO219" si="44">IFERROR(1/J212*(X212/H212),"0")</f>
        <v>0.28058361391694725</v>
      </c>
      <c r="BP212" s="64">
        <f t="shared" ref="BP212:BP219" si="45">IFERROR(1/J212*(Y212/H212),"0")</f>
        <v>0.2878787878787879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200</v>
      </c>
      <c r="Y213" s="780">
        <f t="shared" si="41"/>
        <v>205.20000000000002</v>
      </c>
      <c r="Z213" s="36">
        <f>IFERROR(IF(Y213=0,"",ROUNDUP(Y213/H213,0)*0.00902),"")</f>
        <v>0.34276000000000001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207.77777777777777</v>
      </c>
      <c r="BN213" s="64">
        <f t="shared" si="43"/>
        <v>213.18000000000004</v>
      </c>
      <c r="BO213" s="64">
        <f t="shared" si="44"/>
        <v>0.28058361391694725</v>
      </c>
      <c r="BP213" s="64">
        <f t="shared" si="45"/>
        <v>0.2878787878787879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200</v>
      </c>
      <c r="Y214" s="780">
        <f t="shared" si="41"/>
        <v>205.20000000000002</v>
      </c>
      <c r="Z214" s="36">
        <f>IFERROR(IF(Y214=0,"",ROUNDUP(Y214/H214,0)*0.00902),"")</f>
        <v>0.34276000000000001</v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207.77777777777777</v>
      </c>
      <c r="BN214" s="64">
        <f t="shared" si="43"/>
        <v>213.18000000000004</v>
      </c>
      <c r="BO214" s="64">
        <f t="shared" si="44"/>
        <v>0.28058361391694725</v>
      </c>
      <c r="BP214" s="64">
        <f t="shared" si="45"/>
        <v>0.2878787878787879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200</v>
      </c>
      <c r="Y215" s="780">
        <f t="shared" si="41"/>
        <v>205.20000000000002</v>
      </c>
      <c r="Z215" s="36">
        <f>IFERROR(IF(Y215=0,"",ROUNDUP(Y215/H215,0)*0.00902),"")</f>
        <v>0.34276000000000001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207.77777777777777</v>
      </c>
      <c r="BN215" s="64">
        <f t="shared" si="43"/>
        <v>213.18000000000004</v>
      </c>
      <c r="BO215" s="64">
        <f t="shared" si="44"/>
        <v>0.28058361391694725</v>
      </c>
      <c r="BP215" s="64">
        <f t="shared" si="45"/>
        <v>0.2878787878787879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148.14814814814815</v>
      </c>
      <c r="Y220" s="781">
        <f>IFERROR(Y212/H212,"0")+IFERROR(Y213/H213,"0")+IFERROR(Y214/H214,"0")+IFERROR(Y215/H215,"0")+IFERROR(Y216/H216,"0")+IFERROR(Y217/H217,"0")+IFERROR(Y218/H218,"0")+IFERROR(Y219/H219,"0")</f>
        <v>152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1.37104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800</v>
      </c>
      <c r="Y221" s="781">
        <f>IFERROR(SUM(Y212:Y219),"0")</f>
        <v>820.80000000000007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100</v>
      </c>
      <c r="Y223" s="780">
        <f t="shared" ref="Y223:Y233" si="46">IFERROR(IF(X223="",0,CEILING((X223/$H223),1)*$H223),"")</f>
        <v>105.3</v>
      </c>
      <c r="Z223" s="36">
        <f>IFERROR(IF(Y223=0,"",ROUNDUP(Y223/H223,0)*0.01898),"")</f>
        <v>0.24674000000000001</v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106.4074074074074</v>
      </c>
      <c r="BN223" s="64">
        <f t="shared" ref="BN223:BN233" si="48">IFERROR(Y223*I223/H223,"0")</f>
        <v>112.047</v>
      </c>
      <c r="BO223" s="64">
        <f t="shared" ref="BO223:BO233" si="49">IFERROR(1/J223*(X223/H223),"0")</f>
        <v>0.19290123456790123</v>
      </c>
      <c r="BP223" s="64">
        <f t="shared" ref="BP223:BP233" si="50">IFERROR(1/J223*(Y223/H223),"0")</f>
        <v>0.203125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100</v>
      </c>
      <c r="Y227" s="780">
        <f t="shared" si="46"/>
        <v>100.8</v>
      </c>
      <c r="Z227" s="36">
        <f t="shared" ref="Z227:Z233" si="51">IFERROR(IF(Y227=0,"",ROUNDUP(Y227/H227,0)*0.00651),"")</f>
        <v>0.27342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111.25</v>
      </c>
      <c r="BN227" s="64">
        <f t="shared" si="48"/>
        <v>112.13999999999999</v>
      </c>
      <c r="BO227" s="64">
        <f t="shared" si="49"/>
        <v>0.22893772893772898</v>
      </c>
      <c r="BP227" s="64">
        <f t="shared" si="50"/>
        <v>0.23076923076923078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200</v>
      </c>
      <c r="Y229" s="780">
        <f t="shared" si="46"/>
        <v>201.6</v>
      </c>
      <c r="Z229" s="36">
        <f t="shared" si="51"/>
        <v>0.54683999999999999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221</v>
      </c>
      <c r="BN229" s="64">
        <f t="shared" si="48"/>
        <v>222.768</v>
      </c>
      <c r="BO229" s="64">
        <f t="shared" si="49"/>
        <v>0.45787545787545797</v>
      </c>
      <c r="BP229" s="64">
        <f t="shared" si="50"/>
        <v>0.46153846153846156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200</v>
      </c>
      <c r="Y230" s="780">
        <f t="shared" si="46"/>
        <v>201.6</v>
      </c>
      <c r="Z230" s="36">
        <f t="shared" si="51"/>
        <v>0.54683999999999999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221</v>
      </c>
      <c r="BN230" s="64">
        <f t="shared" si="48"/>
        <v>222.768</v>
      </c>
      <c r="BO230" s="64">
        <f t="shared" si="49"/>
        <v>0.45787545787545797</v>
      </c>
      <c r="BP230" s="64">
        <f t="shared" si="50"/>
        <v>0.46153846153846156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100</v>
      </c>
      <c r="Y232" s="780">
        <f t="shared" si="46"/>
        <v>100.8</v>
      </c>
      <c r="Z232" s="36">
        <f t="shared" si="51"/>
        <v>0.27342</v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100</v>
      </c>
      <c r="Y233" s="780">
        <f t="shared" si="46"/>
        <v>100.8</v>
      </c>
      <c r="Z233" s="36">
        <f t="shared" si="51"/>
        <v>0.27342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110.75000000000001</v>
      </c>
      <c r="BN233" s="64">
        <f t="shared" si="48"/>
        <v>111.63600000000001</v>
      </c>
      <c r="BO233" s="64">
        <f t="shared" si="49"/>
        <v>0.22893772893772898</v>
      </c>
      <c r="BP233" s="64">
        <f t="shared" si="50"/>
        <v>0.23076923076923078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304.01234567901241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307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2.1606800000000002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800</v>
      </c>
      <c r="Y235" s="781">
        <f>IFERROR(SUM(Y223:Y233),"0")</f>
        <v>810.89999999999986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398</v>
      </c>
      <c r="B238" s="54" t="s">
        <v>401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398</v>
      </c>
      <c r="B239" s="54" t="s">
        <v>403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72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447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100</v>
      </c>
      <c r="Y276" s="780">
        <f t="shared" ref="Y276:Y284" si="67">IFERROR(IF(X276="",0,CEILING((X276/$H276),1)*$H276),"")</f>
        <v>108</v>
      </c>
      <c r="Z276" s="36">
        <f>IFERROR(IF(Y276=0,"",ROUNDUP(Y276/H276,0)*0.01898),"")</f>
        <v>0.1898</v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104.02777777777777</v>
      </c>
      <c r="BN276" s="64">
        <f t="shared" ref="BN276:BN284" si="69">IFERROR(Y276*I276/H276,"0")</f>
        <v>112.34999999999998</v>
      </c>
      <c r="BO276" s="64">
        <f t="shared" ref="BO276:BO284" si="70">IFERROR(1/J276*(X276/H276),"0")</f>
        <v>0.14467592592592593</v>
      </c>
      <c r="BP276" s="64">
        <f t="shared" ref="BP276:BP284" si="71">IFERROR(1/J276*(Y276/H276),"0")</f>
        <v>0.15625</v>
      </c>
    </row>
    <row r="277" spans="1:68" ht="27" customHeight="1" x14ac:dyDescent="0.25">
      <c r="A277" s="54" t="s">
        <v>464</v>
      </c>
      <c r="B277" s="54" t="s">
        <v>465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100</v>
      </c>
      <c r="Y277" s="780">
        <f t="shared" si="67"/>
        <v>108</v>
      </c>
      <c r="Z277" s="36">
        <f>IFERROR(IF(Y277=0,"",ROUNDUP(Y277/H277,0)*0.01898),"")</f>
        <v>0.1898</v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104.02777777777777</v>
      </c>
      <c r="BN277" s="64">
        <f t="shared" si="69"/>
        <v>112.34999999999998</v>
      </c>
      <c r="BO277" s="64">
        <f t="shared" si="70"/>
        <v>0.14467592592592593</v>
      </c>
      <c r="BP277" s="64">
        <f t="shared" si="71"/>
        <v>0.15625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18.518518518518519</v>
      </c>
      <c r="Y285" s="781">
        <f>IFERROR(Y276/H276,"0")+IFERROR(Y277/H277,"0")+IFERROR(Y278/H278,"0")+IFERROR(Y279/H279,"0")+IFERROR(Y280/H280,"0")+IFERROR(Y281/H281,"0")+IFERROR(Y282/H282,"0")+IFERROR(Y283/H283,"0")+IFERROR(Y284/H284,"0")</f>
        <v>20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0.37959999999999999</v>
      </c>
      <c r="AA285" s="782"/>
      <c r="AB285" s="782"/>
      <c r="AC285" s="782"/>
    </row>
    <row r="286" spans="1:68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200</v>
      </c>
      <c r="Y286" s="781">
        <f>IFERROR(SUM(Y276:Y284),"0")</f>
        <v>216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50</v>
      </c>
      <c r="Y371" s="780">
        <f>IFERROR(IF(X371="",0,CEILING((X371/$H371),1)*$H371),"")</f>
        <v>50.400000000000006</v>
      </c>
      <c r="Z371" s="36">
        <f>IFERROR(IF(Y371=0,"",ROUNDUP(Y371/H371,0)*0.00902),"")</f>
        <v>0.10824</v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53.214285714285715</v>
      </c>
      <c r="BN371" s="64">
        <f>IFERROR(Y371*I371/H371,"0")</f>
        <v>53.64</v>
      </c>
      <c r="BO371" s="64">
        <f>IFERROR(1/J371*(X371/H371),"0")</f>
        <v>9.0187590187590191E-2</v>
      </c>
      <c r="BP371" s="64">
        <f>IFERROR(1/J371*(Y371/H371),"0")</f>
        <v>9.0909090909090912E-2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11.904761904761905</v>
      </c>
      <c r="Y374" s="781">
        <f>IFERROR(Y370/H370,"0")+IFERROR(Y371/H371,"0")+IFERROR(Y372/H372,"0")+IFERROR(Y373/H373,"0")</f>
        <v>12</v>
      </c>
      <c r="Z374" s="781">
        <f>IFERROR(IF(Z370="",0,Z370),"0")+IFERROR(IF(Z371="",0,Z371),"0")+IFERROR(IF(Z372="",0,Z372),"0")+IFERROR(IF(Z373="",0,Z373),"0")</f>
        <v>0.10824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50</v>
      </c>
      <c r="Y375" s="781">
        <f>IFERROR(SUM(Y370:Y373),"0")</f>
        <v>50.400000000000006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hidden="1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hidden="1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670</v>
      </c>
      <c r="B424" s="54" t="s">
        <v>671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2000</v>
      </c>
      <c r="Y424" s="780">
        <f t="shared" si="87"/>
        <v>2010</v>
      </c>
      <c r="Z424" s="36">
        <f>IFERROR(IF(Y424=0,"",ROUNDUP(Y424/H424,0)*0.02039),"")</f>
        <v>2.7322599999999997</v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2064</v>
      </c>
      <c r="BN424" s="64">
        <f t="shared" si="89"/>
        <v>2074.3200000000002</v>
      </c>
      <c r="BO424" s="64">
        <f t="shared" si="90"/>
        <v>2.7777777777777777</v>
      </c>
      <c r="BP424" s="64">
        <f t="shared" si="91"/>
        <v>2.7916666666666665</v>
      </c>
    </row>
    <row r="425" spans="1:68" ht="37.5" hidden="1" customHeight="1" x14ac:dyDescent="0.25">
      <c r="A425" s="54" t="s">
        <v>670</v>
      </c>
      <c r="B425" s="54" t="s">
        <v>672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133.33333333333334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134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2.7322599999999997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2000</v>
      </c>
      <c r="Y430" s="781">
        <f>IFERROR(SUM(Y419:Y428),"0")</f>
        <v>2010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720</v>
      </c>
      <c r="Y432" s="780">
        <f>IFERROR(IF(X432="",0,CEILING((X432/$H432),1)*$H432),"")</f>
        <v>720</v>
      </c>
      <c r="Z432" s="36">
        <f>IFERROR(IF(Y432=0,"",ROUNDUP(Y432/H432,0)*0.02175),"")</f>
        <v>1.044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743.04000000000008</v>
      </c>
      <c r="BN432" s="64">
        <f>IFERROR(Y432*I432/H432,"0")</f>
        <v>743.04000000000008</v>
      </c>
      <c r="BO432" s="64">
        <f>IFERROR(1/J432*(X432/H432),"0")</f>
        <v>1</v>
      </c>
      <c r="BP432" s="64">
        <f>IFERROR(1/J432*(Y432/H432),"0")</f>
        <v>1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48</v>
      </c>
      <c r="Y434" s="781">
        <f>IFERROR(Y432/H432,"0")+IFERROR(Y433/H433,"0")</f>
        <v>48</v>
      </c>
      <c r="Z434" s="781">
        <f>IFERROR(IF(Z432="",0,Z432),"0")+IFERROR(IF(Z433="",0,Z433),"0")</f>
        <v>1.044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720</v>
      </c>
      <c r="Y435" s="781">
        <f>IFERROR(SUM(Y432:Y433),"0")</f>
        <v>720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699</v>
      </c>
      <c r="B447" s="54" t="s">
        <v>700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699</v>
      </c>
      <c r="B448" s="54" t="s">
        <v>702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704</v>
      </c>
      <c r="B449" s="54" t="s">
        <v>705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704</v>
      </c>
      <c r="B450" s="54" t="s">
        <v>706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200</v>
      </c>
      <c r="Y453" s="780">
        <f t="shared" si="92"/>
        <v>204</v>
      </c>
      <c r="Z453" s="36">
        <f>IFERROR(IF(Y453=0,"",ROUNDUP(Y453/H453,0)*0.01898),"")</f>
        <v>0.32266</v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207.25</v>
      </c>
      <c r="BN453" s="64">
        <f t="shared" si="94"/>
        <v>211.39500000000001</v>
      </c>
      <c r="BO453" s="64">
        <f t="shared" si="95"/>
        <v>0.26041666666666669</v>
      </c>
      <c r="BP453" s="64">
        <f t="shared" si="96"/>
        <v>0.265625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16.666666666666668</v>
      </c>
      <c r="Y455" s="781">
        <f>IFERROR(Y447/H447,"0")+IFERROR(Y448/H448,"0")+IFERROR(Y449/H449,"0")+IFERROR(Y450/H450,"0")+IFERROR(Y451/H451,"0")+IFERROR(Y452/H452,"0")+IFERROR(Y453/H453,"0")+IFERROR(Y454/H454,"0")</f>
        <v>17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0.32266</v>
      </c>
      <c r="AA455" s="782"/>
      <c r="AB455" s="782"/>
      <c r="AC455" s="782"/>
    </row>
    <row r="456" spans="1:68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200</v>
      </c>
      <c r="Y456" s="781">
        <f>IFERROR(SUM(Y447:Y454),"0")</f>
        <v>204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1000</v>
      </c>
      <c r="Y463" s="780">
        <f>IFERROR(IF(X463="",0,CEILING((X463/$H463),1)*$H463),"")</f>
        <v>1008</v>
      </c>
      <c r="Z463" s="36">
        <f>IFERROR(IF(Y463=0,"",ROUNDUP(Y463/H463,0)*0.01898),"")</f>
        <v>2.1257600000000001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1057.6666666666667</v>
      </c>
      <c r="BN463" s="64">
        <f>IFERROR(Y463*I463/H463,"0")</f>
        <v>1066.1279999999999</v>
      </c>
      <c r="BO463" s="64">
        <f>IFERROR(1/J463*(X463/H463),"0")</f>
        <v>1.7361111111111112</v>
      </c>
      <c r="BP463" s="64">
        <f>IFERROR(1/J463*(Y463/H463),"0")</f>
        <v>1.75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200</v>
      </c>
      <c r="Y466" s="780">
        <f>IFERROR(IF(X466="",0,CEILING((X466/$H466),1)*$H466),"")</f>
        <v>201.6</v>
      </c>
      <c r="Z466" s="36">
        <f>IFERROR(IF(Y466=0,"",ROUNDUP(Y466/H466,0)*0.00651),"")</f>
        <v>0.54683999999999999</v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222.00000000000003</v>
      </c>
      <c r="BN466" s="64">
        <f>IFERROR(Y466*I466/H466,"0")</f>
        <v>223.77600000000001</v>
      </c>
      <c r="BO466" s="64">
        <f>IFERROR(1/J466*(X466/H466),"0")</f>
        <v>0.45787545787545797</v>
      </c>
      <c r="BP466" s="64">
        <f>IFERROR(1/J466*(Y466/H466),"0")</f>
        <v>0.46153846153846156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194.44444444444446</v>
      </c>
      <c r="Y468" s="781">
        <f>IFERROR(Y463/H463,"0")+IFERROR(Y464/H464,"0")+IFERROR(Y465/H465,"0")+IFERROR(Y466/H466,"0")+IFERROR(Y467/H467,"0")</f>
        <v>196</v>
      </c>
      <c r="Z468" s="781">
        <f>IFERROR(IF(Z463="",0,Z463),"0")+IFERROR(IF(Z464="",0,Z464),"0")+IFERROR(IF(Z465="",0,Z465),"0")+IFERROR(IF(Z466="",0,Z466),"0")+IFERROR(IF(Z467="",0,Z467),"0")</f>
        <v>2.6726000000000001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1200</v>
      </c>
      <c r="Y469" s="781">
        <f>IFERROR(SUM(Y463:Y467),"0")</f>
        <v>1209.5999999999999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50</v>
      </c>
      <c r="Y483" s="780">
        <f t="shared" si="97"/>
        <v>54</v>
      </c>
      <c r="Z483" s="36">
        <f>IFERROR(IF(Y483=0,"",ROUNDUP(Y483/H483,0)*0.00937),"")</f>
        <v>9.3700000000000006E-2</v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51.944444444444443</v>
      </c>
      <c r="BN483" s="64">
        <f t="shared" si="99"/>
        <v>56.099999999999994</v>
      </c>
      <c r="BO483" s="64">
        <f t="shared" si="100"/>
        <v>7.716049382716049E-2</v>
      </c>
      <c r="BP483" s="64">
        <f t="shared" si="101"/>
        <v>8.3333333333333329E-2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100</v>
      </c>
      <c r="Y484" s="780">
        <f t="shared" si="97"/>
        <v>100.80000000000001</v>
      </c>
      <c r="Z484" s="36">
        <f>IFERROR(IF(Y484=0,"",ROUNDUP(Y484/H484,0)*0.00902),"")</f>
        <v>0.21648000000000001</v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105.71428571428572</v>
      </c>
      <c r="BN484" s="64">
        <f t="shared" si="99"/>
        <v>106.56000000000002</v>
      </c>
      <c r="BO484" s="64">
        <f t="shared" si="100"/>
        <v>0.18037518037518038</v>
      </c>
      <c r="BP484" s="64">
        <f t="shared" si="101"/>
        <v>0.18181818181818182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33.06878306878307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34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0.31018000000000001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150</v>
      </c>
      <c r="Y501" s="781">
        <f>IFERROR(SUM(Y481:Y499),"0")</f>
        <v>154.80000000000001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300</v>
      </c>
      <c r="Y554" s="780">
        <f t="shared" si="103"/>
        <v>300.96000000000004</v>
      </c>
      <c r="Z554" s="36">
        <f t="shared" si="104"/>
        <v>0.68171999999999999</v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320.45454545454544</v>
      </c>
      <c r="BN554" s="64">
        <f t="shared" si="106"/>
        <v>321.48</v>
      </c>
      <c r="BO554" s="64">
        <f t="shared" si="107"/>
        <v>0.54632867132867136</v>
      </c>
      <c r="BP554" s="64">
        <f t="shared" si="108"/>
        <v>0.54807692307692313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500</v>
      </c>
      <c r="Y556" s="780">
        <f t="shared" si="103"/>
        <v>501.6</v>
      </c>
      <c r="Z556" s="36">
        <f t="shared" si="104"/>
        <v>1.1362000000000001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534.09090909090912</v>
      </c>
      <c r="BN556" s="64">
        <f t="shared" si="106"/>
        <v>535.79999999999995</v>
      </c>
      <c r="BO556" s="64">
        <f t="shared" si="107"/>
        <v>0.91054778554778548</v>
      </c>
      <c r="BP556" s="64">
        <f t="shared" si="108"/>
        <v>0.91346153846153855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500</v>
      </c>
      <c r="Y558" s="780">
        <f t="shared" si="103"/>
        <v>501.6</v>
      </c>
      <c r="Z558" s="36">
        <f t="shared" si="104"/>
        <v>1.1362000000000001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534.09090909090912</v>
      </c>
      <c r="BN558" s="64">
        <f t="shared" si="106"/>
        <v>535.79999999999995</v>
      </c>
      <c r="BO558" s="64">
        <f t="shared" si="107"/>
        <v>0.91054778554778548</v>
      </c>
      <c r="BP558" s="64">
        <f t="shared" si="108"/>
        <v>0.91346153846153855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246.21212121212119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247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2.9541200000000001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1300</v>
      </c>
      <c r="Y569" s="781">
        <f>IFERROR(SUM(Y553:Y567),"0")</f>
        <v>1304.1600000000001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891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77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1000</v>
      </c>
      <c r="Y572" s="780">
        <f>IFERROR(IF(X572="",0,CEILING((X572/$H572),1)*$H572),"")</f>
        <v>1003.2</v>
      </c>
      <c r="Z572" s="36">
        <f>IFERROR(IF(Y572=0,"",ROUNDUP(Y572/H572,0)*0.01196),"")</f>
        <v>2.2724000000000002</v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1068.1818181818182</v>
      </c>
      <c r="BN572" s="64">
        <f>IFERROR(Y572*I572/H572,"0")</f>
        <v>1071.5999999999999</v>
      </c>
      <c r="BO572" s="64">
        <f>IFERROR(1/J572*(X572/H572),"0")</f>
        <v>1.821095571095571</v>
      </c>
      <c r="BP572" s="64">
        <f>IFERROR(1/J572*(Y572/H572),"0")</f>
        <v>1.8269230769230771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189.39393939393938</v>
      </c>
      <c r="Y574" s="781">
        <f>IFERROR(Y571/H571,"0")+IFERROR(Y572/H572,"0")+IFERROR(Y573/H573,"0")</f>
        <v>190</v>
      </c>
      <c r="Z574" s="781">
        <f>IFERROR(IF(Z571="",0,Z571),"0")+IFERROR(IF(Z572="",0,Z572),"0")+IFERROR(IF(Z573="",0,Z573),"0")</f>
        <v>2.2724000000000002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1000</v>
      </c>
      <c r="Y575" s="781">
        <f>IFERROR(SUM(Y571:Y573),"0")</f>
        <v>1003.2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1000</v>
      </c>
      <c r="Y577" s="780">
        <f t="shared" ref="Y577:Y590" si="109">IFERROR(IF(X577="",0,CEILING((X577/$H577),1)*$H577),"")</f>
        <v>1003.2</v>
      </c>
      <c r="Z577" s="36">
        <f>IFERROR(IF(Y577=0,"",ROUNDUP(Y577/H577,0)*0.01196),"")</f>
        <v>2.2724000000000002</v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1068.1818181818182</v>
      </c>
      <c r="BN577" s="64">
        <f t="shared" ref="BN577:BN590" si="111">IFERROR(Y577*I577/H577,"0")</f>
        <v>1071.5999999999999</v>
      </c>
      <c r="BO577" s="64">
        <f t="shared" ref="BO577:BO590" si="112">IFERROR(1/J577*(X577/H577),"0")</f>
        <v>1.821095571095571</v>
      </c>
      <c r="BP577" s="64">
        <f t="shared" ref="BP577:BP590" si="113">IFERROR(1/J577*(Y577/H577),"0")</f>
        <v>1.8269230769230771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904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209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1000</v>
      </c>
      <c r="Y579" s="780">
        <f t="shared" si="109"/>
        <v>1003.2</v>
      </c>
      <c r="Z579" s="36">
        <f>IFERROR(IF(Y579=0,"",ROUNDUP(Y579/H579,0)*0.01196),"")</f>
        <v>2.2724000000000002</v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1068.1818181818182</v>
      </c>
      <c r="BN579" s="64">
        <f t="shared" si="111"/>
        <v>1071.5999999999999</v>
      </c>
      <c r="BO579" s="64">
        <f t="shared" si="112"/>
        <v>1.821095571095571</v>
      </c>
      <c r="BP579" s="64">
        <f t="shared" si="113"/>
        <v>1.8269230769230771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910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9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1000</v>
      </c>
      <c r="Y581" s="780">
        <f t="shared" si="109"/>
        <v>1003.2</v>
      </c>
      <c r="Z581" s="36">
        <f>IFERROR(IF(Y581=0,"",ROUNDUP(Y581/H581,0)*0.01196),"")</f>
        <v>2.2724000000000002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1068.1818181818182</v>
      </c>
      <c r="BN581" s="64">
        <f t="shared" si="111"/>
        <v>1071.5999999999999</v>
      </c>
      <c r="BO581" s="64">
        <f t="shared" si="112"/>
        <v>1.821095571095571</v>
      </c>
      <c r="BP581" s="64">
        <f t="shared" si="113"/>
        <v>1.8269230769230771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568.18181818181813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570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6.8172000000000006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3000</v>
      </c>
      <c r="Y592" s="781">
        <f>IFERROR(SUM(Y577:Y590),"0")</f>
        <v>3009.6000000000004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50</v>
      </c>
      <c r="Y607" s="780">
        <f>IFERROR(IF(X607="",0,CEILING((X607/$H607),1)*$H607),"")</f>
        <v>54</v>
      </c>
      <c r="Z607" s="36">
        <f>IFERROR(IF(Y607=0,"",ROUNDUP(Y607/H607,0)*0.01196),"")</f>
        <v>0.10764</v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53</v>
      </c>
      <c r="BN607" s="64">
        <f>IFERROR(Y607*I607/H607,"0")</f>
        <v>57.24</v>
      </c>
      <c r="BO607" s="64">
        <f>IFERROR(1/J607*(X607/H607),"0")</f>
        <v>8.0128205128205135E-2</v>
      </c>
      <c r="BP607" s="64">
        <f>IFERROR(1/J607*(Y607/H607),"0")</f>
        <v>8.6538461538461536E-2</v>
      </c>
    </row>
    <row r="608" spans="1:68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8.3333333333333339</v>
      </c>
      <c r="Y608" s="781">
        <f>IFERROR(Y607/H607,"0")</f>
        <v>9</v>
      </c>
      <c r="Z608" s="781">
        <f>IFERROR(IF(Z607="",0,Z607),"0")</f>
        <v>0.10764</v>
      </c>
      <c r="AA608" s="782"/>
      <c r="AB608" s="782"/>
      <c r="AC608" s="782"/>
    </row>
    <row r="609" spans="1:68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50</v>
      </c>
      <c r="Y609" s="781">
        <f>IFERROR(SUM(Y607:Y607),"0")</f>
        <v>54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50</v>
      </c>
      <c r="Y611" s="780">
        <f>IFERROR(IF(X611="",0,CEILING((X611/$H611),1)*$H611),"")</f>
        <v>50.400000000000006</v>
      </c>
      <c r="Z611" s="36">
        <f>IFERROR(IF(Y611=0,"",ROUNDUP(Y611/H611,0)*0.00937),"")</f>
        <v>0.11244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52.5</v>
      </c>
      <c r="BN611" s="64">
        <f>IFERROR(Y611*I611/H611,"0")</f>
        <v>52.920000000000009</v>
      </c>
      <c r="BO611" s="64">
        <f>IFERROR(1/J611*(X611/H611),"0")</f>
        <v>9.9206349206349215E-2</v>
      </c>
      <c r="BP611" s="64">
        <f>IFERROR(1/J611*(Y611/H611),"0")</f>
        <v>0.1</v>
      </c>
    </row>
    <row r="612" spans="1:68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11.904761904761905</v>
      </c>
      <c r="Y612" s="781">
        <f>IFERROR(Y611/H611,"0")</f>
        <v>12</v>
      </c>
      <c r="Z612" s="781">
        <f>IFERROR(IF(Z611="",0,Z611),"0")</f>
        <v>0.11244</v>
      </c>
      <c r="AA612" s="782"/>
      <c r="AB612" s="782"/>
      <c r="AC612" s="782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50</v>
      </c>
      <c r="Y613" s="781">
        <f>IFERROR(SUM(Y611:Y611),"0")</f>
        <v>50.400000000000006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15065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15200.039999999999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15910.933827561328</v>
      </c>
      <c r="Y680" s="781">
        <f>IFERROR(SUM(BN22:BN676),"0")</f>
        <v>16052.970000000003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26</v>
      </c>
      <c r="Y681" s="38">
        <f>ROUNDUP(SUM(BP22:BP676),0)</f>
        <v>26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16560.933827561326</v>
      </c>
      <c r="Y682" s="781">
        <f>GrossWeightTotalR+PalletQtyTotalR*25</f>
        <v>16702.97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2353.5245310245309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2374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30.43272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503.99999999999994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46">
        <f>IFERROR(Y103*1,"0")+IFERROR(Y104*1,"0")+IFERROR(Y105*1,"0")+IFERROR(Y109*1,"0")+IFERROR(Y110*1,"0")+IFERROR(Y111*1,"0")+IFERROR(Y112*1,"0")+IFERROR(Y113*1,"0")+IFERROR(Y114*1,"0")</f>
        <v>761.58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2165.4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151.20000000000002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1631.6999999999998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216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50.400000000000006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2730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1413.6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154.80000000000001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5316.96</v>
      </c>
      <c r="AE689" s="46">
        <f>IFERROR(Y607*1,"0")+IFERROR(Y611*1,"0")</f>
        <v>104.4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45,00"/>
        <filter val="1 200,00"/>
        <filter val="1 300,00"/>
        <filter val="100,00"/>
        <filter val="104,59"/>
        <filter val="11,90"/>
        <filter val="119,05"/>
        <filter val="133,33"/>
        <filter val="148,15"/>
        <filter val="15 065,00"/>
        <filter val="15 910,93"/>
        <filter val="150,00"/>
        <filter val="16 560,93"/>
        <filter val="16,67"/>
        <filter val="18,52"/>
        <filter val="189,39"/>
        <filter val="194,44"/>
        <filter val="2 000,00"/>
        <filter val="2 353,52"/>
        <filter val="200,00"/>
        <filter val="246,21"/>
        <filter val="250,00"/>
        <filter val="26"/>
        <filter val="3 000,00"/>
        <filter val="300,00"/>
        <filter val="304,01"/>
        <filter val="33,07"/>
        <filter val="44,64"/>
        <filter val="45,00"/>
        <filter val="46,30"/>
        <filter val="47,62"/>
        <filter val="48,00"/>
        <filter val="49,94"/>
        <filter val="50,00"/>
        <filter val="500,00"/>
        <filter val="568,18"/>
        <filter val="720,00"/>
        <filter val="8,33"/>
        <filter val="800,00"/>
        <filter val="9,26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2025-02-03T11:09:16Z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