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90716A-EEA7-4703-A24A-B912C11863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P594" i="1"/>
  <c r="X592" i="1"/>
  <c r="X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Z503" i="1" s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P389" i="1"/>
  <c r="BO388" i="1"/>
  <c r="BM388" i="1"/>
  <c r="Y388" i="1"/>
  <c r="BP388" i="1" s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BP319" i="1" s="1"/>
  <c r="P319" i="1"/>
  <c r="X317" i="1"/>
  <c r="X316" i="1"/>
  <c r="BO315" i="1"/>
  <c r="BM315" i="1"/>
  <c r="Y315" i="1"/>
  <c r="Y317" i="1" s="1"/>
  <c r="P315" i="1"/>
  <c r="X313" i="1"/>
  <c r="X312" i="1"/>
  <c r="BO311" i="1"/>
  <c r="BM311" i="1"/>
  <c r="Y311" i="1"/>
  <c r="Y312" i="1" s="1"/>
  <c r="P311" i="1"/>
  <c r="X308" i="1"/>
  <c r="X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Z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BO237" i="1"/>
  <c r="BM237" i="1"/>
  <c r="Y237" i="1"/>
  <c r="Y243" i="1" s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X169" i="1"/>
  <c r="X168" i="1"/>
  <c r="BO167" i="1"/>
  <c r="BM167" i="1"/>
  <c r="Y167" i="1"/>
  <c r="Y168" i="1" s="1"/>
  <c r="P167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BP149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5" i="1"/>
  <c r="X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8" i="1"/>
  <c r="X57" i="1"/>
  <c r="BO56" i="1"/>
  <c r="BM56" i="1"/>
  <c r="Y56" i="1"/>
  <c r="BP56" i="1" s="1"/>
  <c r="P56" i="1"/>
  <c r="BO55" i="1"/>
  <c r="BM55" i="1"/>
  <c r="Y55" i="1"/>
  <c r="P55" i="1"/>
  <c r="X53" i="1"/>
  <c r="X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BM22" i="1"/>
  <c r="Y22" i="1"/>
  <c r="P22" i="1"/>
  <c r="H10" i="1"/>
  <c r="H9" i="1"/>
  <c r="A9" i="1"/>
  <c r="D7" i="1"/>
  <c r="Q6" i="1"/>
  <c r="P2" i="1"/>
  <c r="Y444" i="1" l="1"/>
  <c r="Y443" i="1"/>
  <c r="BP442" i="1"/>
  <c r="BN442" i="1"/>
  <c r="Z442" i="1"/>
  <c r="Z443" i="1" s="1"/>
  <c r="BP447" i="1"/>
  <c r="BN447" i="1"/>
  <c r="Z447" i="1"/>
  <c r="BP493" i="1"/>
  <c r="BN493" i="1"/>
  <c r="Z493" i="1"/>
  <c r="BP559" i="1"/>
  <c r="BN559" i="1"/>
  <c r="Z559" i="1"/>
  <c r="BP565" i="1"/>
  <c r="BN565" i="1"/>
  <c r="Z565" i="1"/>
  <c r="BP567" i="1"/>
  <c r="BN567" i="1"/>
  <c r="Z567" i="1"/>
  <c r="BP573" i="1"/>
  <c r="BN573" i="1"/>
  <c r="Z573" i="1"/>
  <c r="BP579" i="1"/>
  <c r="BN579" i="1"/>
  <c r="Z579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61" i="1"/>
  <c r="BN61" i="1"/>
  <c r="Z71" i="1"/>
  <c r="BN71" i="1"/>
  <c r="Z83" i="1"/>
  <c r="BN83" i="1"/>
  <c r="Z97" i="1"/>
  <c r="BN97" i="1"/>
  <c r="F689" i="1"/>
  <c r="Z134" i="1"/>
  <c r="BN134" i="1"/>
  <c r="Z149" i="1"/>
  <c r="BN149" i="1"/>
  <c r="Z167" i="1"/>
  <c r="Z168" i="1" s="1"/>
  <c r="BN167" i="1"/>
  <c r="BP167" i="1"/>
  <c r="Z171" i="1"/>
  <c r="BN171" i="1"/>
  <c r="Z191" i="1"/>
  <c r="BN191" i="1"/>
  <c r="Z202" i="1"/>
  <c r="BN202" i="1"/>
  <c r="Z216" i="1"/>
  <c r="BN216" i="1"/>
  <c r="Z228" i="1"/>
  <c r="BN228" i="1"/>
  <c r="Z248" i="1"/>
  <c r="BN248" i="1"/>
  <c r="Z260" i="1"/>
  <c r="BN260" i="1"/>
  <c r="Z277" i="1"/>
  <c r="BN277" i="1"/>
  <c r="Z295" i="1"/>
  <c r="BN295" i="1"/>
  <c r="Z311" i="1"/>
  <c r="Z312" i="1" s="1"/>
  <c r="BN311" i="1"/>
  <c r="BP311" i="1"/>
  <c r="Z315" i="1"/>
  <c r="Z316" i="1" s="1"/>
  <c r="BN315" i="1"/>
  <c r="BP315" i="1"/>
  <c r="Y316" i="1"/>
  <c r="Z319" i="1"/>
  <c r="BN319" i="1"/>
  <c r="Z361" i="1"/>
  <c r="BN361" i="1"/>
  <c r="Z373" i="1"/>
  <c r="BN373" i="1"/>
  <c r="Z387" i="1"/>
  <c r="BN387" i="1"/>
  <c r="Z388" i="1"/>
  <c r="BN388" i="1"/>
  <c r="Z393" i="1"/>
  <c r="BN393" i="1"/>
  <c r="Z394" i="1"/>
  <c r="BN394" i="1"/>
  <c r="Z407" i="1"/>
  <c r="Z408" i="1" s="1"/>
  <c r="BN407" i="1"/>
  <c r="BP407" i="1"/>
  <c r="Z411" i="1"/>
  <c r="BN411" i="1"/>
  <c r="Z425" i="1"/>
  <c r="BN425" i="1"/>
  <c r="BP433" i="1"/>
  <c r="BN433" i="1"/>
  <c r="Z433" i="1"/>
  <c r="BP459" i="1"/>
  <c r="BN459" i="1"/>
  <c r="Z459" i="1"/>
  <c r="BP465" i="1"/>
  <c r="BN465" i="1"/>
  <c r="Z465" i="1"/>
  <c r="BP494" i="1"/>
  <c r="BN494" i="1"/>
  <c r="Z494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4" i="1"/>
  <c r="BN564" i="1"/>
  <c r="Z564" i="1"/>
  <c r="BP566" i="1"/>
  <c r="BN566" i="1"/>
  <c r="Z566" i="1"/>
  <c r="Y574" i="1"/>
  <c r="BP572" i="1"/>
  <c r="BN572" i="1"/>
  <c r="Z572" i="1"/>
  <c r="BP580" i="1"/>
  <c r="BN580" i="1"/>
  <c r="Z580" i="1"/>
  <c r="BP635" i="1"/>
  <c r="BN635" i="1"/>
  <c r="Z635" i="1"/>
  <c r="BP637" i="1"/>
  <c r="BN637" i="1"/>
  <c r="Z637" i="1"/>
  <c r="BP639" i="1"/>
  <c r="BN639" i="1"/>
  <c r="Z639" i="1"/>
  <c r="BP302" i="1"/>
  <c r="BN302" i="1"/>
  <c r="BP345" i="1"/>
  <c r="BN345" i="1"/>
  <c r="Z345" i="1"/>
  <c r="U689" i="1"/>
  <c r="Y355" i="1"/>
  <c r="BP354" i="1"/>
  <c r="BN354" i="1"/>
  <c r="Z354" i="1"/>
  <c r="Z355" i="1" s="1"/>
  <c r="BP359" i="1"/>
  <c r="BN359" i="1"/>
  <c r="Z359" i="1"/>
  <c r="X681" i="1"/>
  <c r="Z32" i="1"/>
  <c r="BN32" i="1"/>
  <c r="Z48" i="1"/>
  <c r="BN48" i="1"/>
  <c r="Z56" i="1"/>
  <c r="BN56" i="1"/>
  <c r="Z63" i="1"/>
  <c r="BN63" i="1"/>
  <c r="Z67" i="1"/>
  <c r="BN67" i="1"/>
  <c r="Z73" i="1"/>
  <c r="BN73" i="1"/>
  <c r="Z81" i="1"/>
  <c r="BN81" i="1"/>
  <c r="Z87" i="1"/>
  <c r="BN87" i="1"/>
  <c r="Z91" i="1"/>
  <c r="BN91" i="1"/>
  <c r="Z104" i="1"/>
  <c r="BN104" i="1"/>
  <c r="Y115" i="1"/>
  <c r="Z112" i="1"/>
  <c r="BN112" i="1"/>
  <c r="Z120" i="1"/>
  <c r="BN120" i="1"/>
  <c r="Z128" i="1"/>
  <c r="BN128" i="1"/>
  <c r="Y140" i="1"/>
  <c r="Z136" i="1"/>
  <c r="BN136" i="1"/>
  <c r="Z144" i="1"/>
  <c r="BN144" i="1"/>
  <c r="Z151" i="1"/>
  <c r="BN151" i="1"/>
  <c r="Y157" i="1"/>
  <c r="Y164" i="1"/>
  <c r="Z162" i="1"/>
  <c r="BN162" i="1"/>
  <c r="Y177" i="1"/>
  <c r="Z173" i="1"/>
  <c r="BN173" i="1"/>
  <c r="Z179" i="1"/>
  <c r="BN179" i="1"/>
  <c r="BP179" i="1"/>
  <c r="I689" i="1"/>
  <c r="Y199" i="1"/>
  <c r="Z193" i="1"/>
  <c r="BN193" i="1"/>
  <c r="Z197" i="1"/>
  <c r="BN197" i="1"/>
  <c r="Z208" i="1"/>
  <c r="BN208" i="1"/>
  <c r="Y220" i="1"/>
  <c r="Z214" i="1"/>
  <c r="BN214" i="1"/>
  <c r="Z218" i="1"/>
  <c r="BN218" i="1"/>
  <c r="Y234" i="1"/>
  <c r="Z226" i="1"/>
  <c r="BN226" i="1"/>
  <c r="Z230" i="1"/>
  <c r="BN230" i="1"/>
  <c r="Z241" i="1"/>
  <c r="BN241" i="1"/>
  <c r="Y255" i="1"/>
  <c r="Z253" i="1"/>
  <c r="BN253" i="1"/>
  <c r="Z262" i="1"/>
  <c r="BN262" i="1"/>
  <c r="Z266" i="1"/>
  <c r="BN266" i="1"/>
  <c r="Z279" i="1"/>
  <c r="BN279" i="1"/>
  <c r="Z283" i="1"/>
  <c r="BN283" i="1"/>
  <c r="Z302" i="1"/>
  <c r="BP334" i="1"/>
  <c r="BN334" i="1"/>
  <c r="Z334" i="1"/>
  <c r="BP363" i="1"/>
  <c r="BN363" i="1"/>
  <c r="Z363" i="1"/>
  <c r="Y383" i="1"/>
  <c r="BP377" i="1"/>
  <c r="BN377" i="1"/>
  <c r="Z377" i="1"/>
  <c r="BP396" i="1"/>
  <c r="BN396" i="1"/>
  <c r="Z396" i="1"/>
  <c r="BP413" i="1"/>
  <c r="BN413" i="1"/>
  <c r="Z413" i="1"/>
  <c r="BP419" i="1"/>
  <c r="BN419" i="1"/>
  <c r="Z419" i="1"/>
  <c r="BP427" i="1"/>
  <c r="BN427" i="1"/>
  <c r="Z427" i="1"/>
  <c r="BP453" i="1"/>
  <c r="BN453" i="1"/>
  <c r="Z453" i="1"/>
  <c r="BP485" i="1"/>
  <c r="BN485" i="1"/>
  <c r="Z485" i="1"/>
  <c r="BP491" i="1"/>
  <c r="BN491" i="1"/>
  <c r="Z491" i="1"/>
  <c r="BP499" i="1"/>
  <c r="BN499" i="1"/>
  <c r="Z499" i="1"/>
  <c r="BP306" i="1"/>
  <c r="BN306" i="1"/>
  <c r="Z306" i="1"/>
  <c r="Y351" i="1"/>
  <c r="Y350" i="1"/>
  <c r="BP349" i="1"/>
  <c r="BN349" i="1"/>
  <c r="Z349" i="1"/>
  <c r="Z350" i="1" s="1"/>
  <c r="BP371" i="1"/>
  <c r="BN371" i="1"/>
  <c r="Z371" i="1"/>
  <c r="BP381" i="1"/>
  <c r="BN381" i="1"/>
  <c r="Z381" i="1"/>
  <c r="BP402" i="1"/>
  <c r="BN402" i="1"/>
  <c r="Z402" i="1"/>
  <c r="BP423" i="1"/>
  <c r="BN423" i="1"/>
  <c r="Z423" i="1"/>
  <c r="BP449" i="1"/>
  <c r="BN449" i="1"/>
  <c r="Z449" i="1"/>
  <c r="BP467" i="1"/>
  <c r="BN467" i="1"/>
  <c r="Z467" i="1"/>
  <c r="BP488" i="1"/>
  <c r="BN488" i="1"/>
  <c r="Z488" i="1"/>
  <c r="BP496" i="1"/>
  <c r="BN496" i="1"/>
  <c r="Z496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T689" i="1"/>
  <c r="Y415" i="1"/>
  <c r="Y414" i="1"/>
  <c r="Y501" i="1"/>
  <c r="BP503" i="1"/>
  <c r="BN503" i="1"/>
  <c r="Y515" i="1"/>
  <c r="BP514" i="1"/>
  <c r="BN514" i="1"/>
  <c r="Z514" i="1"/>
  <c r="Z515" i="1" s="1"/>
  <c r="BP522" i="1"/>
  <c r="BN522" i="1"/>
  <c r="Z522" i="1"/>
  <c r="BP557" i="1"/>
  <c r="BN557" i="1"/>
  <c r="Z557" i="1"/>
  <c r="BP562" i="1"/>
  <c r="BN562" i="1"/>
  <c r="Z562" i="1"/>
  <c r="BP587" i="1"/>
  <c r="BN587" i="1"/>
  <c r="Z587" i="1"/>
  <c r="BP596" i="1"/>
  <c r="BN596" i="1"/>
  <c r="Z596" i="1"/>
  <c r="Y603" i="1"/>
  <c r="Y602" i="1"/>
  <c r="BP600" i="1"/>
  <c r="BN600" i="1"/>
  <c r="Z600" i="1"/>
  <c r="Z602" i="1" s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598" i="1"/>
  <c r="Y597" i="1"/>
  <c r="B689" i="1"/>
  <c r="Y23" i="1"/>
  <c r="BP22" i="1"/>
  <c r="BN22" i="1"/>
  <c r="Z22" i="1"/>
  <c r="Z23" i="1" s="1"/>
  <c r="Y24" i="1"/>
  <c r="Y34" i="1"/>
  <c r="BP26" i="1"/>
  <c r="BN26" i="1"/>
  <c r="Z26" i="1"/>
  <c r="Y33" i="1"/>
  <c r="BP47" i="1"/>
  <c r="BN47" i="1"/>
  <c r="Z47" i="1"/>
  <c r="BP51" i="1"/>
  <c r="BN51" i="1"/>
  <c r="Z51" i="1"/>
  <c r="Y53" i="1"/>
  <c r="Y58" i="1"/>
  <c r="BP55" i="1"/>
  <c r="BN55" i="1"/>
  <c r="Z55" i="1"/>
  <c r="BP64" i="1"/>
  <c r="BN64" i="1"/>
  <c r="Z64" i="1"/>
  <c r="Y68" i="1"/>
  <c r="BP72" i="1"/>
  <c r="BN72" i="1"/>
  <c r="Z72" i="1"/>
  <c r="BP80" i="1"/>
  <c r="BN80" i="1"/>
  <c r="Z80" i="1"/>
  <c r="Y84" i="1"/>
  <c r="BP88" i="1"/>
  <c r="BN88" i="1"/>
  <c r="Z88" i="1"/>
  <c r="BP92" i="1"/>
  <c r="BN92" i="1"/>
  <c r="Z92" i="1"/>
  <c r="Y94" i="1"/>
  <c r="Y99" i="1"/>
  <c r="BP96" i="1"/>
  <c r="BN96" i="1"/>
  <c r="Z96" i="1"/>
  <c r="BP105" i="1"/>
  <c r="BN105" i="1"/>
  <c r="Z105" i="1"/>
  <c r="F10" i="1"/>
  <c r="J9" i="1"/>
  <c r="F9" i="1"/>
  <c r="A10" i="1"/>
  <c r="X680" i="1"/>
  <c r="X682" i="1" s="1"/>
  <c r="X683" i="1"/>
  <c r="BP31" i="1"/>
  <c r="BN31" i="1"/>
  <c r="Z31" i="1"/>
  <c r="BP49" i="1"/>
  <c r="BN49" i="1"/>
  <c r="Z49" i="1"/>
  <c r="Y57" i="1"/>
  <c r="BP62" i="1"/>
  <c r="BN62" i="1"/>
  <c r="Z62" i="1"/>
  <c r="BP66" i="1"/>
  <c r="BN66" i="1"/>
  <c r="Z66" i="1"/>
  <c r="Y75" i="1"/>
  <c r="BP74" i="1"/>
  <c r="BN74" i="1"/>
  <c r="Z74" i="1"/>
  <c r="Y76" i="1"/>
  <c r="Y85" i="1"/>
  <c r="BP78" i="1"/>
  <c r="BN78" i="1"/>
  <c r="Z78" i="1"/>
  <c r="BP82" i="1"/>
  <c r="BN82" i="1"/>
  <c r="Z82" i="1"/>
  <c r="Y93" i="1"/>
  <c r="BP90" i="1"/>
  <c r="BN90" i="1"/>
  <c r="Z90" i="1"/>
  <c r="BP98" i="1"/>
  <c r="BN98" i="1"/>
  <c r="Z98" i="1"/>
  <c r="Y100" i="1"/>
  <c r="E689" i="1"/>
  <c r="Y106" i="1"/>
  <c r="BP103" i="1"/>
  <c r="BN103" i="1"/>
  <c r="Z103" i="1"/>
  <c r="Z106" i="1" s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9" i="1"/>
  <c r="BN389" i="1"/>
  <c r="Z389" i="1"/>
  <c r="Y391" i="1"/>
  <c r="BP395" i="1"/>
  <c r="BN395" i="1"/>
  <c r="Z395" i="1"/>
  <c r="Z397" i="1" s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Y43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K689" i="1"/>
  <c r="X679" i="1"/>
  <c r="C689" i="1"/>
  <c r="Y52" i="1"/>
  <c r="D689" i="1"/>
  <c r="Y69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Z243" i="1" s="1"/>
  <c r="BN237" i="1"/>
  <c r="BP237" i="1"/>
  <c r="Z238" i="1"/>
  <c r="BN238" i="1"/>
  <c r="Z240" i="1"/>
  <c r="BN240" i="1"/>
  <c r="Z242" i="1"/>
  <c r="BN242" i="1"/>
  <c r="Z247" i="1"/>
  <c r="BN247" i="1"/>
  <c r="BP247" i="1"/>
  <c r="Z249" i="1"/>
  <c r="BN249" i="1"/>
  <c r="BP250" i="1"/>
  <c r="BN250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Y397" i="1"/>
  <c r="BP401" i="1"/>
  <c r="BN401" i="1"/>
  <c r="Z401" i="1"/>
  <c r="Y403" i="1"/>
  <c r="BP438" i="1"/>
  <c r="BN438" i="1"/>
  <c r="Z438" i="1"/>
  <c r="Y440" i="1"/>
  <c r="BP448" i="1"/>
  <c r="BN448" i="1"/>
  <c r="Z448" i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Y592" i="1"/>
  <c r="BP577" i="1"/>
  <c r="BN577" i="1"/>
  <c r="Z577" i="1"/>
  <c r="Y591" i="1"/>
  <c r="BP581" i="1"/>
  <c r="BN581" i="1"/>
  <c r="Z581" i="1"/>
  <c r="BP583" i="1"/>
  <c r="BN583" i="1"/>
  <c r="Z583" i="1"/>
  <c r="BP586" i="1"/>
  <c r="BN586" i="1"/>
  <c r="Z586" i="1"/>
  <c r="BP589" i="1"/>
  <c r="BN589" i="1"/>
  <c r="Z589" i="1"/>
  <c r="AB689" i="1"/>
  <c r="R689" i="1"/>
  <c r="Y313" i="1"/>
  <c r="Y341" i="1"/>
  <c r="Y356" i="1"/>
  <c r="V689" i="1"/>
  <c r="Y367" i="1"/>
  <c r="Y398" i="1"/>
  <c r="Y404" i="1"/>
  <c r="BP412" i="1"/>
  <c r="BN412" i="1"/>
  <c r="Z412" i="1"/>
  <c r="Z414" i="1" s="1"/>
  <c r="X689" i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BP454" i="1"/>
  <c r="BN454" i="1"/>
  <c r="Z454" i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Y523" i="1"/>
  <c r="BP536" i="1"/>
  <c r="BN536" i="1"/>
  <c r="Z536" i="1"/>
  <c r="BP538" i="1"/>
  <c r="BN538" i="1"/>
  <c r="Z538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40" i="1"/>
  <c r="Y539" i="1"/>
  <c r="AD689" i="1"/>
  <c r="BP556" i="1"/>
  <c r="BN556" i="1"/>
  <c r="Z556" i="1"/>
  <c r="BP560" i="1"/>
  <c r="BN560" i="1"/>
  <c r="Z560" i="1"/>
  <c r="Y575" i="1"/>
  <c r="BP571" i="1"/>
  <c r="BN571" i="1"/>
  <c r="Z571" i="1"/>
  <c r="Z574" i="1" s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429" i="1" l="1"/>
  <c r="Z403" i="1"/>
  <c r="Z390" i="1"/>
  <c r="Z374" i="1"/>
  <c r="Z163" i="1"/>
  <c r="Z335" i="1"/>
  <c r="Z321" i="1"/>
  <c r="Z75" i="1"/>
  <c r="Z57" i="1"/>
  <c r="Z641" i="1"/>
  <c r="Z500" i="1"/>
  <c r="Z99" i="1"/>
  <c r="Z93" i="1"/>
  <c r="Z52" i="1"/>
  <c r="Z33" i="1"/>
  <c r="Z659" i="1"/>
  <c r="Z624" i="1"/>
  <c r="Z568" i="1"/>
  <c r="Z539" i="1"/>
  <c r="Z455" i="1"/>
  <c r="Z383" i="1"/>
  <c r="Z220" i="1"/>
  <c r="Z176" i="1"/>
  <c r="Z367" i="1"/>
  <c r="Z68" i="1"/>
  <c r="Z652" i="1"/>
  <c r="Z631" i="1"/>
  <c r="Z523" i="1"/>
  <c r="Z591" i="1"/>
  <c r="Z468" i="1"/>
  <c r="Z307" i="1"/>
  <c r="Z255" i="1"/>
  <c r="Z234" i="1"/>
  <c r="Z198" i="1"/>
  <c r="Z140" i="1"/>
  <c r="Z115" i="1"/>
  <c r="Z297" i="1"/>
  <c r="Z285" i="1"/>
  <c r="Z84" i="1"/>
  <c r="Y681" i="1"/>
  <c r="Z268" i="1"/>
  <c r="Y679" i="1"/>
  <c r="Y680" i="1"/>
  <c r="Y683" i="1"/>
  <c r="Z684" i="1" l="1"/>
  <c r="Y682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<sst xmlns="http://schemas.openxmlformats.org/spreadsheetml/2006/main" count="3187" uniqueCount="1100">
  <si>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</si>
  <si>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</si>
  <si>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</si>
  <si>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</si>
  <si>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</si>
  <si>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</si>
  <si>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</si>
  <si>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</si>
  <si>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</si>
  <si>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</si>
  <si>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</si>
  <si>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</si>
  <si>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</si>
  <si>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</si>
  <si>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</si>
  <si>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</si>
  <si>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</si>
  <si>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</si>
  <si>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</si>
  <si>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</si>
  <si>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</si>
  <si>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</si>
  <si>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</si>
  <si>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</si>
  <si>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</si>
  <si>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</si>
  <si>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</si>
  <si>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</si>
  <si>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</si>
  <si>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</si>
  <si>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</si>
  <si>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</si>
  <si>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</si>
  <si>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</si>
  <si>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</si>
  <si>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</si>
  <si>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</si>
  <si>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</si>
  <si>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</si>
  <si>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</si>
  <si>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</si>
  <si>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</si>
  <si>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</si>
  <si>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</si>
  <si>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</si>
  <si>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</si>
  <si>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</si>
  <si>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</si>
  <si>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</si>
  <si>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</si>
  <si>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</si>
  <si>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</si>
  <si>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</si>
  <si>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</si>
  <si>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</si>
  <si>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</si>
  <si>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</si>
  <si>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</si>
  <si>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</si>
  <si>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</si>
  <si>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</si>
  <si>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</si>
  <si>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</si>
  <si>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</si>
  <si>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</si>
  <si>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</si>
  <si>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</si>
  <si>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</si>
  <si>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</si>
  <si>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</si>
  <si>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</si>
  <si>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</si>
  <si>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</si>
  <si>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</si>
  <si>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</si>
  <si>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</si>
  <si>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</si>
  <si>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</si>
  <si>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</si>
  <si>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</si>
  <si>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</si>
  <si>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</si>
  <si>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</si>
  <si>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</si>
  <si>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</si>
  <si>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</si>
  <si>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</si>
  <si>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</si>
  <si>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</si>
  <si>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</si>
  <si>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</si>
  <si>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</si>
  <si>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</si>
  <si>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</si>
  <si>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</si>
  <si>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</si>
  <si>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</si>
  <si>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</si>
  <si>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</si>
  <si>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</si>
  <si>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</si>
  <si>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</si>
  <si>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</si>
  <si>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</si>
  <si>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</si>
  <si>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</si>
  <si>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</si>
  <si>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</si>
  <si>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</si>
  <si>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</si>
  <si>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</si>
  <si>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</si>
  <si>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</si>
  <si>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</si>
  <si>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</si>
  <si>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</si>
  <si>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</si>
  <si>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</si>
  <si>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</si>
  <si>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</si>
  <si>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</si>
  <si>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</si>
  <si>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</si>
  <si>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</si>
  <si>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</si>
  <si>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</si>
  <si>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</si>
  <si>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</si>
  <si>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</si>
  <si>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</si>
  <si>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</si>
  <si>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</si>
  <si>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</si>
  <si>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</si>
  <si>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</si>
  <si>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</si>
  <si>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</si>
  <si>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</si>
  <si>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</si>
  <si>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</si>
  <si>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</si>
  <si>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</si>
  <si>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</si>
  <si>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</si>
  <si>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</si>
  <si>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</si>
  <si>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</si>
  <si>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</si>
  <si>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</si>
  <si>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</si>
  <si>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</si>
  <si>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</si>
  <si>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</si>
  <si>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</si>
  <si>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</si>
  <si>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</si>
  <si>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</si>
  <si>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</si>
  <si>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</si>
  <si>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</si>
  <si>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</si>
  <si>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</si>
  <si>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</si>
  <si>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</si>
  <si>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</si>
  <si>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</si>
  <si>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</si>
  <si>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</si>
  <si>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</si>
  <si>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</si>
  <si>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</si>
  <si>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</si>
  <si>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</si>
  <si>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</si>
  <si>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</si>
  <si>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</si>
  <si>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</si>
  <si>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</si>
  <si>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</si>
  <si>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</si>
  <si>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</si>
  <si>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</si>
  <si>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</si>
  <si>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</si>
  <si>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</si>
  <si>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</si>
  <si>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</si>
  <si>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</si>
  <si>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</si>
  <si>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</si>
  <si>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</si>
  <si>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</si>
  <si>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</si>
  <si>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</si>
  <si>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</si>
  <si>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</si>
  <si>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</si>
  <si>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</si>
  <si>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</si>
  <si>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</si>
  <si>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</si>
  <si>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</si>
  <si>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</si>
  <si>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</si>
  <si>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</si>
  <si>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</si>
  <si>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</si>
  <si>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</si>
  <si>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</si>
  <si>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</si>
  <si>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</si>
  <si>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</si>
  <si>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</si>
  <si>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</si>
  <si>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</si>
  <si>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</si>
  <si>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</si>
  <si>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</si>
  <si>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</si>
  <si>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</si>
  <si>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</si>
  <si>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</si>
  <si>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</si>
  <si>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</si>
  <si>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</si>
  <si>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</si>
  <si>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</si>
  <si>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</si>
  <si>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</si>
  <si>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</si>
  <si>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</si>
  <si>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</si>
  <si>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</si>
  <si>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</si>
  <si>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</si>
  <si>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</si>
  <si>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</si>
  <si>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</si>
  <si>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</si>
  <si>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</si>
  <si>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</si>
  <si>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</si>
  <si>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</si>
  <si>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</si>
  <si>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</si>
  <si>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</si>
  <si>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</si>
  <si>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</si>
  <si>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</si>
  <si>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</si>
  <si>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</si>
  <si>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</si>
  <si>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</si>
  <si>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</si>
  <si>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</si>
  <si>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</si>
  <si>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</si>
  <si>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</si>
  <si>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</si>
  <si>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</si>
  <si>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</si>
  <si>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</si>
  <si>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</si>
  <si>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</si>
  <si>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</si>
  <si>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</si>
  <si>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</si>
  <si>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</si>
  <si>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</si>
  <si>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</si>
  <si>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</si>
  <si>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</si>
  <si>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</si>
  <si>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</si>
  <si>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</si>
  <si>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</si>
  <si>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</si>
  <si>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</si>
  <si>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</si>
  <si>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</si>
  <si>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</si>
  <si>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</si>
  <si>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</si>
  <si>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</si>
  <si>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</si>
  <si>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</si>
  <si>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</si>
  <si>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</si>
  <si>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</si>
  <si>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</si>
  <si>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</si>
  <si>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</si>
  <si>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</si>
  <si>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</si>
  <si>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</si>
  <si>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</si>
  <si>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</si>
  <si>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</si>
  <si>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</si>
  <si>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</si>
  <si>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</si>
  <si>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</si>
  <si>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</si>
  <si>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</si>
  <si>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</si>
  <si>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</si>
  <si>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</si>
  <si>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</si>
  <si>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</si>
  <si>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</si>
  <si>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</si>
  <si>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</si>
  <si>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</si>
  <si>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</si>
  <si>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</si>
  <si>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</si>
  <si>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</si>
  <si>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</si>
  <si>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</si>
  <si>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</si>
  <si>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</si>
  <si>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</si>
  <si>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</si>
  <si>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</si>
  <si>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</si>
  <si>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</si>
  <si>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</si>
  <si>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</si>
  <si>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</si>
  <si>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</si>
  <si>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</si>
  <si>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</si>
  <si>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</si>
  <si>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</si>
  <si>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</si>
  <si>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</si>
  <si>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</si>
  <si>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</si>
  <si>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</si>
  <si>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</si>
  <si>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</si>
  <si>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</si>
  <si>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</si>
  <si>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</si>
  <si>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</si>
  <si>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</si>
  <si>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</si>
  <si>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</si>
  <si>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</si>
  <si>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</si>
  <si>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</si>
  <si>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</si>
  <si>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</si>
  <si>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</si>
  <si>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</si>
  <si>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</si>
  <si>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</si>
  <si>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</si>
  <si>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</si>
  <si>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</si>
  <si>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</si>
  <si>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</si>
  <si>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</si>
  <si>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</si>
  <si>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</si>
  <si>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</si>
  <si>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</si>
  <si>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</si>
  <si>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</si>
  <si>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</si>
  <si>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</si>
  <si>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</si>
  <si>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</si>
  <si>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</si>
  <si>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</si>
  <si>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</si>
  <si>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</si>
  <si>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</si>
  <si>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</si>
  <si>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</si>
  <si>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</si>
  <si>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</si>
  <si>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</si>
  <si>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</si>
  <si>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</si>
  <si>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</si>
  <si>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</si>
  <si>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</si>
  <si>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</si>
  <si>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</si>
  <si>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</si>
  <si>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</si>
  <si>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</si>
  <si>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</si>
  <si>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</si>
  <si>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</si>
  <si>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</si>
  <si>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</si>
  <si>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</si>
  <si>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</si>
  <si>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</si>
  <si>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</si>
  <si>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</si>
  <si>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</si>
  <si>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</si>
  <si>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</si>
  <si>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</si>
  <si>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</si>
  <si>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</si>
  <si>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</si>
  <si>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</si>
  <si>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</si>
  <si>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</si>
  <si>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</si>
  <si>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</si>
  <si>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</si>
  <si>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</si>
  <si>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</si>
  <si>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</si>
  <si>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</si>
  <si>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</si>
  <si>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</si>
  <si>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</si>
  <si>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</si>
  <si>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</si>
  <si>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</si>
  <si>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</si>
  <si>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</si>
  <si>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</si>
  <si>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</si>
  <si>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</si>
  <si>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</si>
  <si>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</si>
  <si>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</si>
  <si>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</si>
  <si>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</si>
  <si>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</si>
  <si>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</si>
  <si>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</si>
  <si>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</si>
  <si>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</si>
  <si>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</si>
  <si>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</si>
  <si>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</si>
  <si>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</si>
  <si>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</si>
  <si>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</si>
  <si>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</si>
  <si>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</si>
  <si>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</si>
  <si>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</si>
  <si>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</si>
  <si>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</si>
  <si>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</si>
  <si>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</si>
  <si>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</si>
  <si>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</si>
  <si>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</si>
  <si>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</si>
  <si>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</si>
  <si>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</si>
  <si>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</si>
  <si>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</si>
  <si>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</si>
  <si>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</si>
  <si>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</si>
  <si>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</si>
  <si>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</si>
  <si>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</si>
  <si>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</si>
  <si>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</si>
  <si>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</si>
  <si>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</si>
  <si>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</si>
  <si>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</si>
  <si>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</si>
  <si>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</si>
  <si>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</si>
  <si>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</si>
  <si>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</si>
  <si>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</si>
  <si>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</si>
  <si>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</si>
  <si>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</si>
  <si>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</si>
  <si>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</si>
  <si>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</si>
  <si>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</si>
  <si>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</si>
  <si>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</si>
  <si>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</si>
  <si>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</si>
  <si>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</si>
  <si>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</si>
  <si>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</si>
  <si>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</si>
  <si>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</si>
  <si>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</si>
  <si>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</si>
  <si>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</si>
  <si>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</si>
  <si>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</si>
  <si>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</si>
  <si>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</si>
  <si>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</si>
  <si>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</si>
  <si>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</si>
  <si>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</si>
  <si>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</si>
  <si>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</si>
  <si>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</si>
  <si>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</si>
  <si>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</si>
  <si>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</si>
  <si>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</si>
  <si>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</si>
  <si>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</si>
  <si>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</si>
  <si>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</si>
  <si>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</si>
  <si>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</si>
  <si>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</si>
  <si>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</si>
  <si>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</si>
  <si>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</si>
  <si>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</si>
  <si>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</si>
  <si>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</si>
  <si>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</si>
  <si>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</si>
  <si>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</si>
  <si>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</si>
  <si>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</si>
  <si>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</si>
  <si>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</si>
  <si>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</si>
  <si>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</si>
  <si>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</si>
  <si>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</si>
  <si>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</si>
  <si>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</si>
  <si>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</si>
  <si>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</si>
  <si>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</si>
  <si>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</si>
  <si>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</si>
  <si>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</si>
  <si>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</si>
  <si>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</si>
  <si>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</si>
  <si>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</si>
  <si>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</si>
  <si>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</si>
  <si>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</si>
  <si>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</si>
  <si>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</si>
  <si>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</si>
  <si>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</si>
  <si>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</si>
  <si>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</si>
  <si>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</si>
  <si>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</si>
  <si>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</si>
  <si>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</si>
  <si>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</si>
  <si>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</si>
  <si>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</si>
  <si>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</si>
  <si>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</si>
  <si>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</si>
  <si>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</si>
  <si>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</si>
  <si>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</si>
  <si>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</si>
  <si>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</si>
  <si>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</si>
  <si>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</si>
  <si>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</si>
  <si>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</si>
  <si>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</si>
  <si>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</si>
  <si>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</si>
  <si>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</si>
  <si>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</si>
  <si>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</si>
  <si>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</si>
  <si>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</si>
  <si>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</si>
  <si>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</si>
  <si>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</si>
  <si>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</si>
  <si>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</si>
  <si>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</si>
  <si>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</si>
  <si>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</si>
  <si>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</si>
  <si>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</si>
  <si>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</si>
  <si>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</si>
  <si>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</si>
  <si>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</si>
  <si>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</si>
  <si>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</si>
  <si>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</si>
  <si>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</si>
  <si>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</si>
  <si>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</si>
  <si>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</si>
  <si>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</si>
  <si>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</si>
  <si>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</si>
  <si>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</si>
  <si>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</si>
  <si>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</si>
  <si>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</si>
  <si>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</si>
  <si>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</si>
  <si>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</si>
  <si>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</si>
  <si>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</si>
  <si>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</si>
  <si>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</si>
  <si>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</si>
  <si>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</si>
  <si>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</si>
  <si>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</si>
  <si>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</si>
  <si>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</si>
  <si>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</si>
  <si>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</si>
  <si>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</si>
  <si>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</si>
  <si>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</si>
  <si>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</si>
  <si>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</si>
  <si>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</si>
  <si>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</si>
  <si>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</si>
  <si>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</si>
  <si>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</si>
  <si>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</si>
  <si>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</si>
  <si>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</si>
  <si>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</si>
  <si>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</si>
  <si>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</si>
  <si>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</si>
  <si>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</si>
  <si>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</si>
  <si>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</si>
  <si>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</si>
  <si>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</si>
  <si>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</si>
  <si>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</si>
  <si>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</si>
  <si>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</si>
  <si>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</si>
  <si>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</si>
  <si>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</si>
  <si>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</si>
  <si>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</si>
  <si>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</si>
  <si>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</si>
  <si>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</si>
  <si>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</si>
  <si>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</si>
  <si>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</si>
  <si>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</si>
  <si>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</si>
  <si>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</si>
  <si>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</si>
  <si>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</si>
  <si>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</si>
  <si>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</si>
  <si>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</si>
  <si>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</si>
  <si>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</si>
  <si>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</si>
  <si>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</si>
  <si>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</si>
  <si>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</si>
  <si>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</si>
  <si>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</si>
  <si>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</si>
  <si>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</si>
  <si>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</si>
  <si>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</si>
  <si>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</si>
  <si>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</si>
  <si>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</si>
  <si>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</si>
  <si>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</si>
  <si>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</si>
  <si>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</si>
  <si>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</si>
  <si>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</si>
  <si>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</si>
  <si>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</si>
  <si>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</si>
  <si>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</si>
  <si>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</si>
  <si>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</si>
  <si>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</si>
  <si>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</si>
  <si>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</si>
  <si>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</si>
  <si>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</si>
  <si>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</si>
  <si>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</si>
  <si>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</si>
  <si>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</si>
  <si>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</si>
  <si>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</si>
  <si>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</si>
  <si>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</si>
  <si>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</si>
  <si>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</si>
  <si>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</si>
  <si>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</si>
  <si>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</si>
  <si>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</si>
  <si>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</si>
  <si>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</si>
  <si>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</si>
  <si>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</si>
  <si>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</si>
  <si>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</si>
  <si>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</si>
  <si>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</si>
  <si>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</si>
  <si>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</si>
  <si>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</si>
  <si>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</si>
  <si>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</si>
  <si>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</si>
  <si>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</si>
  <si>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</si>
  <si>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</si>
  <si>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</si>
  <si>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</si>
  <si>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</si>
  <si>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</si>
  <si>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</si>
  <si>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</si>
  <si>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</si>
  <si>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</si>
  <si>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</si>
  <si>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</si>
  <si>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</si>
  <si>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</si>
  <si>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</si>
  <si>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</si>
  <si>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</si>
  <si>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</si>
  <si>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</si>
  <si>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</si>
  <si>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</si>
  <si>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</si>
  <si>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</si>
  <si>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</si>
  <si>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</si>
  <si>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</si>
  <si>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</si>
  <si>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</si>
  <si>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</si>
  <si>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</si>
  <si>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</si>
  <si>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</si>
  <si>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</si>
  <si>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</si>
  <si>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</si>
  <si>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</si>
  <si>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</si>
  <si>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</si>
  <si>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</si>
  <si>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</si>
  <si>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</si>
  <si>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</si>
  <si>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</si>
  <si>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</si>
  <si>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</si>
  <si>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</si>
  <si>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</si>
  <si>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</si>
  <si>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</si>
  <si>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</si>
  <si>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</si>
  <si>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</si>
  <si>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</si>
  <si>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</si>
  <si>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</si>
  <si>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</si>
  <si>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</si>
  <si>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</si>
  <si>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</si>
  <si>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</si>
  <si>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</si>
  <si>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</si>
  <si>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</si>
  <si>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</si>
  <si>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</si>
  <si>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</si>
  <si>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</si>
  <si>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</si>
  <si>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</si>
  <si>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</si>
  <si>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</si>
  <si>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</si>
  <si>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</si>
  <si>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</si>
  <si>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</si>
  <si>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</si>
  <si>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</si>
  <si>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</si>
  <si>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</si>
  <si>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</si>
  <si>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</si>
  <si>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</si>
  <si>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</si>
  <si>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</si>
  <si>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</si>
  <si>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</si>
  <si>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</si>
  <si>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</si>
  <si>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</si>
  <si>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</si>
  <si>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</si>
  <si>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</si>
  <si>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</si>
  <si>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</si>
  <si>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</si>
  <si>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</si>
  <si>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</si>
  <si>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</si>
  <si>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</si>
  <si>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</si>
  <si>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</si>
  <si>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</si>
  <si>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</si>
  <si>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</si>
  <si>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</si>
  <si>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</si>
  <si>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</si>
  <si>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</si>
  <si>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</si>
  <si>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</si>
  <si>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</si>
  <si>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</si>
  <si>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</si>
  <si>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</si>
  <si>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</si>
  <si>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</si>
  <si>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</si>
  <si>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</si>
  <si>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</si>
  <si>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</si>
  <si>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</si>
  <si>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</si>
  <si>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</si>
  <si>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</si>
  <si>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</si>
  <si>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</si>
  <si>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</si>
  <si>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</si>
  <si>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</si>
  <si>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</si>
  <si>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</si>
  <si>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</si>
  <si>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</si>
  <si>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</si>
  <si>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</si>
  <si>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</si>
  <si>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</si>
  <si>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</si>
  <si>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</si>
  <si>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</si>
  <si>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</si>
  <si>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</si>
  <si>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</si>
  <si>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</si>
  <si>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</si>
  <si>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</si>
  <si>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</si>
  <si>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</si>
  <si>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</si>
  <si>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</si>
  <si>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</si>
  <si>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</si>
  <si>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</si>
  <si>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</si>
  <si>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</si>
  <si>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</si>
  <si>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</si>
  <si>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</si>
  <si>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</si>
  <si>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</si>
  <si>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</si>
  <si>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</si>
  <si>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</si>
  <si>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</si>
  <si>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</si>
  <si>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</si>
  <si>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</si>
  <si>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</si>
  <si>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</si>
  <si>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</si>
  <si>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</si>
  <si>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</si>
  <si>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</si>
  <si>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</si>
  <si>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</si>
  <si>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</si>
  <si>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</si>
  <si>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</si>
  <si>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</si>
  <si>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</si>
  <si>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</si>
  <si>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</si>
  <si>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</si>
  <si>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</si>
  <si>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</si>
  <si>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</si>
  <si>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</si>
  <si>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</si>
  <si>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</si>
  <si>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</si>
  <si>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</si>
  <si>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</si>
  <si>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</si>
  <si>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</si>
  <si>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</si>
  <si>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</si>
  <si>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</si>
  <si>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</si>
  <si>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</si>
  <si>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</si>
  <si>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</si>
  <si>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</si>
  <si>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</si>
  <si>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</si>
  <si>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</si>
  <si>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</si>
  <si>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</si>
  <si>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</si>
  <si>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</si>
  <si>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</si>
  <si>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</si>
  <si>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</si>
  <si>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</si>
  <si>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</si>
  <si>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</si>
  <si>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</si>
  <si>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</si>
  <si>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</si>
  <si>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</si>
  <si>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</si>
  <si>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</si>
  <si>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</si>
  <si>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</si>
  <si>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</si>
  <si>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</si>
  <si>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</si>
  <si>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</si>
  <si>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</si>
  <si>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</si>
  <si>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</si>
  <si>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</si>
  <si>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</si>
  <si>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</si>
  <si>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</si>
  <si>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</si>
  <si>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</si>
  <si>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</si>
  <si>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</si>
  <si>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</si>
  <si>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</si>
  <si>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</si>
  <si>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</si>
  <si>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</si>
  <si>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</si>
  <si>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</si>
  <si>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</si>
  <si>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</si>
  <si>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</si>
  <si>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</si>
  <si>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</si>
  <si>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</si>
  <si>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</si>
  <si>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</si>
  <si>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</si>
  <si>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</si>
  <si>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</si>
  <si>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</si>
  <si>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</si>
  <si>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</si>
  <si>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</si>
  <si>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</si>
  <si>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</si>
  <si>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</si>
  <si>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</si>
  <si>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</si>
  <si>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</si>
  <si>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</si>
  <si>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</si>
  <si>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</si>
  <si>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</si>
  <si>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</si>
  <si>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</si>
  <si>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</si>
  <si>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</si>
  <si>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</si>
  <si>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</si>
  <si>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</si>
  <si>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</si>
  <si>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</si>
  <si>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</si>
  <si>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</si>
  <si>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</si>
  <si>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</si>
  <si>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</si>
  <si>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</si>
  <si>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</si>
  <si>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</si>
  <si>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</si>
  <si>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</si>
  <si>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</si>
  <si>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</si>
  <si>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</si>
  <si>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</si>
  <si>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</si>
  <si>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</si>
  <si>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</si>
  <si>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</si>
  <si>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</si>
  <si>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</si>
  <si>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</si>
  <si>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</si>
  <si>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</si>
  <si>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</si>
  <si>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</si>
  <si>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</si>
  <si>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</si>
  <si>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</si>
  <si>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</si>
  <si>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</si>
  <si>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</si>
  <si>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</si>
  <si>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</si>
  <si>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</si>
  <si>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</si>
  <si>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</si>
  <si>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</si>
  <si>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</si>
  <si>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</si>
  <si>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</si>
  <si>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</si>
  <si>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</si>
  <si>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</si>
  <si>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</si>
  <si>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</si>
  <si>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</si>
  <si>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</si>
  <si>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</si>
  <si>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</si>
  <si>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</si>
  <si>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</si>
  <si>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</si>
  <si>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</si>
  <si>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</si>
  <si>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</si>
  <si>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</si>
  <si>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</si>
  <si>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</si>
  <si>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</si>
  <si>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</si>
  <si>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</si>
  <si>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</si>
  <si>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</si>
  <si>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</si>
  <si>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</si>
  <si>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</si>
  <si>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</si>
  <si>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</si>
  <si>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</si>
  <si>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</si>
  <si>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</si>
  <si>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</si>
  <si>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</si>
  <si>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</si>
  <si>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</si>
  <si>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</si>
  <si>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</si>
  <si>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</si>
  <si>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</si>
  <si>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</si>
  <si>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</si>
  <si>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</si>
  <si>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</si>
  <si>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</si>
  <si>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отщдельно, подписать Сочи,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</si>
</sst>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45694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0.45833333333333331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5</v>
      </c>
      <c r="Y47" s="780">
        <f t="shared" si="6"/>
        <v>10.8</v>
      </c>
      <c r="Z47" s="36">
        <f>IFERROR(IF(Y47=0,"",ROUNDUP(Y47/H47,0)*0.01898),"")</f>
        <v>1.898E-2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5.2013888888888884</v>
      </c>
      <c r="BN47" s="64">
        <f t="shared" si="8"/>
        <v>11.234999999999999</v>
      </c>
      <c r="BO47" s="64">
        <f t="shared" si="9"/>
        <v>7.2337962962962955E-3</v>
      </c>
      <c r="BP47" s="64">
        <f t="shared" si="10"/>
        <v>1.5625E-2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220</v>
      </c>
      <c r="Y50" s="780">
        <f t="shared" si="6"/>
        <v>220</v>
      </c>
      <c r="Z50" s="36">
        <f>IFERROR(IF(Y50=0,"",ROUNDUP(Y50/H50,0)*0.00902),"")</f>
        <v>0.49609999999999999</v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231.55</v>
      </c>
      <c r="BN50" s="64">
        <f t="shared" si="8"/>
        <v>231.55</v>
      </c>
      <c r="BO50" s="64">
        <f t="shared" si="9"/>
        <v>0.41666666666666669</v>
      </c>
      <c r="BP50" s="64">
        <f t="shared" si="10"/>
        <v>0.41666666666666669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55.462962962962962</v>
      </c>
      <c r="Y52" s="781">
        <f>IFERROR(Y46/H46,"0")+IFERROR(Y47/H47,"0")+IFERROR(Y48/H48,"0")+IFERROR(Y49/H49,"0")+IFERROR(Y50/H50,"0")+IFERROR(Y51/H51,"0")</f>
        <v>56</v>
      </c>
      <c r="Z52" s="781">
        <f>IFERROR(IF(Z46="",0,Z46),"0")+IFERROR(IF(Z47="",0,Z47),"0")+IFERROR(IF(Z48="",0,Z48),"0")+IFERROR(IF(Z49="",0,Z49),"0")+IFERROR(IF(Z50="",0,Z50),"0")+IFERROR(IF(Z51="",0,Z51),"0")</f>
        <v>0.51507999999999998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225</v>
      </c>
      <c r="Y53" s="781">
        <f>IFERROR(SUM(Y46:Y51),"0")</f>
        <v>230.8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20</v>
      </c>
      <c r="Y62" s="780">
        <f t="shared" si="11"/>
        <v>21.6</v>
      </c>
      <c r="Z62" s="36">
        <f>IFERROR(IF(Y62=0,"",ROUNDUP(Y62/H62,0)*0.01898),"")</f>
        <v>3.7960000000000001E-2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20.805555555555554</v>
      </c>
      <c r="BN62" s="64">
        <f t="shared" si="13"/>
        <v>22.47</v>
      </c>
      <c r="BO62" s="64">
        <f t="shared" si="14"/>
        <v>2.8935185185185182E-2</v>
      </c>
      <c r="BP62" s="64">
        <f t="shared" si="15"/>
        <v>3.125E-2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180</v>
      </c>
      <c r="Y67" s="780">
        <f t="shared" si="11"/>
        <v>180</v>
      </c>
      <c r="Z67" s="36">
        <f>IFERROR(IF(Y67=0,"",ROUNDUP(Y67/H67,0)*0.00902),"")</f>
        <v>0.36080000000000001</v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188.39999999999998</v>
      </c>
      <c r="BN67" s="64">
        <f t="shared" si="13"/>
        <v>188.39999999999998</v>
      </c>
      <c r="BO67" s="64">
        <f t="shared" si="14"/>
        <v>0.30303030303030304</v>
      </c>
      <c r="BP67" s="64">
        <f t="shared" si="15"/>
        <v>0.30303030303030304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41.851851851851855</v>
      </c>
      <c r="Y68" s="781">
        <f>IFERROR(Y61/H61,"0")+IFERROR(Y62/H62,"0")+IFERROR(Y63/H63,"0")+IFERROR(Y64/H64,"0")+IFERROR(Y65/H65,"0")+IFERROR(Y66/H66,"0")+IFERROR(Y67/H67,"0")</f>
        <v>42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0.39876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200</v>
      </c>
      <c r="Y69" s="781">
        <f>IFERROR(SUM(Y61:Y67),"0")</f>
        <v>201.6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30</v>
      </c>
      <c r="Y71" s="780">
        <f>IFERROR(IF(X71="",0,CEILING((X71/$H71),1)*$H71),"")</f>
        <v>32.400000000000006</v>
      </c>
      <c r="Z71" s="36">
        <f>IFERROR(IF(Y71=0,"",ROUNDUP(Y71/H71,0)*0.01898),"")</f>
        <v>5.6940000000000004E-2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31.208333333333329</v>
      </c>
      <c r="BN71" s="64">
        <f>IFERROR(Y71*I71/H71,"0")</f>
        <v>33.705000000000005</v>
      </c>
      <c r="BO71" s="64">
        <f>IFERROR(1/J71*(X71/H71),"0")</f>
        <v>4.3402777777777776E-2</v>
      </c>
      <c r="BP71" s="64">
        <f>IFERROR(1/J71*(Y71/H71),"0")</f>
        <v>4.6875000000000007E-2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73</v>
      </c>
      <c r="Y74" s="780">
        <f>IFERROR(IF(X74="",0,CEILING((X74/$H74),1)*$H74),"")</f>
        <v>75.600000000000009</v>
      </c>
      <c r="Z74" s="36">
        <f>IFERROR(IF(Y74=0,"",ROUNDUP(Y74/H74,0)*0.00651),"")</f>
        <v>0.18228</v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77.86666666666666</v>
      </c>
      <c r="BN74" s="64">
        <f>IFERROR(Y74*I74/H74,"0")</f>
        <v>80.64</v>
      </c>
      <c r="BO74" s="64">
        <f>IFERROR(1/J74*(X74/H74),"0")</f>
        <v>0.14855514855514856</v>
      </c>
      <c r="BP74" s="64">
        <f>IFERROR(1/J74*(Y74/H74),"0")</f>
        <v>0.15384615384615385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29.814814814814813</v>
      </c>
      <c r="Y75" s="781">
        <f>IFERROR(Y71/H71,"0")+IFERROR(Y72/H72,"0")+IFERROR(Y73/H73,"0")+IFERROR(Y74/H74,"0")</f>
        <v>31</v>
      </c>
      <c r="Z75" s="781">
        <f>IFERROR(IF(Z71="",0,Z71),"0")+IFERROR(IF(Z72="",0,Z72),"0")+IFERROR(IF(Z73="",0,Z73),"0")+IFERROR(IF(Z74="",0,Z74),"0")</f>
        <v>0.23921999999999999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103</v>
      </c>
      <c r="Y76" s="781">
        <f>IFERROR(SUM(Y71:Y74),"0")</f>
        <v>108.00000000000001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20</v>
      </c>
      <c r="Y103" s="780">
        <f>IFERROR(IF(X103="",0,CEILING((X103/$H103),1)*$H103),"")</f>
        <v>21.6</v>
      </c>
      <c r="Z103" s="36">
        <f>IFERROR(IF(Y103=0,"",ROUNDUP(Y103/H103,0)*0.01898),"")</f>
        <v>3.7960000000000001E-2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20.805555555555554</v>
      </c>
      <c r="BN103" s="64">
        <f>IFERROR(Y103*I103/H103,"0")</f>
        <v>22.47</v>
      </c>
      <c r="BO103" s="64">
        <f>IFERROR(1/J103*(X103/H103),"0")</f>
        <v>2.8935185185185182E-2</v>
      </c>
      <c r="BP103" s="64">
        <f>IFERROR(1/J103*(Y103/H103),"0")</f>
        <v>3.125E-2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92</v>
      </c>
      <c r="Y105" s="780">
        <f>IFERROR(IF(X105="",0,CEILING((X105/$H105),1)*$H105),"")</f>
        <v>94.5</v>
      </c>
      <c r="Z105" s="36">
        <f>IFERROR(IF(Y105=0,"",ROUNDUP(Y105/H105,0)*0.00902),"")</f>
        <v>0.18942000000000001</v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96.293333333333337</v>
      </c>
      <c r="BN105" s="64">
        <f>IFERROR(Y105*I105/H105,"0")</f>
        <v>98.91</v>
      </c>
      <c r="BO105" s="64">
        <f>IFERROR(1/J105*(X105/H105),"0")</f>
        <v>0.15488215488215487</v>
      </c>
      <c r="BP105" s="64">
        <f>IFERROR(1/J105*(Y105/H105),"0")</f>
        <v>0.15909090909090909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22.296296296296294</v>
      </c>
      <c r="Y106" s="781">
        <f>IFERROR(Y103/H103,"0")+IFERROR(Y104/H104,"0")+IFERROR(Y105/H105,"0")</f>
        <v>23</v>
      </c>
      <c r="Z106" s="781">
        <f>IFERROR(IF(Z103="",0,Z103),"0")+IFERROR(IF(Z104="",0,Z104),"0")+IFERROR(IF(Z105="",0,Z105),"0")</f>
        <v>0.22738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112</v>
      </c>
      <c r="Y107" s="781">
        <f>IFERROR(SUM(Y103:Y105),"0")</f>
        <v>116.1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35</v>
      </c>
      <c r="Y110" s="780">
        <f t="shared" si="26"/>
        <v>42</v>
      </c>
      <c r="Z110" s="36">
        <f>IFERROR(IF(Y110=0,"",ROUNDUP(Y110/H110,0)*0.01898),"")</f>
        <v>9.4899999999999998E-2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37.162500000000001</v>
      </c>
      <c r="BN110" s="64">
        <f t="shared" si="28"/>
        <v>44.594999999999999</v>
      </c>
      <c r="BO110" s="64">
        <f t="shared" si="29"/>
        <v>6.5104166666666657E-2</v>
      </c>
      <c r="BP110" s="64">
        <f t="shared" si="30"/>
        <v>7.8125E-2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135</v>
      </c>
      <c r="Y111" s="780">
        <f t="shared" si="26"/>
        <v>135</v>
      </c>
      <c r="Z111" s="36">
        <f>IFERROR(IF(Y111=0,"",ROUNDUP(Y111/H111,0)*0.00651),"")</f>
        <v>0.32550000000000001</v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147.6</v>
      </c>
      <c r="BN111" s="64">
        <f t="shared" si="28"/>
        <v>147.6</v>
      </c>
      <c r="BO111" s="64">
        <f t="shared" si="29"/>
        <v>0.27472527472527475</v>
      </c>
      <c r="BP111" s="64">
        <f t="shared" si="30"/>
        <v>0.27472527472527475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54.166666666666664</v>
      </c>
      <c r="Y115" s="781">
        <f>IFERROR(Y109/H109,"0")+IFERROR(Y110/H110,"0")+IFERROR(Y111/H111,"0")+IFERROR(Y112/H112,"0")+IFERROR(Y113/H113,"0")+IFERROR(Y114/H114,"0")</f>
        <v>55</v>
      </c>
      <c r="Z115" s="781">
        <f>IFERROR(IF(Z109="",0,Z109),"0")+IFERROR(IF(Z110="",0,Z110),"0")+IFERROR(IF(Z111="",0,Z111),"0")+IFERROR(IF(Z112="",0,Z112),"0")+IFERROR(IF(Z113="",0,Z113),"0")+IFERROR(IF(Z114="",0,Z114),"0")</f>
        <v>0.4204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170</v>
      </c>
      <c r="Y116" s="781">
        <f>IFERROR(SUM(Y109:Y114),"0")</f>
        <v>177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113</v>
      </c>
      <c r="Y122" s="780">
        <f>IFERROR(IF(X122="",0,CEILING((X122/$H122),1)*$H122),"")</f>
        <v>117</v>
      </c>
      <c r="Z122" s="36">
        <f>IFERROR(IF(Y122=0,"",ROUNDUP(Y122/H122,0)*0.00902),"")</f>
        <v>0.23452000000000001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118.27333333333334</v>
      </c>
      <c r="BN122" s="64">
        <f>IFERROR(Y122*I122/H122,"0")</f>
        <v>122.46000000000001</v>
      </c>
      <c r="BO122" s="64">
        <f>IFERROR(1/J122*(X122/H122),"0")</f>
        <v>0.19023569023569023</v>
      </c>
      <c r="BP122" s="64">
        <f>IFERROR(1/J122*(Y122/H122),"0")</f>
        <v>0.19696969696969696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25.111111111111111</v>
      </c>
      <c r="Y124" s="781">
        <f>IFERROR(Y119/H119,"0")+IFERROR(Y120/H120,"0")+IFERROR(Y121/H121,"0")+IFERROR(Y122/H122,"0")+IFERROR(Y123/H123,"0")</f>
        <v>26</v>
      </c>
      <c r="Z124" s="781">
        <f>IFERROR(IF(Z119="",0,Z119),"0")+IFERROR(IF(Z120="",0,Z120),"0")+IFERROR(IF(Z121="",0,Z121),"0")+IFERROR(IF(Z122="",0,Z122),"0")+IFERROR(IF(Z123="",0,Z123),"0")</f>
        <v>0.23452000000000001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113</v>
      </c>
      <c r="Y125" s="781">
        <f>IFERROR(SUM(Y119:Y123),"0")</f>
        <v>117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10</v>
      </c>
      <c r="Y136" s="780">
        <f t="shared" si="31"/>
        <v>11.879999999999999</v>
      </c>
      <c r="Z136" s="36">
        <f>IFERROR(IF(Y136=0,"",ROUNDUP(Y136/H136,0)*0.00651),"")</f>
        <v>3.9059999999999997E-2</v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11.242424242424242</v>
      </c>
      <c r="BN136" s="64">
        <f t="shared" si="33"/>
        <v>13.355999999999998</v>
      </c>
      <c r="BO136" s="64">
        <f t="shared" si="34"/>
        <v>2.7750027750027752E-2</v>
      </c>
      <c r="BP136" s="64">
        <f t="shared" si="35"/>
        <v>3.2967032967032968E-2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5.0505050505050502</v>
      </c>
      <c r="Y140" s="781">
        <f>IFERROR(Y133/H133,"0")+IFERROR(Y134/H134,"0")+IFERROR(Y135/H135,"0")+IFERROR(Y136/H136,"0")+IFERROR(Y137/H137,"0")+IFERROR(Y138/H138,"0")+IFERROR(Y139/H139,"0")</f>
        <v>5.9999999999999991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3.9059999999999997E-2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10</v>
      </c>
      <c r="Y141" s="781">
        <f>IFERROR(SUM(Y133:Y139),"0")</f>
        <v>11.879999999999999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24</v>
      </c>
      <c r="Y151" s="780">
        <f>IFERROR(IF(X151="",0,CEILING((X151/$H151),1)*$H151),"")</f>
        <v>25.6</v>
      </c>
      <c r="Z151" s="36">
        <f>IFERROR(IF(Y151=0,"",ROUNDUP(Y151/H151,0)*0.00651),"")</f>
        <v>5.2080000000000001E-2</v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25.35</v>
      </c>
      <c r="BN151" s="64">
        <f>IFERROR(Y151*I151/H151,"0")</f>
        <v>27.04</v>
      </c>
      <c r="BO151" s="64">
        <f>IFERROR(1/J151*(X151/H151),"0")</f>
        <v>4.1208791208791215E-2</v>
      </c>
      <c r="BP151" s="64">
        <f>IFERROR(1/J151*(Y151/H151),"0")</f>
        <v>4.3956043956043959E-2</v>
      </c>
    </row>
    <row r="152" spans="1:68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7.5</v>
      </c>
      <c r="Y152" s="781">
        <f>IFERROR(Y149/H149,"0")+IFERROR(Y150/H150,"0")+IFERROR(Y151/H151,"0")</f>
        <v>8</v>
      </c>
      <c r="Z152" s="781">
        <f>IFERROR(IF(Z149="",0,Z149),"0")+IFERROR(IF(Z150="",0,Z150),"0")+IFERROR(IF(Z151="",0,Z151),"0")</f>
        <v>5.2080000000000001E-2</v>
      </c>
      <c r="AA152" s="782"/>
      <c r="AB152" s="782"/>
      <c r="AC152" s="782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24</v>
      </c>
      <c r="Y153" s="781">
        <f>IFERROR(SUM(Y149:Y151),"0")</f>
        <v>25.6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14</v>
      </c>
      <c r="Y155" s="780">
        <f>IFERROR(IF(X155="",0,CEILING((X155/$H155),1)*$H155),"")</f>
        <v>14</v>
      </c>
      <c r="Z155" s="36">
        <f>IFERROR(IF(Y155=0,"",ROUNDUP(Y155/H155,0)*0.00651),"")</f>
        <v>3.2550000000000003E-2</v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15.34</v>
      </c>
      <c r="BN155" s="64">
        <f>IFERROR(Y155*I155/H155,"0")</f>
        <v>15.34</v>
      </c>
      <c r="BO155" s="64">
        <f>IFERROR(1/J155*(X155/H155),"0")</f>
        <v>2.7472527472527476E-2</v>
      </c>
      <c r="BP155" s="64">
        <f>IFERROR(1/J155*(Y155/H155),"0")</f>
        <v>2.7472527472527476E-2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5</v>
      </c>
      <c r="Y157" s="781">
        <f>IFERROR(Y155/H155,"0")+IFERROR(Y156/H156,"0")</f>
        <v>5</v>
      </c>
      <c r="Z157" s="781">
        <f>IFERROR(IF(Z155="",0,Z155),"0")+IFERROR(IF(Z156="",0,Z156),"0")</f>
        <v>3.2550000000000003E-2</v>
      </c>
      <c r="AA157" s="782"/>
      <c r="AB157" s="782"/>
      <c r="AC157" s="782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14</v>
      </c>
      <c r="Y158" s="781">
        <f>IFERROR(SUM(Y155:Y156),"0")</f>
        <v>14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19</v>
      </c>
      <c r="Y162" s="780">
        <f>IFERROR(IF(X162="",0,CEILING((X162/$H162),1)*$H162),"")</f>
        <v>21.12</v>
      </c>
      <c r="Z162" s="36">
        <f>IFERROR(IF(Y162=0,"",ROUNDUP(Y162/H162,0)*0.00651),"")</f>
        <v>5.2080000000000001E-2</v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20.928787878787876</v>
      </c>
      <c r="BN162" s="64">
        <f>IFERROR(Y162*I162/H162,"0")</f>
        <v>23.263999999999999</v>
      </c>
      <c r="BO162" s="64">
        <f>IFERROR(1/J162*(X162/H162),"0")</f>
        <v>3.9543789543789544E-2</v>
      </c>
      <c r="BP162" s="64">
        <f>IFERROR(1/J162*(Y162/H162),"0")</f>
        <v>4.3956043956043959E-2</v>
      </c>
    </row>
    <row r="163" spans="1:68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7.1969696969696964</v>
      </c>
      <c r="Y163" s="781">
        <f>IFERROR(Y160/H160,"0")+IFERROR(Y161/H161,"0")+IFERROR(Y162/H162,"0")</f>
        <v>8</v>
      </c>
      <c r="Z163" s="781">
        <f>IFERROR(IF(Z160="",0,Z160),"0")+IFERROR(IF(Z161="",0,Z161),"0")+IFERROR(IF(Z162="",0,Z162),"0")</f>
        <v>5.2080000000000001E-2</v>
      </c>
      <c r="AA163" s="782"/>
      <c r="AB163" s="782"/>
      <c r="AC163" s="782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19</v>
      </c>
      <c r="Y164" s="781">
        <f>IFERROR(SUM(Y160:Y162),"0")</f>
        <v>21.12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202</v>
      </c>
      <c r="Y167" s="780">
        <f>IFERROR(IF(X167="",0,CEILING((X167/$H167),1)*$H167),"")</f>
        <v>204</v>
      </c>
      <c r="Z167" s="36">
        <f>IFERROR(IF(Y167=0,"",ROUNDUP(Y167/H167,0)*0.00902),"")</f>
        <v>0.46001999999999998</v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212.60499999999999</v>
      </c>
      <c r="BN167" s="64">
        <f>IFERROR(Y167*I167/H167,"0")</f>
        <v>214.71</v>
      </c>
      <c r="BO167" s="64">
        <f>IFERROR(1/J167*(X167/H167),"0")</f>
        <v>0.38257575757575757</v>
      </c>
      <c r="BP167" s="64">
        <f>IFERROR(1/J167*(Y167/H167),"0")</f>
        <v>0.38636363636363635</v>
      </c>
    </row>
    <row r="168" spans="1:68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50.5</v>
      </c>
      <c r="Y168" s="781">
        <f>IFERROR(Y167/H167,"0")</f>
        <v>51</v>
      </c>
      <c r="Z168" s="781">
        <f>IFERROR(IF(Z167="",0,Z167),"0")</f>
        <v>0.46001999999999998</v>
      </c>
      <c r="AA168" s="782"/>
      <c r="AB168" s="782"/>
      <c r="AC168" s="782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202</v>
      </c>
      <c r="Y169" s="781">
        <f>IFERROR(SUM(Y167:Y167),"0")</f>
        <v>204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4</v>
      </c>
      <c r="Y179" s="780">
        <f>IFERROR(IF(X179="",0,CEILING((X179/$H179),1)*$H179),"")</f>
        <v>6</v>
      </c>
      <c r="Z179" s="36">
        <f>IFERROR(IF(Y179=0,"",ROUNDUP(Y179/H179,0)*0.00651),"")</f>
        <v>1.302E-2</v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4.3440000000000003</v>
      </c>
      <c r="BN179" s="64">
        <f>IFERROR(Y179*I179/H179,"0")</f>
        <v>6.5160000000000009</v>
      </c>
      <c r="BO179" s="64">
        <f>IFERROR(1/J179*(X179/H179),"0")</f>
        <v>7.326007326007326E-3</v>
      </c>
      <c r="BP179" s="64">
        <f>IFERROR(1/J179*(Y179/H179),"0")</f>
        <v>1.098901098901099E-2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1.3333333333333333</v>
      </c>
      <c r="Y181" s="781">
        <f>IFERROR(Y179/H179,"0")+IFERROR(Y180/H180,"0")</f>
        <v>2</v>
      </c>
      <c r="Z181" s="781">
        <f>IFERROR(IF(Z179="",0,Z179),"0")+IFERROR(IF(Z180="",0,Z180),"0")</f>
        <v>1.302E-2</v>
      </c>
      <c r="AA181" s="782"/>
      <c r="AB181" s="782"/>
      <c r="AC181" s="782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4</v>
      </c>
      <c r="Y182" s="781">
        <f>IFERROR(SUM(Y179:Y180),"0")</f>
        <v>6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35</v>
      </c>
      <c r="Y193" s="780">
        <f t="shared" si="36"/>
        <v>35.700000000000003</v>
      </c>
      <c r="Z193" s="36">
        <f>IFERROR(IF(Y193=0,"",ROUNDUP(Y193/H193,0)*0.00502),"")</f>
        <v>8.5339999999999999E-2</v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37.166666666666664</v>
      </c>
      <c r="BN193" s="64">
        <f t="shared" si="38"/>
        <v>37.910000000000004</v>
      </c>
      <c r="BO193" s="64">
        <f t="shared" si="39"/>
        <v>7.1225071225071226E-2</v>
      </c>
      <c r="BP193" s="64">
        <f t="shared" si="40"/>
        <v>7.2649572649572655E-2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60</v>
      </c>
      <c r="Y195" s="780">
        <f t="shared" si="36"/>
        <v>60.900000000000006</v>
      </c>
      <c r="Z195" s="36">
        <f>IFERROR(IF(Y195=0,"",ROUNDUP(Y195/H195,0)*0.00502),"")</f>
        <v>0.14558000000000001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62.857142857142854</v>
      </c>
      <c r="BN195" s="64">
        <f t="shared" si="38"/>
        <v>63.800000000000004</v>
      </c>
      <c r="BO195" s="64">
        <f t="shared" si="39"/>
        <v>0.12210012210012211</v>
      </c>
      <c r="BP195" s="64">
        <f t="shared" si="40"/>
        <v>0.12393162393162395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45.238095238095234</v>
      </c>
      <c r="Y198" s="781">
        <f>IFERROR(Y190/H190,"0")+IFERROR(Y191/H191,"0")+IFERROR(Y192/H192,"0")+IFERROR(Y193/H193,"0")+IFERROR(Y194/H194,"0")+IFERROR(Y195/H195,"0")+IFERROR(Y196/H196,"0")+IFERROR(Y197/H197,"0")</f>
        <v>46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0.23092000000000001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95</v>
      </c>
      <c r="Y199" s="781">
        <f>IFERROR(SUM(Y190:Y197),"0")</f>
        <v>96.600000000000009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30</v>
      </c>
      <c r="Y216" s="780">
        <f t="shared" si="41"/>
        <v>30.6</v>
      </c>
      <c r="Z216" s="36">
        <f>IFERROR(IF(Y216=0,"",ROUNDUP(Y216/H216,0)*0.00502),"")</f>
        <v>8.5339999999999999E-2</v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32.166666666666664</v>
      </c>
      <c r="BN216" s="64">
        <f t="shared" si="43"/>
        <v>32.81</v>
      </c>
      <c r="BO216" s="64">
        <f t="shared" si="44"/>
        <v>7.122507122507124E-2</v>
      </c>
      <c r="BP216" s="64">
        <f t="shared" si="45"/>
        <v>7.2649572649572655E-2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29</v>
      </c>
      <c r="Y217" s="780">
        <f t="shared" si="41"/>
        <v>30.6</v>
      </c>
      <c r="Z217" s="36">
        <f>IFERROR(IF(Y217=0,"",ROUNDUP(Y217/H217,0)*0.00502),"")</f>
        <v>8.5339999999999999E-2</v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30.611111111111107</v>
      </c>
      <c r="BN217" s="64">
        <f t="shared" si="43"/>
        <v>32.299999999999997</v>
      </c>
      <c r="BO217" s="64">
        <f t="shared" si="44"/>
        <v>6.8850902184235521E-2</v>
      </c>
      <c r="BP217" s="64">
        <f t="shared" si="45"/>
        <v>7.2649572649572655E-2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32.777777777777779</v>
      </c>
      <c r="Y220" s="781">
        <f>IFERROR(Y212/H212,"0")+IFERROR(Y213/H213,"0")+IFERROR(Y214/H214,"0")+IFERROR(Y215/H215,"0")+IFERROR(Y216/H216,"0")+IFERROR(Y217/H217,"0")+IFERROR(Y218/H218,"0")+IFERROR(Y219/H219,"0")</f>
        <v>34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0.17068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59</v>
      </c>
      <c r="Y221" s="781">
        <f>IFERROR(SUM(Y212:Y219),"0")</f>
        <v>61.2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80</v>
      </c>
      <c r="Y229" s="780">
        <f t="shared" si="46"/>
        <v>81.599999999999994</v>
      </c>
      <c r="Z229" s="36">
        <f t="shared" si="51"/>
        <v>0.22134000000000001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88.40000000000002</v>
      </c>
      <c r="BN229" s="64">
        <f t="shared" si="48"/>
        <v>90.168000000000006</v>
      </c>
      <c r="BO229" s="64">
        <f t="shared" si="49"/>
        <v>0.18315018315018317</v>
      </c>
      <c r="BP229" s="64">
        <f t="shared" si="50"/>
        <v>0.18681318681318682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31</v>
      </c>
      <c r="Y230" s="780">
        <f t="shared" si="46"/>
        <v>31.2</v>
      </c>
      <c r="Z230" s="36">
        <f t="shared" si="51"/>
        <v>8.4629999999999997E-2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34.255000000000003</v>
      </c>
      <c r="BN230" s="64">
        <f t="shared" si="48"/>
        <v>34.476000000000006</v>
      </c>
      <c r="BO230" s="64">
        <f t="shared" si="49"/>
        <v>7.0970695970695982E-2</v>
      </c>
      <c r="BP230" s="64">
        <f t="shared" si="50"/>
        <v>7.1428571428571438E-2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2</v>
      </c>
      <c r="Y232" s="780">
        <f t="shared" si="46"/>
        <v>2.4</v>
      </c>
      <c r="Z232" s="36">
        <f t="shared" si="51"/>
        <v>6.5100000000000002E-3</v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2.2100000000000004</v>
      </c>
      <c r="BN232" s="64">
        <f t="shared" si="48"/>
        <v>2.6520000000000001</v>
      </c>
      <c r="BO232" s="64">
        <f t="shared" si="49"/>
        <v>4.578754578754579E-3</v>
      </c>
      <c r="BP232" s="64">
        <f t="shared" si="50"/>
        <v>5.4945054945054949E-3</v>
      </c>
    </row>
    <row r="233" spans="1:68" ht="27" hidden="1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47.083333333333336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48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0.31248000000000004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113</v>
      </c>
      <c r="Y235" s="781">
        <f>IFERROR(SUM(Y223:Y233),"0")</f>
        <v>115.2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hidden="1" customHeight="1" x14ac:dyDescent="0.25">
      <c r="A238" s="54" t="s">
        <v>398</v>
      </c>
      <c r="B238" s="54" t="s">
        <v>401</v>
      </c>
      <c r="C238" s="31">
        <v>4301060460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45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hidden="1" customHeight="1" x14ac:dyDescent="0.25">
      <c r="A239" s="54" t="s">
        <v>398</v>
      </c>
      <c r="B239" s="54" t="s">
        <v>404</v>
      </c>
      <c r="C239" s="31">
        <v>4301060404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4</v>
      </c>
      <c r="Y242" s="780">
        <f t="shared" si="52"/>
        <v>4.8</v>
      </c>
      <c r="Z242" s="36">
        <f>IFERROR(IF(Y242=0,"",ROUNDUP(Y242/H242,0)*0.00651),"")</f>
        <v>1.302E-2</v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4.4200000000000008</v>
      </c>
      <c r="BN242" s="64">
        <f t="shared" si="54"/>
        <v>5.3040000000000003</v>
      </c>
      <c r="BO242" s="64">
        <f t="shared" si="55"/>
        <v>9.1575091575091579E-3</v>
      </c>
      <c r="BP242" s="64">
        <f t="shared" si="56"/>
        <v>1.098901098901099E-2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1.6666666666666667</v>
      </c>
      <c r="Y243" s="781">
        <f>IFERROR(Y237/H237,"0")+IFERROR(Y238/H238,"0")+IFERROR(Y239/H239,"0")+IFERROR(Y240/H240,"0")+IFERROR(Y241/H241,"0")+IFERROR(Y242/H242,"0")</f>
        <v>2</v>
      </c>
      <c r="Z243" s="781">
        <f>IFERROR(IF(Z237="",0,Z237),"0")+IFERROR(IF(Z238="",0,Z238),"0")+IFERROR(IF(Z239="",0,Z239),"0")+IFERROR(IF(Z240="",0,Z240),"0")+IFERROR(IF(Z241="",0,Z241),"0")+IFERROR(IF(Z242="",0,Z242),"0")</f>
        <v>1.302E-2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4</v>
      </c>
      <c r="Y244" s="781">
        <f>IFERROR(SUM(Y237:Y242),"0")</f>
        <v>4.8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420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427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446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4</v>
      </c>
      <c r="Y284" s="780">
        <f t="shared" si="67"/>
        <v>4</v>
      </c>
      <c r="Z284" s="36">
        <f>IFERROR(IF(Y284=0,"",ROUNDUP(Y284/H284,0)*0.00902),"")</f>
        <v>9.0200000000000002E-3</v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4.21</v>
      </c>
      <c r="BN284" s="64">
        <f t="shared" si="69"/>
        <v>4.21</v>
      </c>
      <c r="BO284" s="64">
        <f t="shared" si="70"/>
        <v>7.575757575757576E-3</v>
      </c>
      <c r="BP284" s="64">
        <f t="shared" si="71"/>
        <v>7.575757575757576E-3</v>
      </c>
    </row>
    <row r="285" spans="1:68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1</v>
      </c>
      <c r="Y285" s="781">
        <f>IFERROR(Y276/H276,"0")+IFERROR(Y277/H277,"0")+IFERROR(Y278/H278,"0")+IFERROR(Y279/H279,"0")+IFERROR(Y280/H280,"0")+IFERROR(Y281/H281,"0")+IFERROR(Y282/H282,"0")+IFERROR(Y283/H283,"0")+IFERROR(Y284/H284,"0")</f>
        <v>1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9.0200000000000002E-3</v>
      </c>
      <c r="AA285" s="782"/>
      <c r="AB285" s="782"/>
      <c r="AC285" s="782"/>
    </row>
    <row r="286" spans="1:68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4</v>
      </c>
      <c r="Y286" s="781">
        <f>IFERROR(SUM(Y276:Y284),"0")</f>
        <v>4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16</v>
      </c>
      <c r="Y304" s="780">
        <f t="shared" si="72"/>
        <v>16.8</v>
      </c>
      <c r="Z304" s="36">
        <f>IFERROR(IF(Y304=0,"",ROUNDUP(Y304/H304,0)*0.00651),"")</f>
        <v>4.5569999999999999E-2</v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17.680000000000003</v>
      </c>
      <c r="BN304" s="64">
        <f t="shared" si="74"/>
        <v>18.564000000000004</v>
      </c>
      <c r="BO304" s="64">
        <f t="shared" si="75"/>
        <v>3.6630036630036632E-2</v>
      </c>
      <c r="BP304" s="64">
        <f t="shared" si="76"/>
        <v>3.8461538461538471E-2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6.666666666666667</v>
      </c>
      <c r="Y307" s="781">
        <f>IFERROR(Y301/H301,"0")+IFERROR(Y302/H302,"0")+IFERROR(Y303/H303,"0")+IFERROR(Y304/H304,"0")+IFERROR(Y305/H305,"0")+IFERROR(Y306/H306,"0")</f>
        <v>7.0000000000000009</v>
      </c>
      <c r="Z307" s="781">
        <f>IFERROR(IF(Z301="",0,Z301),"0")+IFERROR(IF(Z302="",0,Z302),"0")+IFERROR(IF(Z303="",0,Z303),"0")+IFERROR(IF(Z304="",0,Z304),"0")+IFERROR(IF(Z305="",0,Z305),"0")+IFERROR(IF(Z306="",0,Z306),"0")</f>
        <v>4.5569999999999999E-2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16</v>
      </c>
      <c r="Y308" s="781">
        <f>IFERROR(SUM(Y301:Y306),"0")</f>
        <v>16.8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6</v>
      </c>
      <c r="Y344" s="780">
        <f>IFERROR(IF(X344="",0,CEILING((X344/$H344),1)*$H344),"")</f>
        <v>6.3000000000000007</v>
      </c>
      <c r="Z344" s="36">
        <f>IFERROR(IF(Y344=0,"",ROUNDUP(Y344/H344,0)*0.00502),"")</f>
        <v>1.506E-2</v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6.2857142857142856</v>
      </c>
      <c r="BN344" s="64">
        <f>IFERROR(Y344*I344/H344,"0")</f>
        <v>6.6000000000000014</v>
      </c>
      <c r="BO344" s="64">
        <f>IFERROR(1/J344*(X344/H344),"0")</f>
        <v>1.2210012210012212E-2</v>
      </c>
      <c r="BP344" s="64">
        <f>IFERROR(1/J344*(Y344/H344),"0")</f>
        <v>1.2820512820512822E-2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2.8571428571428572</v>
      </c>
      <c r="Y346" s="781">
        <f>IFERROR(Y344/H344,"0")+IFERROR(Y345/H345,"0")</f>
        <v>3</v>
      </c>
      <c r="Z346" s="781">
        <f>IFERROR(IF(Z344="",0,Z344),"0")+IFERROR(IF(Z345="",0,Z345),"0")</f>
        <v>1.506E-2</v>
      </c>
      <c r="AA346" s="782"/>
      <c r="AB346" s="782"/>
      <c r="AC346" s="782"/>
    </row>
    <row r="347" spans="1:68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6</v>
      </c>
      <c r="Y347" s="781">
        <f>IFERROR(SUM(Y344:Y345),"0")</f>
        <v>6.3000000000000007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4</v>
      </c>
      <c r="Y366" s="780">
        <f t="shared" si="77"/>
        <v>4</v>
      </c>
      <c r="Z366" s="36">
        <f>IFERROR(IF(Y366=0,"",ROUNDUP(Y366/H366,0)*0.00902),"")</f>
        <v>9.0200000000000002E-3</v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4.21</v>
      </c>
      <c r="BN366" s="64">
        <f t="shared" si="79"/>
        <v>4.21</v>
      </c>
      <c r="BO366" s="64">
        <f t="shared" si="80"/>
        <v>7.575757575757576E-3</v>
      </c>
      <c r="BP366" s="64">
        <f t="shared" si="81"/>
        <v>7.575757575757576E-3</v>
      </c>
    </row>
    <row r="367" spans="1:68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1</v>
      </c>
      <c r="Y367" s="781">
        <f>IFERROR(Y359/H359,"0")+IFERROR(Y360/H360,"0")+IFERROR(Y361/H361,"0")+IFERROR(Y362/H362,"0")+IFERROR(Y363/H363,"0")+IFERROR(Y364/H364,"0")+IFERROR(Y365/H365,"0")+IFERROR(Y366/H366,"0")</f>
        <v>1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9.0200000000000002E-3</v>
      </c>
      <c r="AA367" s="782"/>
      <c r="AB367" s="782"/>
      <c r="AC367" s="782"/>
    </row>
    <row r="368" spans="1:68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4</v>
      </c>
      <c r="Y368" s="781">
        <f>IFERROR(SUM(Y359:Y366),"0")</f>
        <v>4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70</v>
      </c>
      <c r="Y371" s="780">
        <f>IFERROR(IF(X371="",0,CEILING((X371/$H371),1)*$H371),"")</f>
        <v>71.400000000000006</v>
      </c>
      <c r="Z371" s="36">
        <f>IFERROR(IF(Y371=0,"",ROUNDUP(Y371/H371,0)*0.00902),"")</f>
        <v>0.15334</v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74.499999999999986</v>
      </c>
      <c r="BN371" s="64">
        <f>IFERROR(Y371*I371/H371,"0")</f>
        <v>75.989999999999995</v>
      </c>
      <c r="BO371" s="64">
        <f>IFERROR(1/J371*(X371/H371),"0")</f>
        <v>0.12626262626262624</v>
      </c>
      <c r="BP371" s="64">
        <f>IFERROR(1/J371*(Y371/H371),"0")</f>
        <v>0.12878787878787878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18</v>
      </c>
      <c r="Y373" s="780">
        <f>IFERROR(IF(X373="",0,CEILING((X373/$H373),1)*$H373),"")</f>
        <v>18.900000000000002</v>
      </c>
      <c r="Z373" s="36">
        <f>IFERROR(IF(Y373=0,"",ROUNDUP(Y373/H373,0)*0.00502),"")</f>
        <v>4.5179999999999998E-2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19.114285714285714</v>
      </c>
      <c r="BN373" s="64">
        <f>IFERROR(Y373*I373/H373,"0")</f>
        <v>20.07</v>
      </c>
      <c r="BO373" s="64">
        <f>IFERROR(1/J373*(X373/H373),"0")</f>
        <v>3.6630036630036632E-2</v>
      </c>
      <c r="BP373" s="64">
        <f>IFERROR(1/J373*(Y373/H373),"0")</f>
        <v>3.8461538461538464E-2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25.238095238095234</v>
      </c>
      <c r="Y374" s="781">
        <f>IFERROR(Y370/H370,"0")+IFERROR(Y371/H371,"0")+IFERROR(Y372/H372,"0")+IFERROR(Y373/H373,"0")</f>
        <v>26</v>
      </c>
      <c r="Z374" s="781">
        <f>IFERROR(IF(Z370="",0,Z370),"0")+IFERROR(IF(Z371="",0,Z371),"0")+IFERROR(IF(Z372="",0,Z372),"0")+IFERROR(IF(Z373="",0,Z373),"0")</f>
        <v>0.19852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88</v>
      </c>
      <c r="Y375" s="781">
        <f>IFERROR(SUM(Y370:Y373),"0")</f>
        <v>90.300000000000011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125</v>
      </c>
      <c r="Y377" s="780">
        <f t="shared" ref="Y377:Y382" si="82">IFERROR(IF(X377="",0,CEILING((X377/$H377),1)*$H377),"")</f>
        <v>132.6</v>
      </c>
      <c r="Z377" s="36">
        <f>IFERROR(IF(Y377=0,"",ROUNDUP(Y377/H377,0)*0.01898),"")</f>
        <v>0.32266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133.22115384615384</v>
      </c>
      <c r="BN377" s="64">
        <f t="shared" ref="BN377:BN382" si="84">IFERROR(Y377*I377/H377,"0")</f>
        <v>141.32100000000003</v>
      </c>
      <c r="BO377" s="64">
        <f t="shared" ref="BO377:BO382" si="85">IFERROR(1/J377*(X377/H377),"0")</f>
        <v>0.25040064102564102</v>
      </c>
      <c r="BP377" s="64">
        <f t="shared" ref="BP377:BP382" si="86">IFERROR(1/J377*(Y377/H377),"0")</f>
        <v>0.265625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35</v>
      </c>
      <c r="Y380" s="780">
        <f t="shared" si="82"/>
        <v>36</v>
      </c>
      <c r="Z380" s="36">
        <f>IFERROR(IF(Y380=0,"",ROUNDUP(Y380/H380,0)*0.00651),"")</f>
        <v>7.8119999999999995E-2</v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37.869999999999997</v>
      </c>
      <c r="BN380" s="64">
        <f t="shared" si="84"/>
        <v>38.951999999999998</v>
      </c>
      <c r="BO380" s="64">
        <f t="shared" si="85"/>
        <v>6.4102564102564111E-2</v>
      </c>
      <c r="BP380" s="64">
        <f t="shared" si="86"/>
        <v>6.5934065934065936E-2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27.692307692307693</v>
      </c>
      <c r="Y383" s="781">
        <f>IFERROR(Y377/H377,"0")+IFERROR(Y378/H378,"0")+IFERROR(Y379/H379,"0")+IFERROR(Y380/H380,"0")+IFERROR(Y381/H381,"0")+IFERROR(Y382/H382,"0")</f>
        <v>29</v>
      </c>
      <c r="Z383" s="781">
        <f>IFERROR(IF(Z377="",0,Z377),"0")+IFERROR(IF(Z378="",0,Z378),"0")+IFERROR(IF(Z379="",0,Z379),"0")+IFERROR(IF(Z380="",0,Z380),"0")+IFERROR(IF(Z381="",0,Z381),"0")+IFERROR(IF(Z382="",0,Z382),"0")</f>
        <v>0.40078000000000003</v>
      </c>
      <c r="AA383" s="782"/>
      <c r="AB383" s="782"/>
      <c r="AC383" s="782"/>
    </row>
    <row r="384" spans="1:68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160</v>
      </c>
      <c r="Y384" s="781">
        <f>IFERROR(SUM(Y377:Y382),"0")</f>
        <v>168.6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48</v>
      </c>
      <c r="Y387" s="780">
        <f>IFERROR(IF(X387="",0,CEILING((X387/$H387),1)*$H387),"")</f>
        <v>54.6</v>
      </c>
      <c r="Z387" s="36">
        <f>IFERROR(IF(Y387=0,"",ROUNDUP(Y387/H387,0)*0.01898),"")</f>
        <v>0.13286000000000001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51.19384615384616</v>
      </c>
      <c r="BN387" s="64">
        <f>IFERROR(Y387*I387/H387,"0")</f>
        <v>58.233000000000011</v>
      </c>
      <c r="BO387" s="64">
        <f>IFERROR(1/J387*(X387/H387),"0")</f>
        <v>9.6153846153846159E-2</v>
      </c>
      <c r="BP387" s="64">
        <f>IFERROR(1/J387*(Y387/H387),"0")</f>
        <v>0.109375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4301060484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70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620</v>
      </c>
      <c r="C389" s="31">
        <v>4301060325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6.1538461538461542</v>
      </c>
      <c r="Y390" s="781">
        <f>IFERROR(Y386/H386,"0")+IFERROR(Y387/H387,"0")+IFERROR(Y388/H388,"0")+IFERROR(Y389/H389,"0")</f>
        <v>7</v>
      </c>
      <c r="Z390" s="781">
        <f>IFERROR(IF(Z386="",0,Z386),"0")+IFERROR(IF(Z387="",0,Z387),"0")+IFERROR(IF(Z388="",0,Z388),"0")+IFERROR(IF(Z389="",0,Z389),"0")</f>
        <v>0.13286000000000001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48</v>
      </c>
      <c r="Y391" s="781">
        <f>IFERROR(SUM(Y386:Y389),"0")</f>
        <v>54.6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1</v>
      </c>
      <c r="Y400" s="780">
        <f>IFERROR(IF(X400="",0,CEILING((X400/$H400),1)*$H400),"")</f>
        <v>2</v>
      </c>
      <c r="Z400" s="36">
        <f>IFERROR(IF(Y400=0,"",ROUNDUP(Y400/H400,0)*0.00474),"")</f>
        <v>4.7400000000000003E-3</v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1.1200000000000001</v>
      </c>
      <c r="BN400" s="64">
        <f>IFERROR(Y400*I400/H400,"0")</f>
        <v>2.2400000000000002</v>
      </c>
      <c r="BO400" s="64">
        <f>IFERROR(1/J400*(X400/H400),"0")</f>
        <v>2.1008403361344537E-3</v>
      </c>
      <c r="BP400" s="64">
        <f>IFERROR(1/J400*(Y400/H400),"0")</f>
        <v>4.2016806722689074E-3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0.5</v>
      </c>
      <c r="Y403" s="781">
        <f>IFERROR(Y400/H400,"0")+IFERROR(Y401/H401,"0")+IFERROR(Y402/H402,"0")</f>
        <v>1</v>
      </c>
      <c r="Z403" s="781">
        <f>IFERROR(IF(Z400="",0,Z400),"0")+IFERROR(IF(Z401="",0,Z401),"0")+IFERROR(IF(Z402="",0,Z402),"0")</f>
        <v>4.7400000000000003E-3</v>
      </c>
      <c r="AA403" s="782"/>
      <c r="AB403" s="782"/>
      <c r="AC403" s="782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1</v>
      </c>
      <c r="Y404" s="781">
        <f>IFERROR(SUM(Y400:Y402),"0")</f>
        <v>2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84</v>
      </c>
      <c r="Y412" s="780">
        <f>IFERROR(IF(X412="",0,CEILING((X412/$H412),1)*$H412),"")</f>
        <v>84</v>
      </c>
      <c r="Z412" s="36">
        <f>IFERROR(IF(Y412=0,"",ROUNDUP(Y412/H412,0)*0.00651),"")</f>
        <v>0.26040000000000002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94.079999999999984</v>
      </c>
      <c r="BN412" s="64">
        <f>IFERROR(Y412*I412/H412,"0")</f>
        <v>94.079999999999984</v>
      </c>
      <c r="BO412" s="64">
        <f>IFERROR(1/J412*(X412/H412),"0")</f>
        <v>0.2197802197802198</v>
      </c>
      <c r="BP412" s="64">
        <f>IFERROR(1/J412*(Y412/H412),"0")</f>
        <v>0.2197802197802198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40</v>
      </c>
      <c r="Y414" s="781">
        <f>IFERROR(Y411/H411,"0")+IFERROR(Y412/H412,"0")+IFERROR(Y413/H413,"0")</f>
        <v>40</v>
      </c>
      <c r="Z414" s="781">
        <f>IFERROR(IF(Z411="",0,Z411),"0")+IFERROR(IF(Z412="",0,Z412),"0")+IFERROR(IF(Z413="",0,Z413),"0")</f>
        <v>0.26040000000000002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84</v>
      </c>
      <c r="Y415" s="781">
        <f>IFERROR(SUM(Y411:Y413),"0")</f>
        <v>84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37.5" hidden="1" customHeight="1" x14ac:dyDescent="0.25">
      <c r="A419" s="54" t="s">
        <v>658</v>
      </c>
      <c r="B419" s="54" t="s">
        <v>659</v>
      </c>
      <c r="C419" s="31">
        <v>4301011869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hidden="1" customHeight="1" x14ac:dyDescent="0.25">
      <c r="A420" s="54" t="s">
        <v>658</v>
      </c>
      <c r="B420" s="54" t="s">
        <v>661</v>
      </c>
      <c r="C420" s="31">
        <v>4301011946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4301011870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4301011947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30</v>
      </c>
      <c r="Y424" s="780">
        <f t="shared" si="87"/>
        <v>30</v>
      </c>
      <c r="Z424" s="36">
        <f>IFERROR(IF(Y424=0,"",ROUNDUP(Y424/H424,0)*0.02175),"")</f>
        <v>4.3499999999999997E-2</v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30.96</v>
      </c>
      <c r="BN424" s="64">
        <f t="shared" si="89"/>
        <v>30.96</v>
      </c>
      <c r="BO424" s="64">
        <f t="shared" si="90"/>
        <v>4.1666666666666664E-2</v>
      </c>
      <c r="BP424" s="64">
        <f t="shared" si="91"/>
        <v>4.1666666666666664E-2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8</v>
      </c>
      <c r="Y427" s="780">
        <f t="shared" si="87"/>
        <v>10</v>
      </c>
      <c r="Z427" s="36">
        <f>IFERROR(IF(Y427=0,"",ROUNDUP(Y427/H427,0)*0.00902),"")</f>
        <v>1.804E-2</v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8.3360000000000003</v>
      </c>
      <c r="BN427" s="64">
        <f t="shared" si="89"/>
        <v>10.42</v>
      </c>
      <c r="BO427" s="64">
        <f t="shared" si="90"/>
        <v>1.2121212121212123E-2</v>
      </c>
      <c r="BP427" s="64">
        <f t="shared" si="91"/>
        <v>1.5151515151515152E-2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3.6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6.1539999999999997E-2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38</v>
      </c>
      <c r="Y430" s="781">
        <f>IFERROR(SUM(Y419:Y428),"0")</f>
        <v>40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6</v>
      </c>
      <c r="Y432" s="780">
        <f>IFERROR(IF(X432="",0,CEILING((X432/$H432),1)*$H432),"")</f>
        <v>15</v>
      </c>
      <c r="Z432" s="36">
        <f>IFERROR(IF(Y432=0,"",ROUNDUP(Y432/H432,0)*0.02175),"")</f>
        <v>2.1749999999999999E-2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6.1919999999999993</v>
      </c>
      <c r="BN432" s="64">
        <f>IFERROR(Y432*I432/H432,"0")</f>
        <v>15.48</v>
      </c>
      <c r="BO432" s="64">
        <f>IFERROR(1/J432*(X432/H432),"0")</f>
        <v>8.3333333333333332E-3</v>
      </c>
      <c r="BP432" s="64">
        <f>IFERROR(1/J432*(Y432/H432),"0")</f>
        <v>2.0833333333333332E-2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0.4</v>
      </c>
      <c r="Y434" s="781">
        <f>IFERROR(Y432/H432,"0")+IFERROR(Y433/H433,"0")</f>
        <v>1</v>
      </c>
      <c r="Z434" s="781">
        <f>IFERROR(IF(Z432="",0,Z432),"0")+IFERROR(IF(Z433="",0,Z433),"0")</f>
        <v>2.1749999999999999E-2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6</v>
      </c>
      <c r="Y435" s="781">
        <f>IFERROR(SUM(Y432:Y433),"0")</f>
        <v>15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4301031382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4301031406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4</v>
      </c>
      <c r="Y496" s="780">
        <f t="shared" si="97"/>
        <v>4.2</v>
      </c>
      <c r="Z496" s="36">
        <f t="shared" si="102"/>
        <v>1.004E-2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4.2476190476190476</v>
      </c>
      <c r="BN496" s="64">
        <f t="shared" si="99"/>
        <v>4.46</v>
      </c>
      <c r="BO496" s="64">
        <f t="shared" si="100"/>
        <v>8.1400081400081412E-3</v>
      </c>
      <c r="BP496" s="64">
        <f t="shared" si="101"/>
        <v>8.5470085470085479E-3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1.9047619047619047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1.004E-2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4</v>
      </c>
      <c r="Y501" s="781">
        <f>IFERROR(SUM(Y481:Y499),"0")</f>
        <v>4.2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1</v>
      </c>
      <c r="Y508" s="780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1</v>
      </c>
      <c r="Y509" s="780">
        <f>IFERROR(IF(X509="",0,CEILING((X509/$H509),1)*$H509),"")</f>
        <v>1.32</v>
      </c>
      <c r="Z509" s="36">
        <f>IFERROR(IF(Y509=0,"",ROUNDUP(Y509/H509,0)*0.00627),"")</f>
        <v>6.2700000000000004E-3</v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1.4242424242424241</v>
      </c>
      <c r="BN509" s="64">
        <f>IFERROR(Y509*I509/H509,"0")</f>
        <v>1.8799999999999997</v>
      </c>
      <c r="BO509" s="64">
        <f>IFERROR(1/J509*(X509/H509),"0")</f>
        <v>3.787878787878788E-3</v>
      </c>
      <c r="BP509" s="64">
        <f>IFERROR(1/J509*(Y509/H509),"0")</f>
        <v>5.0000000000000001E-3</v>
      </c>
    </row>
    <row r="510" spans="1:68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1.5909090909090908</v>
      </c>
      <c r="Y510" s="781">
        <f>IFERROR(Y508/H508,"0")+IFERROR(Y509/H509,"0")</f>
        <v>2</v>
      </c>
      <c r="Z510" s="781">
        <f>IFERROR(IF(Z508="",0,Z508),"0")+IFERROR(IF(Z509="",0,Z509),"0")</f>
        <v>1.2540000000000001E-2</v>
      </c>
      <c r="AA510" s="782"/>
      <c r="AB510" s="782"/>
      <c r="AC510" s="782"/>
    </row>
    <row r="511" spans="1:68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2</v>
      </c>
      <c r="Y511" s="781">
        <f>IFERROR(SUM(Y508:Y509),"0")</f>
        <v>2.52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4301031327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4301031359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4301012035</v>
      </c>
      <c r="D559" s="791">
        <v>4680115880603</v>
      </c>
      <c r="E559" s="792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4301011778</v>
      </c>
      <c r="D560" s="791">
        <v>4680115880603</v>
      </c>
      <c r="E560" s="792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16</v>
      </c>
      <c r="Y560" s="780">
        <f t="shared" si="103"/>
        <v>18</v>
      </c>
      <c r="Z560" s="36">
        <f>IFERROR(IF(Y560=0,"",ROUNDUP(Y560/H560,0)*0.00902),"")</f>
        <v>4.5100000000000001E-2</v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16.933333333333334</v>
      </c>
      <c r="BN560" s="64">
        <f t="shared" si="106"/>
        <v>19.05</v>
      </c>
      <c r="BO560" s="64">
        <f t="shared" si="107"/>
        <v>3.3670033670033669E-2</v>
      </c>
      <c r="BP560" s="64">
        <f t="shared" si="108"/>
        <v>3.787878787878788E-2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12</v>
      </c>
      <c r="Y562" s="780">
        <f t="shared" si="103"/>
        <v>12</v>
      </c>
      <c r="Z562" s="36">
        <f>IFERROR(IF(Y562=0,"",ROUNDUP(Y562/H562,0)*0.00651),"")</f>
        <v>3.2550000000000003E-2</v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12.9</v>
      </c>
      <c r="BN562" s="64">
        <f t="shared" si="106"/>
        <v>12.9</v>
      </c>
      <c r="BO562" s="64">
        <f t="shared" si="107"/>
        <v>2.7472527472527476E-2</v>
      </c>
      <c r="BP562" s="64">
        <f t="shared" si="108"/>
        <v>2.7472527472527476E-2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4301012034</v>
      </c>
      <c r="D563" s="791">
        <v>4607091389982</v>
      </c>
      <c r="E563" s="792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4301011784</v>
      </c>
      <c r="D564" s="791">
        <v>4607091389982</v>
      </c>
      <c r="E564" s="792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9.4444444444444446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7.7649999999999997E-2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28</v>
      </c>
      <c r="Y569" s="781">
        <f>IFERROR(SUM(Y553:Y567),"0")</f>
        <v>30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4301031419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5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4301031383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18</v>
      </c>
      <c r="Y585" s="780">
        <f t="shared" si="109"/>
        <v>18</v>
      </c>
      <c r="Z585" s="36">
        <f>IFERROR(IF(Y585=0,"",ROUNDUP(Y585/H585,0)*0.00902),"")</f>
        <v>4.5100000000000001E-2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19.05</v>
      </c>
      <c r="BN585" s="64">
        <f t="shared" si="111"/>
        <v>19.05</v>
      </c>
      <c r="BO585" s="64">
        <f t="shared" si="112"/>
        <v>3.787878787878788E-2</v>
      </c>
      <c r="BP585" s="64">
        <f t="shared" si="113"/>
        <v>3.787878787878788E-2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4301031418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44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924</v>
      </c>
      <c r="C587" s="31">
        <v>4301031385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20</v>
      </c>
      <c r="Y588" s="780">
        <f t="shared" si="109"/>
        <v>21.6</v>
      </c>
      <c r="Z588" s="36">
        <f>IFERROR(IF(Y588=0,"",ROUNDUP(Y588/H588,0)*0.00902),"")</f>
        <v>5.4120000000000001E-2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21.166666666666668</v>
      </c>
      <c r="BN588" s="64">
        <f t="shared" si="111"/>
        <v>22.860000000000003</v>
      </c>
      <c r="BO588" s="64">
        <f t="shared" si="112"/>
        <v>4.208754208754209E-2</v>
      </c>
      <c r="BP588" s="64">
        <f t="shared" si="113"/>
        <v>4.5454545454545456E-2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4301031417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6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929</v>
      </c>
      <c r="C590" s="31">
        <v>4301031384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10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10.555555555555555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11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9.9220000000000003E-2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38</v>
      </c>
      <c r="Y592" s="781">
        <f>IFERROR(SUM(Y577:Y590),"0")</f>
        <v>39.6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4301051887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4301051746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4301051920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4301051390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1994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2072.8199999999997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2123.2583275613279</v>
      </c>
      <c r="Y680" s="781">
        <f>IFERROR(SUM(BN22:BN676),"0")</f>
        <v>2207.0110000000013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4</v>
      </c>
      <c r="Y681" s="38">
        <f>ROUNDUP(SUM(BP22:BP676),0)</f>
        <v>5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2223.2583275613279</v>
      </c>
      <c r="Y682" s="781">
        <f>GrossWeightTotalR+PalletQtyTotalR*25</f>
        <v>2332.0110000000013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570.65411440411435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588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4.7699800000000003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230.8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309.60000000000002</v>
      </c>
      <c r="E689" s="46">
        <f>IFERROR(Y103*1,"0")+IFERROR(Y104*1,"0")+IFERROR(Y105*1,"0")+IFERROR(Y109*1,"0")+IFERROR(Y110*1,"0")+IFERROR(Y111*1,"0")+IFERROR(Y112*1,"0")+IFERROR(Y113*1,"0")+IFERROR(Y114*1,"0")</f>
        <v>293.10000000000002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128.88</v>
      </c>
      <c r="G689" s="46">
        <f>IFERROR(Y149*1,"0")+IFERROR(Y150*1,"0")+IFERROR(Y151*1,"0")+IFERROR(Y155*1,"0")+IFERROR(Y156*1,"0")+IFERROR(Y160*1,"0")+IFERROR(Y161*1,"0")+IFERROR(Y162*1,"0")</f>
        <v>60.72</v>
      </c>
      <c r="H689" s="46">
        <f>IFERROR(Y167*1,"0")+IFERROR(Y171*1,"0")+IFERROR(Y172*1,"0")+IFERROR(Y173*1,"0")+IFERROR(Y174*1,"0")+IFERROR(Y175*1,"0")+IFERROR(Y179*1,"0")+IFERROR(Y180*1,"0")</f>
        <v>210</v>
      </c>
      <c r="I689" s="46">
        <f>IFERROR(Y186*1,"0")+IFERROR(Y190*1,"0")+IFERROR(Y191*1,"0")+IFERROR(Y192*1,"0")+IFERROR(Y193*1,"0")+IFERROR(Y194*1,"0")+IFERROR(Y195*1,"0")+IFERROR(Y196*1,"0")+IFERROR(Y197*1,"0")</f>
        <v>96.600000000000009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181.20000000000002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4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16.8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6.3000000000000007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319.5</v>
      </c>
      <c r="W689" s="46">
        <f>IFERROR(Y407*1,"0")+IFERROR(Y411*1,"0")+IFERROR(Y412*1,"0")+IFERROR(Y413*1,"0")</f>
        <v>84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6.7200000000000006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69.599999999999994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0"/>
        <filter val="0,50"/>
        <filter val="1 994,00"/>
        <filter val="1,00"/>
        <filter val="1,33"/>
        <filter val="1,59"/>
        <filter val="1,67"/>
        <filter val="1,90"/>
        <filter val="10,00"/>
        <filter val="10,56"/>
        <filter val="103,00"/>
        <filter val="112,00"/>
        <filter val="113,00"/>
        <filter val="12,00"/>
        <filter val="125,00"/>
        <filter val="135,00"/>
        <filter val="14,00"/>
        <filter val="16,00"/>
        <filter val="160,00"/>
        <filter val="170,00"/>
        <filter val="18,00"/>
        <filter val="180,00"/>
        <filter val="19,00"/>
        <filter val="2 123,26"/>
        <filter val="2 223,26"/>
        <filter val="2,00"/>
        <filter val="2,86"/>
        <filter val="20,00"/>
        <filter val="200,00"/>
        <filter val="202,00"/>
        <filter val="22,30"/>
        <filter val="220,00"/>
        <filter val="225,00"/>
        <filter val="24,00"/>
        <filter val="25,11"/>
        <filter val="25,24"/>
        <filter val="27,69"/>
        <filter val="28,00"/>
        <filter val="29,00"/>
        <filter val="29,81"/>
        <filter val="3,60"/>
        <filter val="30,00"/>
        <filter val="31,00"/>
        <filter val="32,78"/>
        <filter val="35,00"/>
        <filter val="38,00"/>
        <filter val="4"/>
        <filter val="4,00"/>
        <filter val="40,00"/>
        <filter val="41,85"/>
        <filter val="45,24"/>
        <filter val="47,08"/>
        <filter val="48,00"/>
        <filter val="5,00"/>
        <filter val="5,05"/>
        <filter val="50,50"/>
        <filter val="54,17"/>
        <filter val="55,46"/>
        <filter val="570,65"/>
        <filter val="59,00"/>
        <filter val="6,00"/>
        <filter val="6,15"/>
        <filter val="6,67"/>
        <filter val="60,00"/>
        <filter val="7,20"/>
        <filter val="7,50"/>
        <filter val="70,00"/>
        <filter val="73,00"/>
        <filter val="8,00"/>
        <filter val="80,00"/>
        <filter val="84,00"/>
        <filter val="88,00"/>
        <filter val="9,44"/>
        <filter val="92,00"/>
        <filter val="95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2025-02-04T10:44:46Z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