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69E544-FB48-47D8-AEB1-814862E829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BP459" i="1" s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Y443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Z373" i="1" s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M689" i="1" s="1"/>
  <c r="P276" i="1"/>
  <c r="X273" i="1"/>
  <c r="X272" i="1"/>
  <c r="BO271" i="1"/>
  <c r="BM271" i="1"/>
  <c r="Y271" i="1"/>
  <c r="Y273" i="1" s="1"/>
  <c r="P271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L689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09" i="1" s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Y198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Y182" i="1" s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X53" i="1"/>
  <c r="X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58" i="1" l="1"/>
  <c r="BN458" i="1"/>
  <c r="Z458" i="1"/>
  <c r="BP464" i="1"/>
  <c r="BN464" i="1"/>
  <c r="Z464" i="1"/>
  <c r="BP518" i="1"/>
  <c r="BN518" i="1"/>
  <c r="Z518" i="1"/>
  <c r="BP559" i="1"/>
  <c r="BN559" i="1"/>
  <c r="Z559" i="1"/>
  <c r="BP565" i="1"/>
  <c r="BN565" i="1"/>
  <c r="Z565" i="1"/>
  <c r="BP567" i="1"/>
  <c r="BN567" i="1"/>
  <c r="Z567" i="1"/>
  <c r="BP573" i="1"/>
  <c r="BN573" i="1"/>
  <c r="Z573" i="1"/>
  <c r="BP579" i="1"/>
  <c r="BN579" i="1"/>
  <c r="Z579" i="1"/>
  <c r="BP583" i="1"/>
  <c r="BN583" i="1"/>
  <c r="Z583" i="1"/>
  <c r="BP589" i="1"/>
  <c r="BN589" i="1"/>
  <c r="Z58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X679" i="1"/>
  <c r="Y33" i="1"/>
  <c r="Z47" i="1"/>
  <c r="BN47" i="1"/>
  <c r="Z49" i="1"/>
  <c r="BN49" i="1"/>
  <c r="Z64" i="1"/>
  <c r="BN64" i="1"/>
  <c r="Z78" i="1"/>
  <c r="BN78" i="1"/>
  <c r="Z90" i="1"/>
  <c r="BN90" i="1"/>
  <c r="Z103" i="1"/>
  <c r="BN103" i="1"/>
  <c r="Z128" i="1"/>
  <c r="BN128" i="1"/>
  <c r="Y141" i="1"/>
  <c r="Z144" i="1"/>
  <c r="BN144" i="1"/>
  <c r="Z173" i="1"/>
  <c r="BN173" i="1"/>
  <c r="Z193" i="1"/>
  <c r="BN193" i="1"/>
  <c r="Z208" i="1"/>
  <c r="BN208" i="1"/>
  <c r="Z218" i="1"/>
  <c r="BN218" i="1"/>
  <c r="Z229" i="1"/>
  <c r="BN229" i="1"/>
  <c r="Z249" i="1"/>
  <c r="BN249" i="1"/>
  <c r="Z262" i="1"/>
  <c r="BN262" i="1"/>
  <c r="Z279" i="1"/>
  <c r="BN279" i="1"/>
  <c r="Z302" i="1"/>
  <c r="BN302" i="1"/>
  <c r="Z334" i="1"/>
  <c r="BN334" i="1"/>
  <c r="Z361" i="1"/>
  <c r="BN361" i="1"/>
  <c r="Z386" i="1"/>
  <c r="BN386" i="1"/>
  <c r="Z401" i="1"/>
  <c r="BN401" i="1"/>
  <c r="Z424" i="1"/>
  <c r="BN424" i="1"/>
  <c r="BP448" i="1"/>
  <c r="BN448" i="1"/>
  <c r="Z448" i="1"/>
  <c r="BP463" i="1"/>
  <c r="BN463" i="1"/>
  <c r="Z463" i="1"/>
  <c r="BP508" i="1"/>
  <c r="BN508" i="1"/>
  <c r="Z508" i="1"/>
  <c r="BP521" i="1"/>
  <c r="BN521" i="1"/>
  <c r="Z521" i="1"/>
  <c r="BP564" i="1"/>
  <c r="BN564" i="1"/>
  <c r="Z564" i="1"/>
  <c r="BP566" i="1"/>
  <c r="BN566" i="1"/>
  <c r="Z566" i="1"/>
  <c r="Y574" i="1"/>
  <c r="BP572" i="1"/>
  <c r="BN572" i="1"/>
  <c r="Z572" i="1"/>
  <c r="BP580" i="1"/>
  <c r="BN580" i="1"/>
  <c r="Z580" i="1"/>
  <c r="BP584" i="1"/>
  <c r="BN584" i="1"/>
  <c r="Z584" i="1"/>
  <c r="BP590" i="1"/>
  <c r="BN590" i="1"/>
  <c r="Z590" i="1"/>
  <c r="BP635" i="1"/>
  <c r="BN635" i="1"/>
  <c r="Z635" i="1"/>
  <c r="BP637" i="1"/>
  <c r="BN637" i="1"/>
  <c r="Z637" i="1"/>
  <c r="BP639" i="1"/>
  <c r="BN639" i="1"/>
  <c r="Z639" i="1"/>
  <c r="AA689" i="1"/>
  <c r="Y653" i="1"/>
  <c r="BP51" i="1"/>
  <c r="BN51" i="1"/>
  <c r="Z51" i="1"/>
  <c r="BP66" i="1"/>
  <c r="BN66" i="1"/>
  <c r="Z66" i="1"/>
  <c r="BP80" i="1"/>
  <c r="BN80" i="1"/>
  <c r="Z80" i="1"/>
  <c r="BP92" i="1"/>
  <c r="BN92" i="1"/>
  <c r="Z92" i="1"/>
  <c r="BP105" i="1"/>
  <c r="BN105" i="1"/>
  <c r="Z105" i="1"/>
  <c r="BP113" i="1"/>
  <c r="BN113" i="1"/>
  <c r="Z113" i="1"/>
  <c r="BP134" i="1"/>
  <c r="BN134" i="1"/>
  <c r="Z134" i="1"/>
  <c r="BP149" i="1"/>
  <c r="BN149" i="1"/>
  <c r="Z149" i="1"/>
  <c r="Y164" i="1"/>
  <c r="BP160" i="1"/>
  <c r="BN160" i="1"/>
  <c r="Z160" i="1"/>
  <c r="BP175" i="1"/>
  <c r="BN175" i="1"/>
  <c r="Z175" i="1"/>
  <c r="Z22" i="1"/>
  <c r="Z23" i="1" s="1"/>
  <c r="BN22" i="1"/>
  <c r="BP22" i="1"/>
  <c r="Z26" i="1"/>
  <c r="BN26" i="1"/>
  <c r="BP26" i="1"/>
  <c r="Z31" i="1"/>
  <c r="BN31" i="1"/>
  <c r="C689" i="1"/>
  <c r="D689" i="1"/>
  <c r="BP62" i="1"/>
  <c r="BN62" i="1"/>
  <c r="Z62" i="1"/>
  <c r="BP74" i="1"/>
  <c r="BN74" i="1"/>
  <c r="Z74" i="1"/>
  <c r="Y94" i="1"/>
  <c r="BP88" i="1"/>
  <c r="BN88" i="1"/>
  <c r="Z88" i="1"/>
  <c r="BP98" i="1"/>
  <c r="BN98" i="1"/>
  <c r="Z98" i="1"/>
  <c r="BP112" i="1"/>
  <c r="BN112" i="1"/>
  <c r="Z112" i="1"/>
  <c r="BP122" i="1"/>
  <c r="BN122" i="1"/>
  <c r="Z122" i="1"/>
  <c r="BP138" i="1"/>
  <c r="BN138" i="1"/>
  <c r="Z138" i="1"/>
  <c r="Y157" i="1"/>
  <c r="BP155" i="1"/>
  <c r="BN155" i="1"/>
  <c r="Z155" i="1"/>
  <c r="Y168" i="1"/>
  <c r="BP167" i="1"/>
  <c r="BN167" i="1"/>
  <c r="Z167" i="1"/>
  <c r="Z168" i="1" s="1"/>
  <c r="Y177" i="1"/>
  <c r="BP171" i="1"/>
  <c r="BN171" i="1"/>
  <c r="Z171" i="1"/>
  <c r="BP191" i="1"/>
  <c r="BN191" i="1"/>
  <c r="Z191" i="1"/>
  <c r="BP202" i="1"/>
  <c r="BN202" i="1"/>
  <c r="Z202" i="1"/>
  <c r="BP216" i="1"/>
  <c r="BN216" i="1"/>
  <c r="Z216" i="1"/>
  <c r="BP227" i="1"/>
  <c r="BN227" i="1"/>
  <c r="Z227" i="1"/>
  <c r="Y244" i="1"/>
  <c r="BP237" i="1"/>
  <c r="BN237" i="1"/>
  <c r="Z237" i="1"/>
  <c r="BP247" i="1"/>
  <c r="BN247" i="1"/>
  <c r="Z247" i="1"/>
  <c r="BP260" i="1"/>
  <c r="BN260" i="1"/>
  <c r="Z260" i="1"/>
  <c r="BP277" i="1"/>
  <c r="BN277" i="1"/>
  <c r="Z277" i="1"/>
  <c r="BP295" i="1"/>
  <c r="BN295" i="1"/>
  <c r="Z295" i="1"/>
  <c r="Y312" i="1"/>
  <c r="BP311" i="1"/>
  <c r="BN311" i="1"/>
  <c r="Z311" i="1"/>
  <c r="Z312" i="1" s="1"/>
  <c r="Y317" i="1"/>
  <c r="Y316" i="1"/>
  <c r="BP315" i="1"/>
  <c r="BN315" i="1"/>
  <c r="Z315" i="1"/>
  <c r="Z316" i="1" s="1"/>
  <c r="Y321" i="1"/>
  <c r="BP319" i="1"/>
  <c r="BN319" i="1"/>
  <c r="Z319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BP371" i="1"/>
  <c r="BN371" i="1"/>
  <c r="Z371" i="1"/>
  <c r="BP382" i="1"/>
  <c r="BN382" i="1"/>
  <c r="Z382" i="1"/>
  <c r="BP389" i="1"/>
  <c r="BN389" i="1"/>
  <c r="Z389" i="1"/>
  <c r="BP395" i="1"/>
  <c r="BN395" i="1"/>
  <c r="Z395" i="1"/>
  <c r="BP422" i="1"/>
  <c r="BN422" i="1"/>
  <c r="Z422" i="1"/>
  <c r="Y434" i="1"/>
  <c r="BP432" i="1"/>
  <c r="BN432" i="1"/>
  <c r="Z432" i="1"/>
  <c r="BP438" i="1"/>
  <c r="BN438" i="1"/>
  <c r="Z438" i="1"/>
  <c r="BP450" i="1"/>
  <c r="BN450" i="1"/>
  <c r="Z450" i="1"/>
  <c r="BP466" i="1"/>
  <c r="BN466" i="1"/>
  <c r="Z466" i="1"/>
  <c r="BP487" i="1"/>
  <c r="BN487" i="1"/>
  <c r="Z487" i="1"/>
  <c r="BP495" i="1"/>
  <c r="BN495" i="1"/>
  <c r="Z495" i="1"/>
  <c r="Y57" i="1"/>
  <c r="Y76" i="1"/>
  <c r="Y84" i="1"/>
  <c r="Y100" i="1"/>
  <c r="Y116" i="1"/>
  <c r="F689" i="1"/>
  <c r="Y131" i="1"/>
  <c r="Y152" i="1"/>
  <c r="Y158" i="1"/>
  <c r="Y163" i="1"/>
  <c r="Y176" i="1"/>
  <c r="BP195" i="1"/>
  <c r="BN195" i="1"/>
  <c r="Z195" i="1"/>
  <c r="BP212" i="1"/>
  <c r="BN212" i="1"/>
  <c r="Z212" i="1"/>
  <c r="Y235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3" i="1"/>
  <c r="BN363" i="1"/>
  <c r="Z363" i="1"/>
  <c r="Y383" i="1"/>
  <c r="BP378" i="1"/>
  <c r="BN378" i="1"/>
  <c r="Z378" i="1"/>
  <c r="BP388" i="1"/>
  <c r="BN388" i="1"/>
  <c r="Z388" i="1"/>
  <c r="BP412" i="1"/>
  <c r="BN412" i="1"/>
  <c r="Z412" i="1"/>
  <c r="BP426" i="1"/>
  <c r="BN426" i="1"/>
  <c r="Z426" i="1"/>
  <c r="Y440" i="1"/>
  <c r="Y439" i="1"/>
  <c r="BP437" i="1"/>
  <c r="BN437" i="1"/>
  <c r="Z437" i="1"/>
  <c r="BP454" i="1"/>
  <c r="BN454" i="1"/>
  <c r="Z454" i="1"/>
  <c r="Y473" i="1"/>
  <c r="Y472" i="1"/>
  <c r="BP471" i="1"/>
  <c r="BN471" i="1"/>
  <c r="Z471" i="1"/>
  <c r="Z472" i="1" s="1"/>
  <c r="Y478" i="1"/>
  <c r="BP477" i="1"/>
  <c r="BN477" i="1"/>
  <c r="Z477" i="1"/>
  <c r="Z478" i="1" s="1"/>
  <c r="BP486" i="1"/>
  <c r="BN486" i="1"/>
  <c r="Z486" i="1"/>
  <c r="BP492" i="1"/>
  <c r="BN492" i="1"/>
  <c r="Z492" i="1"/>
  <c r="BP504" i="1"/>
  <c r="BN504" i="1"/>
  <c r="Z504" i="1"/>
  <c r="BP537" i="1"/>
  <c r="BN537" i="1"/>
  <c r="Z537" i="1"/>
  <c r="BP557" i="1"/>
  <c r="BN557" i="1"/>
  <c r="Z557" i="1"/>
  <c r="BP562" i="1"/>
  <c r="BN562" i="1"/>
  <c r="Z562" i="1"/>
  <c r="BP587" i="1"/>
  <c r="BN587" i="1"/>
  <c r="Z587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181" i="1"/>
  <c r="Y205" i="1"/>
  <c r="Y243" i="1"/>
  <c r="Y256" i="1"/>
  <c r="Q689" i="1"/>
  <c r="Y322" i="1"/>
  <c r="Y342" i="1"/>
  <c r="Y391" i="1"/>
  <c r="Y390" i="1"/>
  <c r="Y404" i="1"/>
  <c r="Y689" i="1"/>
  <c r="Y460" i="1"/>
  <c r="Y468" i="1"/>
  <c r="Y500" i="1"/>
  <c r="Y539" i="1"/>
  <c r="BP536" i="1"/>
  <c r="BN536" i="1"/>
  <c r="Z536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86" i="1"/>
  <c r="BN586" i="1"/>
  <c r="Z586" i="1"/>
  <c r="Y598" i="1"/>
  <c r="BP594" i="1"/>
  <c r="BN594" i="1"/>
  <c r="Z594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10" i="1"/>
  <c r="Y523" i="1"/>
  <c r="Y597" i="1"/>
  <c r="F9" i="1"/>
  <c r="J9" i="1"/>
  <c r="F10" i="1"/>
  <c r="Y34" i="1"/>
  <c r="Y38" i="1"/>
  <c r="Y42" i="1"/>
  <c r="Y52" i="1"/>
  <c r="Y58" i="1"/>
  <c r="Y69" i="1"/>
  <c r="Y75" i="1"/>
  <c r="Y85" i="1"/>
  <c r="Y93" i="1"/>
  <c r="Y99" i="1"/>
  <c r="Y106" i="1"/>
  <c r="Z109" i="1"/>
  <c r="BN109" i="1"/>
  <c r="BP109" i="1"/>
  <c r="Z111" i="1"/>
  <c r="BN111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Z139" i="1"/>
  <c r="BN139" i="1"/>
  <c r="Y140" i="1"/>
  <c r="Z143" i="1"/>
  <c r="BN143" i="1"/>
  <c r="BP143" i="1"/>
  <c r="Y146" i="1"/>
  <c r="G689" i="1"/>
  <c r="Z150" i="1"/>
  <c r="BN150" i="1"/>
  <c r="BP150" i="1"/>
  <c r="Y153" i="1"/>
  <c r="Z156" i="1"/>
  <c r="Z157" i="1" s="1"/>
  <c r="BN156" i="1"/>
  <c r="BP156" i="1"/>
  <c r="Z161" i="1"/>
  <c r="Z163" i="1" s="1"/>
  <c r="BN161" i="1"/>
  <c r="BP161" i="1"/>
  <c r="H689" i="1"/>
  <c r="Y169" i="1"/>
  <c r="Z172" i="1"/>
  <c r="BN172" i="1"/>
  <c r="BP172" i="1"/>
  <c r="Z174" i="1"/>
  <c r="BN174" i="1"/>
  <c r="Z180" i="1"/>
  <c r="Z181" i="1" s="1"/>
  <c r="BN180" i="1"/>
  <c r="BP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Y199" i="1"/>
  <c r="J689" i="1"/>
  <c r="Z203" i="1"/>
  <c r="BN203" i="1"/>
  <c r="BP203" i="1"/>
  <c r="Y204" i="1"/>
  <c r="Z207" i="1"/>
  <c r="BN207" i="1"/>
  <c r="BP207" i="1"/>
  <c r="Y210" i="1"/>
  <c r="Y221" i="1"/>
  <c r="Z213" i="1"/>
  <c r="BN213" i="1"/>
  <c r="Z215" i="1"/>
  <c r="BN215" i="1"/>
  <c r="Z217" i="1"/>
  <c r="BN217" i="1"/>
  <c r="Z219" i="1"/>
  <c r="BN219" i="1"/>
  <c r="Y220" i="1"/>
  <c r="BP224" i="1"/>
  <c r="BN224" i="1"/>
  <c r="Z224" i="1"/>
  <c r="BP228" i="1"/>
  <c r="BN228" i="1"/>
  <c r="Z228" i="1"/>
  <c r="BP232" i="1"/>
  <c r="BN232" i="1"/>
  <c r="Z232" i="1"/>
  <c r="H9" i="1"/>
  <c r="B689" i="1"/>
  <c r="X680" i="1"/>
  <c r="X681" i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BN97" i="1"/>
  <c r="E689" i="1"/>
  <c r="Z104" i="1"/>
  <c r="BN104" i="1"/>
  <c r="Y107" i="1"/>
  <c r="Y125" i="1"/>
  <c r="Y188" i="1"/>
  <c r="BP226" i="1"/>
  <c r="BN226" i="1"/>
  <c r="Z226" i="1"/>
  <c r="BP230" i="1"/>
  <c r="BN230" i="1"/>
  <c r="Z230" i="1"/>
  <c r="Y234" i="1"/>
  <c r="Z238" i="1"/>
  <c r="BN238" i="1"/>
  <c r="BP238" i="1"/>
  <c r="Z239" i="1"/>
  <c r="BN239" i="1"/>
  <c r="Z241" i="1"/>
  <c r="BN241" i="1"/>
  <c r="K689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Y272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R689" i="1"/>
  <c r="Y313" i="1"/>
  <c r="Z320" i="1"/>
  <c r="BN320" i="1"/>
  <c r="BP320" i="1"/>
  <c r="Z325" i="1"/>
  <c r="Z326" i="1" s="1"/>
  <c r="BN325" i="1"/>
  <c r="BP325" i="1"/>
  <c r="Y326" i="1"/>
  <c r="Z329" i="1"/>
  <c r="Z330" i="1" s="1"/>
  <c r="BN329" i="1"/>
  <c r="BP329" i="1"/>
  <c r="Y330" i="1"/>
  <c r="Z333" i="1"/>
  <c r="Z335" i="1" s="1"/>
  <c r="BN333" i="1"/>
  <c r="BP333" i="1"/>
  <c r="Y336" i="1"/>
  <c r="T689" i="1"/>
  <c r="Z340" i="1"/>
  <c r="BN340" i="1"/>
  <c r="BP340" i="1"/>
  <c r="Y341" i="1"/>
  <c r="Z344" i="1"/>
  <c r="Z346" i="1" s="1"/>
  <c r="BN344" i="1"/>
  <c r="BP344" i="1"/>
  <c r="Y347" i="1"/>
  <c r="Y356" i="1"/>
  <c r="V689" i="1"/>
  <c r="Z360" i="1"/>
  <c r="BN360" i="1"/>
  <c r="Z362" i="1"/>
  <c r="BN362" i="1"/>
  <c r="Z364" i="1"/>
  <c r="BN364" i="1"/>
  <c r="Z366" i="1"/>
  <c r="BN366" i="1"/>
  <c r="Y367" i="1"/>
  <c r="Z370" i="1"/>
  <c r="Z374" i="1" s="1"/>
  <c r="BN370" i="1"/>
  <c r="BP370" i="1"/>
  <c r="Z372" i="1"/>
  <c r="BN372" i="1"/>
  <c r="BP373" i="1"/>
  <c r="BN373" i="1"/>
  <c r="BP379" i="1"/>
  <c r="BN379" i="1"/>
  <c r="Z379" i="1"/>
  <c r="Z390" i="1"/>
  <c r="BP387" i="1"/>
  <c r="BN387" i="1"/>
  <c r="Z387" i="1"/>
  <c r="BP394" i="1"/>
  <c r="BN394" i="1"/>
  <c r="Z394" i="1"/>
  <c r="BP402" i="1"/>
  <c r="BN402" i="1"/>
  <c r="Z402" i="1"/>
  <c r="W689" i="1"/>
  <c r="Y408" i="1"/>
  <c r="BP407" i="1"/>
  <c r="BN407" i="1"/>
  <c r="Z407" i="1"/>
  <c r="Z408" i="1" s="1"/>
  <c r="Y409" i="1"/>
  <c r="Y414" i="1"/>
  <c r="BP411" i="1"/>
  <c r="BN411" i="1"/>
  <c r="Z411" i="1"/>
  <c r="Y269" i="1"/>
  <c r="Y286" i="1"/>
  <c r="Y291" i="1"/>
  <c r="Y298" i="1"/>
  <c r="Y307" i="1"/>
  <c r="Y327" i="1"/>
  <c r="Y368" i="1"/>
  <c r="Y375" i="1"/>
  <c r="Y384" i="1"/>
  <c r="BP377" i="1"/>
  <c r="BN377" i="1"/>
  <c r="Z377" i="1"/>
  <c r="BP381" i="1"/>
  <c r="BN381" i="1"/>
  <c r="Z381" i="1"/>
  <c r="Y397" i="1"/>
  <c r="BP393" i="1"/>
  <c r="BN393" i="1"/>
  <c r="Z393" i="1"/>
  <c r="Z397" i="1" s="1"/>
  <c r="BP396" i="1"/>
  <c r="BN396" i="1"/>
  <c r="Z396" i="1"/>
  <c r="Y398" i="1"/>
  <c r="Y403" i="1"/>
  <c r="BP400" i="1"/>
  <c r="BN400" i="1"/>
  <c r="Z400" i="1"/>
  <c r="Z403" i="1" s="1"/>
  <c r="BP413" i="1"/>
  <c r="BN413" i="1"/>
  <c r="Z413" i="1"/>
  <c r="Y415" i="1"/>
  <c r="X689" i="1"/>
  <c r="Y430" i="1"/>
  <c r="BP419" i="1"/>
  <c r="BN419" i="1"/>
  <c r="Z419" i="1"/>
  <c r="Y429" i="1"/>
  <c r="Y435" i="1"/>
  <c r="Y444" i="1"/>
  <c r="Y455" i="1"/>
  <c r="Y461" i="1"/>
  <c r="Y469" i="1"/>
  <c r="Y501" i="1"/>
  <c r="Y505" i="1"/>
  <c r="Y511" i="1"/>
  <c r="Y516" i="1"/>
  <c r="Y524" i="1"/>
  <c r="BP554" i="1"/>
  <c r="BN554" i="1"/>
  <c r="Z554" i="1"/>
  <c r="BP558" i="1"/>
  <c r="BN558" i="1"/>
  <c r="Z558" i="1"/>
  <c r="BP563" i="1"/>
  <c r="BN563" i="1"/>
  <c r="Z563" i="1"/>
  <c r="Y591" i="1"/>
  <c r="Y592" i="1"/>
  <c r="BP577" i="1"/>
  <c r="BN577" i="1"/>
  <c r="Z577" i="1"/>
  <c r="BP581" i="1"/>
  <c r="BN581" i="1"/>
  <c r="Z581" i="1"/>
  <c r="BP585" i="1"/>
  <c r="BN585" i="1"/>
  <c r="Z585" i="1"/>
  <c r="Z421" i="1"/>
  <c r="BN421" i="1"/>
  <c r="Z423" i="1"/>
  <c r="BN423" i="1"/>
  <c r="Z425" i="1"/>
  <c r="BN425" i="1"/>
  <c r="Z427" i="1"/>
  <c r="BN427" i="1"/>
  <c r="Z433" i="1"/>
  <c r="BN433" i="1"/>
  <c r="Z442" i="1"/>
  <c r="Z443" i="1" s="1"/>
  <c r="BN442" i="1"/>
  <c r="BP442" i="1"/>
  <c r="Z447" i="1"/>
  <c r="Z455" i="1" s="1"/>
  <c r="BN447" i="1"/>
  <c r="BP447" i="1"/>
  <c r="Z449" i="1"/>
  <c r="BN449" i="1"/>
  <c r="Z451" i="1"/>
  <c r="BN451" i="1"/>
  <c r="Z453" i="1"/>
  <c r="BN453" i="1"/>
  <c r="Y456" i="1"/>
  <c r="Z459" i="1"/>
  <c r="Z460" i="1" s="1"/>
  <c r="BN459" i="1"/>
  <c r="Z465" i="1"/>
  <c r="BN465" i="1"/>
  <c r="Z467" i="1"/>
  <c r="BN467" i="1"/>
  <c r="Z689" i="1"/>
  <c r="Y479" i="1"/>
  <c r="Z481" i="1"/>
  <c r="Z500" i="1" s="1"/>
  <c r="BN481" i="1"/>
  <c r="BP481" i="1"/>
  <c r="Z482" i="1"/>
  <c r="BN482" i="1"/>
  <c r="Z483" i="1"/>
  <c r="BN483" i="1"/>
  <c r="Z485" i="1"/>
  <c r="BN485" i="1"/>
  <c r="Z488" i="1"/>
  <c r="BN488" i="1"/>
  <c r="Z491" i="1"/>
  <c r="BN491" i="1"/>
  <c r="Z493" i="1"/>
  <c r="BN493" i="1"/>
  <c r="Z494" i="1"/>
  <c r="BN494" i="1"/>
  <c r="Z496" i="1"/>
  <c r="BN496" i="1"/>
  <c r="Z499" i="1"/>
  <c r="BN499" i="1"/>
  <c r="Z503" i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Y528" i="1"/>
  <c r="Y531" i="1"/>
  <c r="BP530" i="1"/>
  <c r="BN530" i="1"/>
  <c r="Z530" i="1"/>
  <c r="Z531" i="1" s="1"/>
  <c r="Y532" i="1"/>
  <c r="AB689" i="1"/>
  <c r="Y540" i="1"/>
  <c r="BP535" i="1"/>
  <c r="BN535" i="1"/>
  <c r="Z535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BP578" i="1"/>
  <c r="BN578" i="1"/>
  <c r="Z578" i="1"/>
  <c r="BP582" i="1"/>
  <c r="BN582" i="1"/>
  <c r="Z582" i="1"/>
  <c r="BP588" i="1"/>
  <c r="BN588" i="1"/>
  <c r="Z588" i="1"/>
  <c r="Y545" i="1"/>
  <c r="Y569" i="1"/>
  <c r="Z595" i="1"/>
  <c r="BN595" i="1"/>
  <c r="BP595" i="1"/>
  <c r="Z607" i="1"/>
  <c r="Z608" i="1" s="1"/>
  <c r="BN607" i="1"/>
  <c r="BP607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Z597" i="1" l="1"/>
  <c r="Z505" i="1"/>
  <c r="Z341" i="1"/>
  <c r="Z106" i="1"/>
  <c r="Z209" i="1"/>
  <c r="Z204" i="1"/>
  <c r="Z145" i="1"/>
  <c r="Z439" i="1"/>
  <c r="Z220" i="1"/>
  <c r="Z641" i="1"/>
  <c r="Z523" i="1"/>
  <c r="Z468" i="1"/>
  <c r="Z84" i="1"/>
  <c r="Y680" i="1"/>
  <c r="Z234" i="1"/>
  <c r="Y683" i="1"/>
  <c r="Z602" i="1"/>
  <c r="Z665" i="1"/>
  <c r="Z568" i="1"/>
  <c r="Z539" i="1"/>
  <c r="Z434" i="1"/>
  <c r="Z367" i="1"/>
  <c r="Z321" i="1"/>
  <c r="Z255" i="1"/>
  <c r="Z243" i="1"/>
  <c r="Z99" i="1"/>
  <c r="Z75" i="1"/>
  <c r="Z68" i="1"/>
  <c r="Z52" i="1"/>
  <c r="Y681" i="1"/>
  <c r="Z33" i="1"/>
  <c r="Z198" i="1"/>
  <c r="Z176" i="1"/>
  <c r="Z152" i="1"/>
  <c r="Z659" i="1"/>
  <c r="Z624" i="1"/>
  <c r="Z591" i="1"/>
  <c r="X682" i="1"/>
  <c r="Z140" i="1"/>
  <c r="Z130" i="1"/>
  <c r="Z124" i="1"/>
  <c r="Z115" i="1"/>
  <c r="Z631" i="1"/>
  <c r="Z652" i="1"/>
  <c r="Z429" i="1"/>
  <c r="Z383" i="1"/>
  <c r="Z414" i="1"/>
  <c r="Z307" i="1"/>
  <c r="Z297" i="1"/>
  <c r="Z285" i="1"/>
  <c r="Z268" i="1"/>
  <c r="Z93" i="1"/>
  <c r="Z684" i="1" s="1"/>
  <c r="Y679" i="1"/>
  <c r="Y682" i="1" l="1"/>
</calcChain>
</file>

<file path=xl/sharedStrings.xml><?xml version="1.0" encoding="utf-8"?>
<sst xmlns="http://schemas.openxmlformats.org/spreadsheetml/2006/main" count="3185" uniqueCount="1100">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</sst>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2" sqref="AA6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45695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Пятница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0.375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130</v>
      </c>
      <c r="Y62" s="780">
        <f t="shared" si="11"/>
        <v>140.4</v>
      </c>
      <c r="Z62" s="36">
        <f>IFERROR(IF(Y62=0,"",ROUNDUP(Y62/H62,0)*0.01898),"")</f>
        <v>0.24674000000000001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135.23611111111109</v>
      </c>
      <c r="BN62" s="64">
        <f t="shared" si="13"/>
        <v>146.05499999999998</v>
      </c>
      <c r="BO62" s="64">
        <f t="shared" si="14"/>
        <v>0.18807870370370369</v>
      </c>
      <c r="BP62" s="64">
        <f t="shared" si="15"/>
        <v>0.203125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12.037037037037036</v>
      </c>
      <c r="Y68" s="781">
        <f>IFERROR(Y61/H61,"0")+IFERROR(Y62/H62,"0")+IFERROR(Y63/H63,"0")+IFERROR(Y64/H64,"0")+IFERROR(Y65/H65,"0")+IFERROR(Y66/H66,"0")+IFERROR(Y67/H67,"0")</f>
        <v>13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0.24674000000000001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130</v>
      </c>
      <c r="Y69" s="781">
        <f>IFERROR(SUM(Y61:Y67),"0")</f>
        <v>140.4</v>
      </c>
      <c r="Z69" s="37"/>
      <c r="AA69" s="782"/>
      <c r="AB69" s="782"/>
      <c r="AC69" s="782"/>
    </row>
    <row r="70" spans="1:68" ht="14.25" hidden="1" customHeight="1" x14ac:dyDescent="0.25">
      <c r="A70" s="800" t="s">
        <v>158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180</v>
      </c>
      <c r="Y71" s="780">
        <f>IFERROR(IF(X71="",0,CEILING((X71/$H71),1)*$H71),"")</f>
        <v>183.60000000000002</v>
      </c>
      <c r="Z71" s="36">
        <f>IFERROR(IF(Y71=0,"",ROUNDUP(Y71/H71,0)*0.01898),"")</f>
        <v>0.32266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187.24999999999997</v>
      </c>
      <c r="BN71" s="64">
        <f>IFERROR(Y71*I71/H71,"0")</f>
        <v>190.995</v>
      </c>
      <c r="BO71" s="64">
        <f>IFERROR(1/J71*(X71/H71),"0")</f>
        <v>0.26041666666666663</v>
      </c>
      <c r="BP71" s="64">
        <f>IFERROR(1/J71*(Y71/H71),"0")</f>
        <v>0.265625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16.666666666666664</v>
      </c>
      <c r="Y75" s="781">
        <f>IFERROR(Y71/H71,"0")+IFERROR(Y72/H72,"0")+IFERROR(Y73/H73,"0")+IFERROR(Y74/H74,"0")</f>
        <v>17</v>
      </c>
      <c r="Z75" s="781">
        <f>IFERROR(IF(Z71="",0,Z71),"0")+IFERROR(IF(Z72="",0,Z72),"0")+IFERROR(IF(Z73="",0,Z73),"0")+IFERROR(IF(Z74="",0,Z74),"0")</f>
        <v>0.32266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180</v>
      </c>
      <c r="Y76" s="781">
        <f>IFERROR(SUM(Y71:Y74),"0")</f>
        <v>183.60000000000002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190</v>
      </c>
      <c r="B89" s="54" t="s">
        <v>191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199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20</v>
      </c>
      <c r="Y97" s="780">
        <f>IFERROR(IF(X97="",0,CEILING((X97/$H97),1)*$H97),"")</f>
        <v>25.200000000000003</v>
      </c>
      <c r="Z97" s="36">
        <f>IFERROR(IF(Y97=0,"",ROUNDUP(Y97/H97,0)*0.01898),"")</f>
        <v>5.6940000000000004E-2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21.235714285714284</v>
      </c>
      <c r="BN97" s="64">
        <f>IFERROR(Y97*I97/H97,"0")</f>
        <v>26.757000000000001</v>
      </c>
      <c r="BO97" s="64">
        <f>IFERROR(1/J97*(X97/H97),"0")</f>
        <v>3.7202380952380952E-2</v>
      </c>
      <c r="BP97" s="64">
        <f>IFERROR(1/J97*(Y97/H97),"0")</f>
        <v>4.6875E-2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2.3809523809523809</v>
      </c>
      <c r="Y99" s="781">
        <f>IFERROR(Y96/H96,"0")+IFERROR(Y97/H97,"0")+IFERROR(Y98/H98,"0")</f>
        <v>3</v>
      </c>
      <c r="Z99" s="781">
        <f>IFERROR(IF(Z96="",0,Z96),"0")+IFERROR(IF(Z97="",0,Z97),"0")+IFERROR(IF(Z98="",0,Z98),"0")</f>
        <v>5.6940000000000004E-2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20</v>
      </c>
      <c r="Y100" s="781">
        <f>IFERROR(SUM(Y96:Y98),"0")</f>
        <v>25.200000000000003</v>
      </c>
      <c r="Z100" s="37"/>
      <c r="AA100" s="782"/>
      <c r="AB100" s="782"/>
      <c r="AC100" s="782"/>
    </row>
    <row r="101" spans="1:68" ht="16.5" hidden="1" customHeight="1" x14ac:dyDescent="0.25">
      <c r="A101" s="825" t="s">
        <v>207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250</v>
      </c>
      <c r="Y103" s="780">
        <f>IFERROR(IF(X103="",0,CEILING((X103/$H103),1)*$H103),"")</f>
        <v>259.20000000000005</v>
      </c>
      <c r="Z103" s="36">
        <f>IFERROR(IF(Y103=0,"",ROUNDUP(Y103/H103,0)*0.01898),"")</f>
        <v>0.45552000000000004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260.0694444444444</v>
      </c>
      <c r="BN103" s="64">
        <f>IFERROR(Y103*I103/H103,"0")</f>
        <v>269.64000000000004</v>
      </c>
      <c r="BO103" s="64">
        <f>IFERROR(1/J103*(X103/H103),"0")</f>
        <v>0.36168981481481477</v>
      </c>
      <c r="BP103" s="64">
        <f>IFERROR(1/J103*(Y103/H103),"0")</f>
        <v>0.37500000000000006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213</v>
      </c>
      <c r="B105" s="54" t="s">
        <v>214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23.148148148148145</v>
      </c>
      <c r="Y106" s="781">
        <f>IFERROR(Y103/H103,"0")+IFERROR(Y104/H104,"0")+IFERROR(Y105/H105,"0")</f>
        <v>24.000000000000004</v>
      </c>
      <c r="Z106" s="781">
        <f>IFERROR(IF(Z103="",0,Z103),"0")+IFERROR(IF(Z104="",0,Z104),"0")+IFERROR(IF(Z105="",0,Z105),"0")</f>
        <v>0.45552000000000004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250</v>
      </c>
      <c r="Y107" s="781">
        <f>IFERROR(SUM(Y103:Y105),"0")</f>
        <v>259.20000000000005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300</v>
      </c>
      <c r="Y110" s="780">
        <f t="shared" si="26"/>
        <v>302.40000000000003</v>
      </c>
      <c r="Z110" s="36">
        <f>IFERROR(IF(Y110=0,"",ROUNDUP(Y110/H110,0)*0.01898),"")</f>
        <v>0.68328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318.53571428571428</v>
      </c>
      <c r="BN110" s="64">
        <f t="shared" si="28"/>
        <v>321.084</v>
      </c>
      <c r="BO110" s="64">
        <f t="shared" si="29"/>
        <v>0.5580357142857143</v>
      </c>
      <c r="BP110" s="64">
        <f t="shared" si="30"/>
        <v>0.5625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270</v>
      </c>
      <c r="Y111" s="780">
        <f t="shared" si="26"/>
        <v>270</v>
      </c>
      <c r="Z111" s="36">
        <f>IFERROR(IF(Y111=0,"",ROUNDUP(Y111/H111,0)*0.00651),"")</f>
        <v>0.65100000000000002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295.2</v>
      </c>
      <c r="BN111" s="64">
        <f t="shared" si="28"/>
        <v>295.2</v>
      </c>
      <c r="BO111" s="64">
        <f t="shared" si="29"/>
        <v>0.5494505494505495</v>
      </c>
      <c r="BP111" s="64">
        <f t="shared" si="30"/>
        <v>0.5494505494505495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91">
        <v>4680115880214</v>
      </c>
      <c r="E113" s="792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6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91">
        <v>4680115880214</v>
      </c>
      <c r="E114" s="792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135.71428571428572</v>
      </c>
      <c r="Y115" s="781">
        <f>IFERROR(Y109/H109,"0")+IFERROR(Y110/H110,"0")+IFERROR(Y111/H111,"0")+IFERROR(Y112/H112,"0")+IFERROR(Y113/H113,"0")+IFERROR(Y114/H114,"0")</f>
        <v>136</v>
      </c>
      <c r="Z115" s="781">
        <f>IFERROR(IF(Z109="",0,Z109),"0")+IFERROR(IF(Z110="",0,Z110),"0")+IFERROR(IF(Z111="",0,Z111),"0")+IFERROR(IF(Z112="",0,Z112),"0")+IFERROR(IF(Z113="",0,Z113),"0")+IFERROR(IF(Z114="",0,Z114),"0")</f>
        <v>1.3342800000000001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570</v>
      </c>
      <c r="Y116" s="781">
        <f>IFERROR(SUM(Y109:Y114),"0")</f>
        <v>572.40000000000009</v>
      </c>
      <c r="Z116" s="37"/>
      <c r="AA116" s="782"/>
      <c r="AB116" s="782"/>
      <c r="AC116" s="782"/>
    </row>
    <row r="117" spans="1:68" ht="16.5" hidden="1" customHeight="1" x14ac:dyDescent="0.25">
      <c r="A117" s="825" t="s">
        <v>229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230</v>
      </c>
      <c r="B119" s="54" t="s">
        <v>231</v>
      </c>
      <c r="C119" s="31">
        <v>4301011703</v>
      </c>
      <c r="D119" s="791">
        <v>4680115882133</v>
      </c>
      <c r="E119" s="792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91">
        <v>4680115882133</v>
      </c>
      <c r="E120" s="792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765</v>
      </c>
      <c r="Y122" s="780">
        <f>IFERROR(IF(X122="",0,CEILING((X122/$H122),1)*$H122),"")</f>
        <v>765</v>
      </c>
      <c r="Z122" s="36">
        <f>IFERROR(IF(Y122=0,"",ROUNDUP(Y122/H122,0)*0.00902),"")</f>
        <v>1.5334000000000001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800.7</v>
      </c>
      <c r="BN122" s="64">
        <f>IFERROR(Y122*I122/H122,"0")</f>
        <v>800.7</v>
      </c>
      <c r="BO122" s="64">
        <f>IFERROR(1/J122*(X122/H122),"0")</f>
        <v>1.2878787878787878</v>
      </c>
      <c r="BP122" s="64">
        <f>IFERROR(1/J122*(Y122/H122),"0")</f>
        <v>1.2878787878787878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170</v>
      </c>
      <c r="Y124" s="781">
        <f>IFERROR(Y119/H119,"0")+IFERROR(Y120/H120,"0")+IFERROR(Y121/H121,"0")+IFERROR(Y122/H122,"0")+IFERROR(Y123/H123,"0")</f>
        <v>170</v>
      </c>
      <c r="Z124" s="781">
        <f>IFERROR(IF(Z119="",0,Z119),"0")+IFERROR(IF(Z120="",0,Z120),"0")+IFERROR(IF(Z121="",0,Z121),"0")+IFERROR(IF(Z122="",0,Z122),"0")+IFERROR(IF(Z123="",0,Z123),"0")</f>
        <v>1.5334000000000001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765</v>
      </c>
      <c r="Y125" s="781">
        <f>IFERROR(SUM(Y119:Y123),"0")</f>
        <v>765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158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27" hidden="1" customHeight="1" x14ac:dyDescent="0.25">
      <c r="A133" s="54" t="s">
        <v>247</v>
      </c>
      <c r="B133" s="54" t="s">
        <v>248</v>
      </c>
      <c r="C133" s="31">
        <v>4301051625</v>
      </c>
      <c r="D133" s="791">
        <v>4607091385168</v>
      </c>
      <c r="E133" s="792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91">
        <v>4607091385168</v>
      </c>
      <c r="E134" s="792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630</v>
      </c>
      <c r="Y137" s="780">
        <f t="shared" si="31"/>
        <v>631.80000000000007</v>
      </c>
      <c r="Z137" s="36">
        <f>IFERROR(IF(Y137=0,"",ROUNDUP(Y137/H137,0)*0.00651),"")</f>
        <v>1.5233400000000001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688.8</v>
      </c>
      <c r="BN137" s="64">
        <f t="shared" si="33"/>
        <v>690.76800000000003</v>
      </c>
      <c r="BO137" s="64">
        <f t="shared" si="34"/>
        <v>1.2820512820512819</v>
      </c>
      <c r="BP137" s="64">
        <f t="shared" si="35"/>
        <v>1.2857142857142858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60</v>
      </c>
      <c r="Y138" s="780">
        <f t="shared" si="31"/>
        <v>61.2</v>
      </c>
      <c r="Z138" s="36">
        <f>IFERROR(IF(Y138=0,"",ROUNDUP(Y138/H138,0)*0.00651),"")</f>
        <v>0.22134000000000001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66</v>
      </c>
      <c r="BN138" s="64">
        <f t="shared" si="33"/>
        <v>67.319999999999993</v>
      </c>
      <c r="BO138" s="64">
        <f t="shared" si="34"/>
        <v>0.18315018315018317</v>
      </c>
      <c r="BP138" s="64">
        <f t="shared" si="35"/>
        <v>0.18681318681318682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266.66666666666663</v>
      </c>
      <c r="Y140" s="781">
        <f>IFERROR(Y133/H133,"0")+IFERROR(Y134/H134,"0")+IFERROR(Y135/H135,"0")+IFERROR(Y136/H136,"0")+IFERROR(Y137/H137,"0")+IFERROR(Y138/H138,"0")+IFERROR(Y139/H139,"0")</f>
        <v>268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1.7446800000000002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690</v>
      </c>
      <c r="Y141" s="781">
        <f>IFERROR(SUM(Y133:Y139),"0")</f>
        <v>693.00000000000011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199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267</v>
      </c>
      <c r="B144" s="54" t="s">
        <v>268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270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20</v>
      </c>
      <c r="Y149" s="780">
        <f>IFERROR(IF(X149="",0,CEILING((X149/$H149),1)*$H149),"")</f>
        <v>21.6</v>
      </c>
      <c r="Z149" s="36">
        <f>IFERROR(IF(Y149=0,"",ROUNDUP(Y149/H149,0)*0.01196),"")</f>
        <v>4.7840000000000001E-2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26.814814814814817</v>
      </c>
      <c r="BN149" s="64">
        <f>IFERROR(Y149*I149/H149,"0")</f>
        <v>28.96</v>
      </c>
      <c r="BO149" s="64">
        <f>IFERROR(1/J149*(X149/H149),"0")</f>
        <v>3.5612535612535613E-2</v>
      </c>
      <c r="BP149" s="64">
        <f>IFERROR(1/J149*(Y149/H149),"0")</f>
        <v>3.8461538461538464E-2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275</v>
      </c>
      <c r="B151" s="54" t="s">
        <v>278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3.7037037037037033</v>
      </c>
      <c r="Y152" s="781">
        <f>IFERROR(Y149/H149,"0")+IFERROR(Y150/H150,"0")+IFERROR(Y151/H151,"0")</f>
        <v>4</v>
      </c>
      <c r="Z152" s="781">
        <f>IFERROR(IF(Z149="",0,Z149),"0")+IFERROR(IF(Z150="",0,Z150),"0")+IFERROR(IF(Z151="",0,Z151),"0")</f>
        <v>4.7840000000000001E-2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20</v>
      </c>
      <c r="Y153" s="781">
        <f>IFERROR(SUM(Y149:Y151),"0")</f>
        <v>21.6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21</v>
      </c>
      <c r="Y155" s="780">
        <f>IFERROR(IF(X155="",0,CEILING((X155/$H155),1)*$H155),"")</f>
        <v>22.4</v>
      </c>
      <c r="Z155" s="36">
        <f>IFERROR(IF(Y155=0,"",ROUNDUP(Y155/H155,0)*0.00651),"")</f>
        <v>5.2080000000000001E-2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23.01</v>
      </c>
      <c r="BN155" s="64">
        <f>IFERROR(Y155*I155/H155,"0")</f>
        <v>24.543999999999997</v>
      </c>
      <c r="BO155" s="64">
        <f>IFERROR(1/J155*(X155/H155),"0")</f>
        <v>4.1208791208791215E-2</v>
      </c>
      <c r="BP155" s="64">
        <f>IFERROR(1/J155*(Y155/H155),"0")</f>
        <v>4.3956043956043959E-2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7.5000000000000009</v>
      </c>
      <c r="Y157" s="781">
        <f>IFERROR(Y155/H155,"0")+IFERROR(Y156/H156,"0")</f>
        <v>8</v>
      </c>
      <c r="Z157" s="781">
        <f>IFERROR(IF(Z155="",0,Z155),"0")+IFERROR(IF(Z156="",0,Z156),"0")</f>
        <v>5.2080000000000001E-2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21</v>
      </c>
      <c r="Y158" s="781">
        <f>IFERROR(SUM(Y155:Y156),"0")</f>
        <v>22.4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283</v>
      </c>
      <c r="B160" s="54" t="s">
        <v>284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82.5</v>
      </c>
      <c r="Y162" s="780">
        <f>IFERROR(IF(X162="",0,CEILING((X162/$H162),1)*$H162),"")</f>
        <v>84.48</v>
      </c>
      <c r="Z162" s="36">
        <f>IFERROR(IF(Y162=0,"",ROUNDUP(Y162/H162,0)*0.00651),"")</f>
        <v>0.20832000000000001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90.875</v>
      </c>
      <c r="BN162" s="64">
        <f>IFERROR(Y162*I162/H162,"0")</f>
        <v>93.055999999999997</v>
      </c>
      <c r="BO162" s="64">
        <f>IFERROR(1/J162*(X162/H162),"0")</f>
        <v>0.1717032967032967</v>
      </c>
      <c r="BP162" s="64">
        <f>IFERROR(1/J162*(Y162/H162),"0")</f>
        <v>0.17582417582417584</v>
      </c>
    </row>
    <row r="163" spans="1:68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31.25</v>
      </c>
      <c r="Y163" s="781">
        <f>IFERROR(Y160/H160,"0")+IFERROR(Y161/H161,"0")+IFERROR(Y162/H162,"0")</f>
        <v>32</v>
      </c>
      <c r="Z163" s="781">
        <f>IFERROR(IF(Z160="",0,Z160),"0")+IFERROR(IF(Z161="",0,Z161),"0")+IFERROR(IF(Z162="",0,Z162),"0")</f>
        <v>0.20832000000000001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82.5</v>
      </c>
      <c r="Y164" s="781">
        <f>IFERROR(SUM(Y160:Y162),"0")</f>
        <v>84.48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311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312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158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316</v>
      </c>
      <c r="B190" s="54" t="s">
        <v>317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50</v>
      </c>
      <c r="Y192" s="780">
        <f t="shared" si="36"/>
        <v>50.400000000000006</v>
      </c>
      <c r="Z192" s="36">
        <f>IFERROR(IF(Y192=0,"",ROUNDUP(Y192/H192,0)*0.00902),"")</f>
        <v>0.10824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52.5</v>
      </c>
      <c r="BN192" s="64">
        <f t="shared" si="38"/>
        <v>52.920000000000009</v>
      </c>
      <c r="BO192" s="64">
        <f t="shared" si="39"/>
        <v>9.0187590187590191E-2</v>
      </c>
      <c r="BP192" s="64">
        <f t="shared" si="40"/>
        <v>9.0909090909090912E-2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42</v>
      </c>
      <c r="Y193" s="780">
        <f t="shared" si="36"/>
        <v>42</v>
      </c>
      <c r="Z193" s="36">
        <f>IFERROR(IF(Y193=0,"",ROUNDUP(Y193/H193,0)*0.00502),"")</f>
        <v>0.1004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44.599999999999994</v>
      </c>
      <c r="BN193" s="64">
        <f t="shared" si="38"/>
        <v>44.599999999999994</v>
      </c>
      <c r="BO193" s="64">
        <f t="shared" si="39"/>
        <v>8.5470085470085472E-2</v>
      </c>
      <c r="BP193" s="64">
        <f t="shared" si="40"/>
        <v>8.5470085470085472E-2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49</v>
      </c>
      <c r="Y194" s="780">
        <f t="shared" si="36"/>
        <v>50.400000000000006</v>
      </c>
      <c r="Z194" s="36">
        <f>IFERROR(IF(Y194=0,"",ROUNDUP(Y194/H194,0)*0.00502),"")</f>
        <v>0.12048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52.033333333333331</v>
      </c>
      <c r="BN194" s="64">
        <f t="shared" si="38"/>
        <v>53.52</v>
      </c>
      <c r="BO194" s="64">
        <f t="shared" si="39"/>
        <v>9.9715099715099717E-2</v>
      </c>
      <c r="BP194" s="64">
        <f t="shared" si="40"/>
        <v>0.10256410256410257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175</v>
      </c>
      <c r="Y195" s="780">
        <f t="shared" si="36"/>
        <v>176.4</v>
      </c>
      <c r="Z195" s="36">
        <f>IFERROR(IF(Y195=0,"",ROUNDUP(Y195/H195,0)*0.00502),"")</f>
        <v>0.42168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183.33333333333334</v>
      </c>
      <c r="BN195" s="64">
        <f t="shared" si="38"/>
        <v>184.8</v>
      </c>
      <c r="BO195" s="64">
        <f t="shared" si="39"/>
        <v>0.35612535612535612</v>
      </c>
      <c r="BP195" s="64">
        <f t="shared" si="40"/>
        <v>0.35897435897435903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138.57142857142856</v>
      </c>
      <c r="Y198" s="781">
        <f>IFERROR(Y190/H190,"0")+IFERROR(Y191/H191,"0")+IFERROR(Y192/H192,"0")+IFERROR(Y193/H193,"0")+IFERROR(Y194/H194,"0")+IFERROR(Y195/H195,"0")+IFERROR(Y196/H196,"0")+IFERROR(Y197/H197,"0")</f>
        <v>140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0.75079999999999991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316</v>
      </c>
      <c r="Y199" s="781">
        <f>IFERROR(SUM(Y190:Y197),"0")</f>
        <v>319.20000000000005</v>
      </c>
      <c r="Z199" s="37"/>
      <c r="AA199" s="782"/>
      <c r="AB199" s="782"/>
      <c r="AC199" s="782"/>
    </row>
    <row r="200" spans="1:68" ht="16.5" hidden="1" customHeight="1" x14ac:dyDescent="0.25">
      <c r="A200" s="825" t="s">
        <v>336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105</v>
      </c>
      <c r="Y212" s="780">
        <f t="shared" ref="Y212:Y219" si="41">IFERROR(IF(X212="",0,CEILING((X212/$H212),1)*$H212),"")</f>
        <v>108</v>
      </c>
      <c r="Z212" s="36">
        <f>IFERROR(IF(Y212=0,"",ROUNDUP(Y212/H212,0)*0.00902),"")</f>
        <v>0.1804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109.08333333333334</v>
      </c>
      <c r="BN212" s="64">
        <f t="shared" ref="BN212:BN219" si="43">IFERROR(Y212*I212/H212,"0")</f>
        <v>112.19999999999999</v>
      </c>
      <c r="BO212" s="64">
        <f t="shared" ref="BO212:BO219" si="44">IFERROR(1/J212*(X212/H212),"0")</f>
        <v>0.1473063973063973</v>
      </c>
      <c r="BP212" s="64">
        <f t="shared" ref="BP212:BP219" si="45">IFERROR(1/J212*(Y212/H212),"0")</f>
        <v>0.15151515151515152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30</v>
      </c>
      <c r="Y213" s="780">
        <f t="shared" si="41"/>
        <v>32.400000000000006</v>
      </c>
      <c r="Z213" s="36">
        <f>IFERROR(IF(Y213=0,"",ROUNDUP(Y213/H213,0)*0.00902),"")</f>
        <v>5.4120000000000001E-2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31.166666666666668</v>
      </c>
      <c r="BN213" s="64">
        <f t="shared" si="43"/>
        <v>33.660000000000004</v>
      </c>
      <c r="BO213" s="64">
        <f t="shared" si="44"/>
        <v>4.208754208754209E-2</v>
      </c>
      <c r="BP213" s="64">
        <f t="shared" si="45"/>
        <v>4.5454545454545463E-2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100</v>
      </c>
      <c r="Y214" s="780">
        <f t="shared" si="41"/>
        <v>102.60000000000001</v>
      </c>
      <c r="Z214" s="36">
        <f>IFERROR(IF(Y214=0,"",ROUNDUP(Y214/H214,0)*0.00902),"")</f>
        <v>0.17138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103.88888888888889</v>
      </c>
      <c r="BN214" s="64">
        <f t="shared" si="43"/>
        <v>106.59000000000002</v>
      </c>
      <c r="BO214" s="64">
        <f t="shared" si="44"/>
        <v>0.14029180695847362</v>
      </c>
      <c r="BP214" s="64">
        <f t="shared" si="45"/>
        <v>0.14393939393939395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30</v>
      </c>
      <c r="Y215" s="780">
        <f t="shared" si="41"/>
        <v>32.400000000000006</v>
      </c>
      <c r="Z215" s="36">
        <f>IFERROR(IF(Y215=0,"",ROUNDUP(Y215/H215,0)*0.00902),"")</f>
        <v>5.4120000000000001E-2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31.166666666666668</v>
      </c>
      <c r="BN215" s="64">
        <f t="shared" si="43"/>
        <v>33.660000000000004</v>
      </c>
      <c r="BO215" s="64">
        <f t="shared" si="44"/>
        <v>4.208754208754209E-2</v>
      </c>
      <c r="BP215" s="64">
        <f t="shared" si="45"/>
        <v>4.5454545454545463E-2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66</v>
      </c>
      <c r="Y216" s="780">
        <f t="shared" si="41"/>
        <v>66.600000000000009</v>
      </c>
      <c r="Z216" s="36">
        <f>IFERROR(IF(Y216=0,"",ROUNDUP(Y216/H216,0)*0.00502),"")</f>
        <v>0.18574000000000002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70.766666666666666</v>
      </c>
      <c r="BN216" s="64">
        <f t="shared" si="43"/>
        <v>71.410000000000011</v>
      </c>
      <c r="BO216" s="64">
        <f t="shared" si="44"/>
        <v>0.15669515669515671</v>
      </c>
      <c r="BP216" s="64">
        <f t="shared" si="45"/>
        <v>0.15811965811965817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60</v>
      </c>
      <c r="Y217" s="780">
        <f t="shared" si="41"/>
        <v>61.2</v>
      </c>
      <c r="Z217" s="36">
        <f>IFERROR(IF(Y217=0,"",ROUNDUP(Y217/H217,0)*0.00502),"")</f>
        <v>0.17068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63.333333333333329</v>
      </c>
      <c r="BN217" s="64">
        <f t="shared" si="43"/>
        <v>64.599999999999994</v>
      </c>
      <c r="BO217" s="64">
        <f t="shared" si="44"/>
        <v>0.14245014245014248</v>
      </c>
      <c r="BP217" s="64">
        <f t="shared" si="45"/>
        <v>0.14529914529914531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30</v>
      </c>
      <c r="Y218" s="780">
        <f t="shared" si="41"/>
        <v>30.6</v>
      </c>
      <c r="Z218" s="36">
        <f>IFERROR(IF(Y218=0,"",ROUNDUP(Y218/H218,0)*0.00502),"")</f>
        <v>8.5339999999999999E-2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31.666666666666664</v>
      </c>
      <c r="BN218" s="64">
        <f t="shared" si="43"/>
        <v>32.299999999999997</v>
      </c>
      <c r="BO218" s="64">
        <f t="shared" si="44"/>
        <v>7.122507122507124E-2</v>
      </c>
      <c r="BP218" s="64">
        <f t="shared" si="45"/>
        <v>7.2649572649572655E-2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36</v>
      </c>
      <c r="Y219" s="780">
        <f t="shared" si="41"/>
        <v>36</v>
      </c>
      <c r="Z219" s="36">
        <f>IFERROR(IF(Y219=0,"",ROUNDUP(Y219/H219,0)*0.00502),"")</f>
        <v>0.1004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37.999999999999993</v>
      </c>
      <c r="BN219" s="64">
        <f t="shared" si="43"/>
        <v>37.999999999999993</v>
      </c>
      <c r="BO219" s="64">
        <f t="shared" si="44"/>
        <v>8.5470085470085472E-2</v>
      </c>
      <c r="BP219" s="64">
        <f t="shared" si="45"/>
        <v>8.5470085470085472E-2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155.74074074074073</v>
      </c>
      <c r="Y220" s="781">
        <f>IFERROR(Y212/H212,"0")+IFERROR(Y213/H213,"0")+IFERROR(Y214/H214,"0")+IFERROR(Y215/H215,"0")+IFERROR(Y216/H216,"0")+IFERROR(Y217/H217,"0")+IFERROR(Y218/H218,"0")+IFERROR(Y219/H219,"0")</f>
        <v>159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1.0021800000000001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457</v>
      </c>
      <c r="Y221" s="781">
        <f>IFERROR(SUM(Y212:Y219),"0")</f>
        <v>469.8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80</v>
      </c>
      <c r="Y226" s="780">
        <f t="shared" si="46"/>
        <v>87</v>
      </c>
      <c r="Z226" s="36">
        <f>IFERROR(IF(Y226=0,"",ROUNDUP(Y226/H226,0)*0.01898),"")</f>
        <v>0.1898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84.772413793103453</v>
      </c>
      <c r="BN226" s="64">
        <f t="shared" si="48"/>
        <v>92.190000000000012</v>
      </c>
      <c r="BO226" s="64">
        <f t="shared" si="49"/>
        <v>0.14367816091954025</v>
      </c>
      <c r="BP226" s="64">
        <f t="shared" si="50"/>
        <v>0.15625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360</v>
      </c>
      <c r="Y227" s="780">
        <f t="shared" si="46"/>
        <v>360</v>
      </c>
      <c r="Z227" s="36">
        <f t="shared" ref="Z227:Z233" si="51">IFERROR(IF(Y227=0,"",ROUNDUP(Y227/H227,0)*0.00651),"")</f>
        <v>0.97650000000000003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400.5</v>
      </c>
      <c r="BN227" s="64">
        <f t="shared" si="48"/>
        <v>400.5</v>
      </c>
      <c r="BO227" s="64">
        <f t="shared" si="49"/>
        <v>0.82417582417582425</v>
      </c>
      <c r="BP227" s="64">
        <f t="shared" si="50"/>
        <v>0.82417582417582425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280</v>
      </c>
      <c r="Y229" s="780">
        <f t="shared" si="46"/>
        <v>280.8</v>
      </c>
      <c r="Z229" s="36">
        <f t="shared" si="51"/>
        <v>0.76167000000000007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309.40000000000003</v>
      </c>
      <c r="BN229" s="64">
        <f t="shared" si="48"/>
        <v>310.28400000000005</v>
      </c>
      <c r="BO229" s="64">
        <f t="shared" si="49"/>
        <v>0.64102564102564108</v>
      </c>
      <c r="BP229" s="64">
        <f t="shared" si="50"/>
        <v>0.64285714285714302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120</v>
      </c>
      <c r="Y232" s="780">
        <f t="shared" si="46"/>
        <v>120</v>
      </c>
      <c r="Z232" s="36">
        <f t="shared" si="51"/>
        <v>0.32550000000000001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220</v>
      </c>
      <c r="Y233" s="780">
        <f t="shared" si="46"/>
        <v>220.79999999999998</v>
      </c>
      <c r="Z233" s="36">
        <f t="shared" si="51"/>
        <v>0.59892000000000001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243.65</v>
      </c>
      <c r="BN233" s="64">
        <f t="shared" si="48"/>
        <v>244.536</v>
      </c>
      <c r="BO233" s="64">
        <f t="shared" si="49"/>
        <v>0.50366300366300376</v>
      </c>
      <c r="BP233" s="64">
        <f t="shared" si="50"/>
        <v>0.50549450549450559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417.52873563218395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419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2.8523900000000002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1060</v>
      </c>
      <c r="Y235" s="781">
        <f>IFERROR(SUM(Y223:Y233),"0")</f>
        <v>1068.5999999999999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199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72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64</v>
      </c>
      <c r="Y241" s="780">
        <f t="shared" si="52"/>
        <v>64.8</v>
      </c>
      <c r="Z241" s="36">
        <f>IFERROR(IF(Y241=0,"",ROUNDUP(Y241/H241,0)*0.00651),"")</f>
        <v>0.17577000000000001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70.720000000000013</v>
      </c>
      <c r="BN241" s="64">
        <f t="shared" si="54"/>
        <v>71.604000000000013</v>
      </c>
      <c r="BO241" s="64">
        <f t="shared" si="55"/>
        <v>0.14652014652014653</v>
      </c>
      <c r="BP241" s="64">
        <f t="shared" si="56"/>
        <v>0.14835164835164835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88</v>
      </c>
      <c r="Y242" s="780">
        <f t="shared" si="52"/>
        <v>88.8</v>
      </c>
      <c r="Z242" s="36">
        <f>IFERROR(IF(Y242=0,"",ROUNDUP(Y242/H242,0)*0.00651),"")</f>
        <v>0.24087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97.240000000000009</v>
      </c>
      <c r="BN242" s="64">
        <f t="shared" si="54"/>
        <v>98.124000000000009</v>
      </c>
      <c r="BO242" s="64">
        <f t="shared" si="55"/>
        <v>0.2014652014652015</v>
      </c>
      <c r="BP242" s="64">
        <f t="shared" si="56"/>
        <v>0.20329670329670332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63.333333333333343</v>
      </c>
      <c r="Y243" s="781">
        <f>IFERROR(Y237/H237,"0")+IFERROR(Y238/H238,"0")+IFERROR(Y239/H239,"0")+IFERROR(Y240/H240,"0")+IFERROR(Y241/H241,"0")+IFERROR(Y242/H242,"0")</f>
        <v>64</v>
      </c>
      <c r="Z243" s="781">
        <f>IFERROR(IF(Z237="",0,Z237),"0")+IFERROR(IF(Z238="",0,Z238),"0")+IFERROR(IF(Z239="",0,Z239),"0")+IFERROR(IF(Z240="",0,Z240),"0")+IFERROR(IF(Z241="",0,Z241),"0")+IFERROR(IF(Z242="",0,Z242),"0")</f>
        <v>0.41664000000000001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152</v>
      </c>
      <c r="Y244" s="781">
        <f>IFERROR(SUM(Y237:Y242),"0")</f>
        <v>153.6</v>
      </c>
      <c r="Z244" s="37"/>
      <c r="AA244" s="782"/>
      <c r="AB244" s="782"/>
      <c r="AC244" s="782"/>
    </row>
    <row r="245" spans="1:68" ht="16.5" hidden="1" customHeight="1" x14ac:dyDescent="0.25">
      <c r="A245" s="825" t="s">
        <v>413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433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50</v>
      </c>
      <c r="Y260" s="780">
        <f t="shared" si="62"/>
        <v>58</v>
      </c>
      <c r="Z260" s="36">
        <f>IFERROR(IF(Y260=0,"",ROUNDUP(Y260/H260,0)*0.01898),"")</f>
        <v>9.4899999999999998E-2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51.875</v>
      </c>
      <c r="BN260" s="64">
        <f t="shared" si="64"/>
        <v>60.174999999999997</v>
      </c>
      <c r="BO260" s="64">
        <f t="shared" si="65"/>
        <v>6.7349137931034489E-2</v>
      </c>
      <c r="BP260" s="64">
        <f t="shared" si="66"/>
        <v>7.8125E-2</v>
      </c>
    </row>
    <row r="261" spans="1:68" ht="27" hidden="1" customHeight="1" x14ac:dyDescent="0.25">
      <c r="A261" s="54" t="s">
        <v>439</v>
      </c>
      <c r="B261" s="54" t="s">
        <v>440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100</v>
      </c>
      <c r="Y263" s="780">
        <f t="shared" si="62"/>
        <v>104.39999999999999</v>
      </c>
      <c r="Z263" s="36">
        <f>IFERROR(IF(Y263=0,"",ROUNDUP(Y263/H263,0)*0.01898),"")</f>
        <v>0.17082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103.75</v>
      </c>
      <c r="BN263" s="64">
        <f t="shared" si="64"/>
        <v>108.315</v>
      </c>
      <c r="BO263" s="64">
        <f t="shared" si="65"/>
        <v>0.13469827586206898</v>
      </c>
      <c r="BP263" s="64">
        <f t="shared" si="66"/>
        <v>0.140625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44</v>
      </c>
      <c r="Y267" s="780">
        <f t="shared" si="62"/>
        <v>44</v>
      </c>
      <c r="Z267" s="36">
        <f>IFERROR(IF(Y267=0,"",ROUNDUP(Y267/H267,0)*0.00902),"")</f>
        <v>9.9220000000000003E-2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46.31</v>
      </c>
      <c r="BN267" s="64">
        <f t="shared" si="64"/>
        <v>46.31</v>
      </c>
      <c r="BO267" s="64">
        <f t="shared" si="65"/>
        <v>8.3333333333333343E-2</v>
      </c>
      <c r="BP267" s="64">
        <f t="shared" si="66"/>
        <v>8.3333333333333343E-2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23.931034482758623</v>
      </c>
      <c r="Y268" s="781">
        <f>IFERROR(Y259/H259,"0")+IFERROR(Y260/H260,"0")+IFERROR(Y261/H261,"0")+IFERROR(Y262/H262,"0")+IFERROR(Y263/H263,"0")+IFERROR(Y264/H264,"0")+IFERROR(Y265/H265,"0")+IFERROR(Y266/H266,"0")+IFERROR(Y267/H267,"0")</f>
        <v>25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0.36494000000000004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194</v>
      </c>
      <c r="Y269" s="781">
        <f>IFERROR(SUM(Y259:Y267),"0")</f>
        <v>206.39999999999998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158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458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91">
        <v>4680115885851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91">
        <v>4607091385984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91">
        <v>4680115885844</v>
      </c>
      <c r="E281" s="792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91">
        <v>4607091387469</v>
      </c>
      <c r="E282" s="792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91">
        <v>4680115885820</v>
      </c>
      <c r="E283" s="792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91">
        <v>4607091387438</v>
      </c>
      <c r="E284" s="792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485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488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497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80</v>
      </c>
      <c r="Y304" s="780">
        <f t="shared" si="72"/>
        <v>81.599999999999994</v>
      </c>
      <c r="Z304" s="36">
        <f>IFERROR(IF(Y304=0,"",ROUNDUP(Y304/H304,0)*0.00651),"")</f>
        <v>0.22134000000000001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88.40000000000002</v>
      </c>
      <c r="BN304" s="64">
        <f t="shared" si="74"/>
        <v>90.168000000000006</v>
      </c>
      <c r="BO304" s="64">
        <f t="shared" si="75"/>
        <v>0.18315018315018317</v>
      </c>
      <c r="BP304" s="64">
        <f t="shared" si="76"/>
        <v>0.18681318681318682</v>
      </c>
    </row>
    <row r="305" spans="1:68" ht="37.5" hidden="1" customHeight="1" x14ac:dyDescent="0.25">
      <c r="A305" s="54" t="s">
        <v>508</v>
      </c>
      <c r="B305" s="54" t="s">
        <v>509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33.333333333333336</v>
      </c>
      <c r="Y307" s="781">
        <f>IFERROR(Y301/H301,"0")+IFERROR(Y302/H302,"0")+IFERROR(Y303/H303,"0")+IFERROR(Y304/H304,"0")+IFERROR(Y305/H305,"0")+IFERROR(Y306/H306,"0")</f>
        <v>34</v>
      </c>
      <c r="Z307" s="781">
        <f>IFERROR(IF(Z301="",0,Z301),"0")+IFERROR(IF(Z302="",0,Z302),"0")+IFERROR(IF(Z303="",0,Z303),"0")+IFERROR(IF(Z304="",0,Z304),"0")+IFERROR(IF(Z305="",0,Z305),"0")+IFERROR(IF(Z306="",0,Z306),"0")</f>
        <v>0.22134000000000001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80</v>
      </c>
      <c r="Y308" s="781">
        <f>IFERROR(SUM(Y301:Y306),"0")</f>
        <v>81.599999999999994</v>
      </c>
      <c r="Z308" s="37"/>
      <c r="AA308" s="782"/>
      <c r="AB308" s="782"/>
      <c r="AC308" s="782"/>
    </row>
    <row r="309" spans="1:68" ht="16.5" hidden="1" customHeight="1" x14ac:dyDescent="0.25">
      <c r="A309" s="825" t="s">
        <v>513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526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539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544</v>
      </c>
      <c r="B344" s="54" t="s">
        <v>545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552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556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91">
        <v>4680115885608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91">
        <v>4607091386011</v>
      </c>
      <c r="E366" s="792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140</v>
      </c>
      <c r="Y373" s="780">
        <f>IFERROR(IF(X373="",0,CEILING((X373/$H373),1)*$H373),"")</f>
        <v>140.70000000000002</v>
      </c>
      <c r="Z373" s="36">
        <f>IFERROR(IF(Y373=0,"",ROUNDUP(Y373/H373,0)*0.00502),"")</f>
        <v>0.33634000000000003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148.66666666666666</v>
      </c>
      <c r="BN373" s="64">
        <f>IFERROR(Y373*I373/H373,"0")</f>
        <v>149.41</v>
      </c>
      <c r="BO373" s="64">
        <f>IFERROR(1/J373*(X373/H373),"0")</f>
        <v>0.28490028490028491</v>
      </c>
      <c r="BP373" s="64">
        <f>IFERROR(1/J373*(Y373/H373),"0")</f>
        <v>0.28632478632478636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66.666666666666657</v>
      </c>
      <c r="Y374" s="781">
        <f>IFERROR(Y370/H370,"0")+IFERROR(Y371/H371,"0")+IFERROR(Y372/H372,"0")+IFERROR(Y373/H373,"0")</f>
        <v>67</v>
      </c>
      <c r="Z374" s="781">
        <f>IFERROR(IF(Z370="",0,Z370),"0")+IFERROR(IF(Z371="",0,Z371),"0")+IFERROR(IF(Z372="",0,Z372),"0")+IFERROR(IF(Z373="",0,Z373),"0")</f>
        <v>0.33634000000000003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140</v>
      </c>
      <c r="Y375" s="781">
        <f>IFERROR(SUM(Y370:Y373),"0")</f>
        <v>140.70000000000002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199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350</v>
      </c>
      <c r="Y387" s="780">
        <f>IFERROR(IF(X387="",0,CEILING((X387/$H387),1)*$H387),"")</f>
        <v>351</v>
      </c>
      <c r="Z387" s="36">
        <f>IFERROR(IF(Y387=0,"",ROUNDUP(Y387/H387,0)*0.01898),"")</f>
        <v>0.85409999999999997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373.28846153846155</v>
      </c>
      <c r="BN387" s="64">
        <f>IFERROR(Y387*I387/H387,"0")</f>
        <v>374.35500000000008</v>
      </c>
      <c r="BO387" s="64">
        <f>IFERROR(1/J387*(X387/H387),"0")</f>
        <v>0.70112179487179493</v>
      </c>
      <c r="BP387" s="64">
        <f>IFERROR(1/J387*(Y387/H387),"0")</f>
        <v>0.703125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48.443223443223445</v>
      </c>
      <c r="Y390" s="781">
        <f>IFERROR(Y386/H386,"0")+IFERROR(Y387/H387,"0")+IFERROR(Y388/H388,"0")+IFERROR(Y389/H389,"0")</f>
        <v>49</v>
      </c>
      <c r="Z390" s="781">
        <f>IFERROR(IF(Z386="",0,Z386),"0")+IFERROR(IF(Z387="",0,Z387),"0")+IFERROR(IF(Z388="",0,Z388),"0")+IFERROR(IF(Z389="",0,Z389),"0")</f>
        <v>0.93001999999999996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380</v>
      </c>
      <c r="Y391" s="781">
        <f>IFERROR(SUM(Y386:Y389),"0")</f>
        <v>384.6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500</v>
      </c>
      <c r="Y420" s="780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500</v>
      </c>
      <c r="Y422" s="780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100</v>
      </c>
      <c r="Y425" s="780">
        <f t="shared" si="87"/>
        <v>105</v>
      </c>
      <c r="Z425" s="36">
        <f>IFERROR(IF(Y425=0,"",ROUNDUP(Y425/H425,0)*0.02175),"")</f>
        <v>0.15225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103.2</v>
      </c>
      <c r="BN425" s="64">
        <f t="shared" si="89"/>
        <v>108.36</v>
      </c>
      <c r="BO425" s="64">
        <f t="shared" si="90"/>
        <v>0.1388888888888889</v>
      </c>
      <c r="BP425" s="64">
        <f t="shared" si="91"/>
        <v>0.14583333333333331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73.333333333333343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75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1.6312499999999999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1100</v>
      </c>
      <c r="Y430" s="781">
        <f>IFERROR(SUM(Y419:Y428),"0")</f>
        <v>1125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158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199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20</v>
      </c>
      <c r="Y442" s="780">
        <f>IFERROR(IF(X442="",0,CEILING((X442/$H442),1)*$H442),"")</f>
        <v>27</v>
      </c>
      <c r="Z442" s="36">
        <f>IFERROR(IF(Y442=0,"",ROUNDUP(Y442/H442,0)*0.01898),"")</f>
        <v>5.6940000000000004E-2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21.153333333333332</v>
      </c>
      <c r="BN442" s="64">
        <f>IFERROR(Y442*I442/H442,"0")</f>
        <v>28.556999999999999</v>
      </c>
      <c r="BO442" s="64">
        <f>IFERROR(1/J442*(X442/H442),"0")</f>
        <v>3.4722222222222224E-2</v>
      </c>
      <c r="BP442" s="64">
        <f>IFERROR(1/J442*(Y442/H442),"0")</f>
        <v>4.6875E-2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2.2222222222222223</v>
      </c>
      <c r="Y443" s="781">
        <f>IFERROR(Y442/H442,"0")</f>
        <v>3</v>
      </c>
      <c r="Z443" s="781">
        <f>IFERROR(IF(Z442="",0,Z442),"0")</f>
        <v>5.6940000000000004E-2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20</v>
      </c>
      <c r="Y444" s="781">
        <f>IFERROR(SUM(Y442:Y442),"0")</f>
        <v>27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100</v>
      </c>
      <c r="Y453" s="780">
        <f t="shared" si="92"/>
        <v>108</v>
      </c>
      <c r="Z453" s="36">
        <f>IFERROR(IF(Y453=0,"",ROUNDUP(Y453/H453,0)*0.01898),"")</f>
        <v>0.17082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103.625</v>
      </c>
      <c r="BN453" s="64">
        <f t="shared" si="94"/>
        <v>111.91500000000001</v>
      </c>
      <c r="BO453" s="64">
        <f t="shared" si="95"/>
        <v>0.13020833333333334</v>
      </c>
      <c r="BP453" s="64">
        <f t="shared" si="96"/>
        <v>0.140625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8.3333333333333339</v>
      </c>
      <c r="Y455" s="781">
        <f>IFERROR(Y447/H447,"0")+IFERROR(Y448/H448,"0")+IFERROR(Y449/H449,"0")+IFERROR(Y450/H450,"0")+IFERROR(Y451/H451,"0")+IFERROR(Y452/H452,"0")+IFERROR(Y453/H453,"0")+IFERROR(Y454/H454,"0")</f>
        <v>9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0.17082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100</v>
      </c>
      <c r="Y456" s="781">
        <f>IFERROR(SUM(Y447:Y454),"0")</f>
        <v>108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199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10</v>
      </c>
      <c r="Y484" s="780">
        <f t="shared" si="97"/>
        <v>12.600000000000001</v>
      </c>
      <c r="Z484" s="36">
        <f>IFERROR(IF(Y484=0,"",ROUNDUP(Y484/H484,0)*0.00902),"")</f>
        <v>2.7060000000000001E-2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10.571428571428573</v>
      </c>
      <c r="BN484" s="64">
        <f t="shared" si="99"/>
        <v>13.320000000000002</v>
      </c>
      <c r="BO484" s="64">
        <f t="shared" si="100"/>
        <v>1.8037518037518036E-2</v>
      </c>
      <c r="BP484" s="64">
        <f t="shared" si="101"/>
        <v>2.2727272727272728E-2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87.5</v>
      </c>
      <c r="Y491" s="780">
        <f t="shared" si="97"/>
        <v>88.2</v>
      </c>
      <c r="Z491" s="36">
        <f t="shared" si="102"/>
        <v>0.21084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92.916666666666657</v>
      </c>
      <c r="BN491" s="64">
        <f t="shared" si="99"/>
        <v>93.66</v>
      </c>
      <c r="BO491" s="64">
        <f t="shared" si="100"/>
        <v>0.17806267806267806</v>
      </c>
      <c r="BP491" s="64">
        <f t="shared" si="101"/>
        <v>0.17948717948717952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60.714285714285708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62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0.32323999999999997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132.5</v>
      </c>
      <c r="Y501" s="781">
        <f>IFERROR(SUM(Y481:Y499),"0")</f>
        <v>136.5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158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20</v>
      </c>
      <c r="Y518" s="780">
        <f>IFERROR(IF(X518="",0,CEILING((X518/$H518),1)*$H518),"")</f>
        <v>21.6</v>
      </c>
      <c r="Z518" s="36">
        <f>IFERROR(IF(Y518=0,"",ROUNDUP(Y518/H518,0)*0.00902),"")</f>
        <v>3.6080000000000001E-2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20.777777777777779</v>
      </c>
      <c r="BN518" s="64">
        <f>IFERROR(Y518*I518/H518,"0")</f>
        <v>22.44</v>
      </c>
      <c r="BO518" s="64">
        <f>IFERROR(1/J518*(X518/H518),"0")</f>
        <v>2.8058361391694722E-2</v>
      </c>
      <c r="BP518" s="64">
        <f>IFERROR(1/J518*(Y518/H518),"0")</f>
        <v>3.0303030303030304E-2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3.7037037037037033</v>
      </c>
      <c r="Y523" s="781">
        <f>IFERROR(Y518/H518,"0")+IFERROR(Y519/H519,"0")+IFERROR(Y520/H520,"0")+IFERROR(Y521/H521,"0")+IFERROR(Y522/H522,"0")</f>
        <v>4</v>
      </c>
      <c r="Z523" s="781">
        <f>IFERROR(IF(Z518="",0,Z518),"0")+IFERROR(IF(Z519="",0,Z519),"0")+IFERROR(IF(Z520="",0,Z520),"0")+IFERROR(IF(Z521="",0,Z521),"0")+IFERROR(IF(Z522="",0,Z522),"0")</f>
        <v>3.6080000000000001E-2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20</v>
      </c>
      <c r="Y524" s="781">
        <f>IFERROR(SUM(Y518:Y522),"0")</f>
        <v>21.6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4.5</v>
      </c>
      <c r="Y530" s="780">
        <f>IFERROR(IF(X530="",0,CEILING((X530/$H530),1)*$H530),"")</f>
        <v>6</v>
      </c>
      <c r="Z530" s="36">
        <f>IFERROR(IF(Y530=0,"",ROUNDUP(Y530/H530,0)*0.00627),"")</f>
        <v>1.2540000000000001E-2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5.3999999999999995</v>
      </c>
      <c r="BN530" s="64">
        <f>IFERROR(Y530*I530/H530,"0")</f>
        <v>7.2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1.5</v>
      </c>
      <c r="Y531" s="781">
        <f>IFERROR(Y530/H530,"0")</f>
        <v>2</v>
      </c>
      <c r="Z531" s="781">
        <f>IFERROR(IF(Z530="",0,Z530),"0")</f>
        <v>1.2540000000000001E-2</v>
      </c>
      <c r="AA531" s="782"/>
      <c r="AB531" s="782"/>
      <c r="AC531" s="782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4.5</v>
      </c>
      <c r="Y532" s="781">
        <f>IFERROR(SUM(Y530:Y530),"0")</f>
        <v>6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199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120</v>
      </c>
      <c r="Y556" s="780">
        <f t="shared" si="103"/>
        <v>121.44000000000001</v>
      </c>
      <c r="Z556" s="36">
        <f t="shared" si="104"/>
        <v>0.27507999999999999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128.18181818181816</v>
      </c>
      <c r="BN556" s="64">
        <f t="shared" si="106"/>
        <v>129.72</v>
      </c>
      <c r="BO556" s="64">
        <f t="shared" si="107"/>
        <v>0.21853146853146854</v>
      </c>
      <c r="BP556" s="64">
        <f t="shared" si="108"/>
        <v>0.22115384615384617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30</v>
      </c>
      <c r="Y558" s="780">
        <f t="shared" si="103"/>
        <v>31.68</v>
      </c>
      <c r="Z558" s="36">
        <f t="shared" si="104"/>
        <v>7.1760000000000004E-2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32.04545454545454</v>
      </c>
      <c r="BN558" s="64">
        <f t="shared" si="106"/>
        <v>33.839999999999996</v>
      </c>
      <c r="BO558" s="64">
        <f t="shared" si="107"/>
        <v>5.4632867132867136E-2</v>
      </c>
      <c r="BP558" s="64">
        <f t="shared" si="108"/>
        <v>5.7692307692307696E-2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60</v>
      </c>
      <c r="Y559" s="780">
        <f t="shared" si="103"/>
        <v>61.2</v>
      </c>
      <c r="Z559" s="36">
        <f>IFERROR(IF(Y559=0,"",ROUNDUP(Y559/H559,0)*0.00902),"")</f>
        <v>0.15334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63.5</v>
      </c>
      <c r="BN559" s="64">
        <f t="shared" si="106"/>
        <v>64.77000000000001</v>
      </c>
      <c r="BO559" s="64">
        <f t="shared" si="107"/>
        <v>0.12626262626262627</v>
      </c>
      <c r="BP559" s="64">
        <f t="shared" si="108"/>
        <v>0.12878787878787878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60</v>
      </c>
      <c r="Y563" s="780">
        <f t="shared" si="103"/>
        <v>61.2</v>
      </c>
      <c r="Z563" s="36">
        <f>IFERROR(IF(Y563=0,"",ROUNDUP(Y563/H563,0)*0.00902),"")</f>
        <v>0.15334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63.5</v>
      </c>
      <c r="BN563" s="64">
        <f t="shared" si="106"/>
        <v>64.77000000000001</v>
      </c>
      <c r="BO563" s="64">
        <f t="shared" si="107"/>
        <v>0.12626262626262627</v>
      </c>
      <c r="BP563" s="64">
        <f t="shared" si="108"/>
        <v>0.12878787878787878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61.742424242424249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63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0.65351999999999999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270</v>
      </c>
      <c r="Y569" s="781">
        <f>IFERROR(SUM(Y553:Y567),"0")</f>
        <v>275.52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158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200</v>
      </c>
      <c r="Y572" s="780">
        <f>IFERROR(IF(X572="",0,CEILING((X572/$H572),1)*$H572),"")</f>
        <v>200.64000000000001</v>
      </c>
      <c r="Z572" s="36">
        <f>IFERROR(IF(Y572=0,"",ROUNDUP(Y572/H572,0)*0.01196),"")</f>
        <v>0.45448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213.63636363636363</v>
      </c>
      <c r="BN572" s="64">
        <f>IFERROR(Y572*I572/H572,"0")</f>
        <v>214.32</v>
      </c>
      <c r="BO572" s="64">
        <f>IFERROR(1/J572*(X572/H572),"0")</f>
        <v>0.36421911421911418</v>
      </c>
      <c r="BP572" s="64">
        <f>IFERROR(1/J572*(Y572/H572),"0")</f>
        <v>0.36538461538461542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37.878787878787875</v>
      </c>
      <c r="Y574" s="781">
        <f>IFERROR(Y571/H571,"0")+IFERROR(Y572/H572,"0")+IFERROR(Y573/H573,"0")</f>
        <v>38</v>
      </c>
      <c r="Z574" s="781">
        <f>IFERROR(IF(Z571="",0,Z571),"0")+IFERROR(IF(Z572="",0,Z572),"0")+IFERROR(IF(Z573="",0,Z573),"0")</f>
        <v>0.45448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200</v>
      </c>
      <c r="Y575" s="781">
        <f>IFERROR(SUM(Y571:Y573),"0")</f>
        <v>200.64000000000001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50</v>
      </c>
      <c r="Y577" s="780">
        <f t="shared" ref="Y577:Y590" si="109">IFERROR(IF(X577="",0,CEILING((X577/$H577),1)*$H577),"")</f>
        <v>52.800000000000004</v>
      </c>
      <c r="Z577" s="36">
        <f>IFERROR(IF(Y577=0,"",ROUNDUP(Y577/H577,0)*0.01196),"")</f>
        <v>0.1196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53.409090909090907</v>
      </c>
      <c r="BN577" s="64">
        <f t="shared" ref="BN577:BN590" si="111">IFERROR(Y577*I577/H577,"0")</f>
        <v>56.400000000000006</v>
      </c>
      <c r="BO577" s="64">
        <f t="shared" ref="BO577:BO590" si="112">IFERROR(1/J577*(X577/H577),"0")</f>
        <v>9.1054778554778545E-2</v>
      </c>
      <c r="BP577" s="64">
        <f t="shared" ref="BP577:BP590" si="113">IFERROR(1/J577*(Y577/H577),"0")</f>
        <v>9.6153846153846159E-2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60</v>
      </c>
      <c r="Y579" s="780">
        <f t="shared" si="109"/>
        <v>63.36</v>
      </c>
      <c r="Z579" s="36">
        <f>IFERROR(IF(Y579=0,"",ROUNDUP(Y579/H579,0)*0.01196),"")</f>
        <v>0.14352000000000001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64.090909090909079</v>
      </c>
      <c r="BN579" s="64">
        <f t="shared" si="111"/>
        <v>67.679999999999993</v>
      </c>
      <c r="BO579" s="64">
        <f t="shared" si="112"/>
        <v>0.10926573426573427</v>
      </c>
      <c r="BP579" s="64">
        <f t="shared" si="113"/>
        <v>0.11538461538461539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160</v>
      </c>
      <c r="Y581" s="780">
        <f t="shared" si="109"/>
        <v>163.68</v>
      </c>
      <c r="Z581" s="36">
        <f>IFERROR(IF(Y581=0,"",ROUNDUP(Y581/H581,0)*0.01196),"")</f>
        <v>0.37075999999999998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170.90909090909091</v>
      </c>
      <c r="BN581" s="64">
        <f t="shared" si="111"/>
        <v>174.84</v>
      </c>
      <c r="BO581" s="64">
        <f t="shared" si="112"/>
        <v>0.29137529137529139</v>
      </c>
      <c r="BP581" s="64">
        <f t="shared" si="113"/>
        <v>0.29807692307692307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90</v>
      </c>
      <c r="Y584" s="780">
        <f t="shared" si="109"/>
        <v>91.2</v>
      </c>
      <c r="Z584" s="36">
        <f>IFERROR(IF(Y584=0,"",ROUNDUP(Y584/H584,0)*0.00902),"")</f>
        <v>0.17138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129.9375</v>
      </c>
      <c r="BN584" s="64">
        <f t="shared" si="111"/>
        <v>131.66999999999999</v>
      </c>
      <c r="BO584" s="64">
        <f t="shared" si="112"/>
        <v>0.14204545454545456</v>
      </c>
      <c r="BP584" s="64">
        <f t="shared" si="113"/>
        <v>0.14393939393939395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24</v>
      </c>
      <c r="Y585" s="780">
        <f t="shared" si="109"/>
        <v>25.2</v>
      </c>
      <c r="Z585" s="36">
        <f>IFERROR(IF(Y585=0,"",ROUNDUP(Y585/H585,0)*0.00902),"")</f>
        <v>6.3140000000000002E-2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25.4</v>
      </c>
      <c r="BN585" s="64">
        <f t="shared" si="111"/>
        <v>26.669999999999998</v>
      </c>
      <c r="BO585" s="64">
        <f t="shared" si="112"/>
        <v>5.0505050505050504E-2</v>
      </c>
      <c r="BP585" s="64">
        <f t="shared" si="113"/>
        <v>5.3030303030303032E-2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60</v>
      </c>
      <c r="Y588" s="780">
        <f t="shared" si="109"/>
        <v>61.2</v>
      </c>
      <c r="Z588" s="36">
        <f>IFERROR(IF(Y588=0,"",ROUNDUP(Y588/H588,0)*0.00902),"")</f>
        <v>0.15334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63.5</v>
      </c>
      <c r="BN588" s="64">
        <f t="shared" si="111"/>
        <v>64.77000000000001</v>
      </c>
      <c r="BO588" s="64">
        <f t="shared" si="112"/>
        <v>0.12626262626262627</v>
      </c>
      <c r="BP588" s="64">
        <f t="shared" si="113"/>
        <v>0.12878787878787878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93.219696969696969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96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1.0217399999999999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444</v>
      </c>
      <c r="Y592" s="781">
        <f>IFERROR(SUM(Y577:Y590),"0")</f>
        <v>457.44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199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10</v>
      </c>
      <c r="Y611" s="780">
        <f>IFERROR(IF(X611="",0,CEILING((X611/$H611),1)*$H611),"")</f>
        <v>12.600000000000001</v>
      </c>
      <c r="Z611" s="36">
        <f>IFERROR(IF(Y611=0,"",ROUNDUP(Y611/H611,0)*0.00937),"")</f>
        <v>2.811E-2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10.5</v>
      </c>
      <c r="BN611" s="64">
        <f>IFERROR(Y611*I611/H611,"0")</f>
        <v>13.230000000000002</v>
      </c>
      <c r="BO611" s="64">
        <f>IFERROR(1/J611*(X611/H611),"0")</f>
        <v>1.984126984126984E-2</v>
      </c>
      <c r="BP611" s="64">
        <f>IFERROR(1/J611*(Y611/H611),"0")</f>
        <v>2.5000000000000001E-2</v>
      </c>
    </row>
    <row r="612" spans="1:68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2.3809523809523809</v>
      </c>
      <c r="Y612" s="781">
        <f>IFERROR(Y611/H611,"0")</f>
        <v>3</v>
      </c>
      <c r="Z612" s="781">
        <f>IFERROR(IF(Z611="",0,Z611),"0")</f>
        <v>2.811E-2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10</v>
      </c>
      <c r="Y613" s="781">
        <f>IFERROR(SUM(Y611:Y611),"0")</f>
        <v>12.600000000000001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158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199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158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7808.5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7962.0800000000017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8353.7129015460923</v>
      </c>
      <c r="Y680" s="781">
        <f>IFERROR(SUM(BN22:BN676),"0")</f>
        <v>8516.268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15</v>
      </c>
      <c r="Y681" s="38">
        <f>ROUNDUP(SUM(BP22:BP676),0)</f>
        <v>15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8728.7129015460923</v>
      </c>
      <c r="Y682" s="781">
        <f>GrossWeightTotalR+PalletQtyTotalR*25</f>
        <v>8891.268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1961.6446962998684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1987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17.265830000000005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311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207</v>
      </c>
      <c r="F687" s="798" t="s">
        <v>229</v>
      </c>
      <c r="G687" s="798" t="s">
        <v>270</v>
      </c>
      <c r="H687" s="798" t="s">
        <v>108</v>
      </c>
      <c r="I687" s="798" t="s">
        <v>312</v>
      </c>
      <c r="J687" s="798" t="s">
        <v>336</v>
      </c>
      <c r="K687" s="798" t="s">
        <v>413</v>
      </c>
      <c r="L687" s="798" t="s">
        <v>433</v>
      </c>
      <c r="M687" s="798" t="s">
        <v>458</v>
      </c>
      <c r="N687" s="777"/>
      <c r="O687" s="798" t="s">
        <v>485</v>
      </c>
      <c r="P687" s="798" t="s">
        <v>488</v>
      </c>
      <c r="Q687" s="798" t="s">
        <v>497</v>
      </c>
      <c r="R687" s="798" t="s">
        <v>513</v>
      </c>
      <c r="S687" s="798" t="s">
        <v>526</v>
      </c>
      <c r="T687" s="798" t="s">
        <v>539</v>
      </c>
      <c r="U687" s="798" t="s">
        <v>552</v>
      </c>
      <c r="V687" s="798" t="s">
        <v>556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349.2</v>
      </c>
      <c r="E689" s="46">
        <f>IFERROR(Y103*1,"0")+IFERROR(Y104*1,"0")+IFERROR(Y105*1,"0")+IFERROR(Y109*1,"0")+IFERROR(Y110*1,"0")+IFERROR(Y111*1,"0")+IFERROR(Y112*1,"0")+IFERROR(Y113*1,"0")+IFERROR(Y114*1,"0")</f>
        <v>831.60000000000014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1458.0000000000002</v>
      </c>
      <c r="G689" s="46">
        <f>IFERROR(Y149*1,"0")+IFERROR(Y150*1,"0")+IFERROR(Y151*1,"0")+IFERROR(Y155*1,"0")+IFERROR(Y156*1,"0")+IFERROR(Y160*1,"0")+IFERROR(Y161*1,"0")+IFERROR(Y162*1,"0")</f>
        <v>128.48000000000002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319.20000000000005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1691.9999999999998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206.39999999999998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81.599999999999994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525.29999999999995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1152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136.5</v>
      </c>
      <c r="AA689" s="46">
        <f>IFERROR(Y514*1,"0")+IFERROR(Y518*1,"0")+IFERROR(Y519*1,"0")+IFERROR(Y520*1,"0")+IFERROR(Y521*1,"0")+IFERROR(Y522*1,"0")+IFERROR(Y526*1,"0")+IFERROR(Y530*1,"0")</f>
        <v>27.6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933.60000000000014</v>
      </c>
      <c r="AE689" s="46">
        <f>IFERROR(Y607*1,"0")+IFERROR(Y611*1,"0")</f>
        <v>12.600000000000001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0,00"/>
        <filter val="1 100,00"/>
        <filter val="1 961,64"/>
        <filter val="1,50"/>
        <filter val="10,00"/>
        <filter val="100,00"/>
        <filter val="105,00"/>
        <filter val="12,04"/>
        <filter val="120,00"/>
        <filter val="130,00"/>
        <filter val="132,50"/>
        <filter val="135,71"/>
        <filter val="138,57"/>
        <filter val="140,00"/>
        <filter val="15"/>
        <filter val="152,00"/>
        <filter val="155,74"/>
        <filter val="16,67"/>
        <filter val="160,00"/>
        <filter val="170,00"/>
        <filter val="175,00"/>
        <filter val="180,00"/>
        <filter val="194,00"/>
        <filter val="2,22"/>
        <filter val="2,38"/>
        <filter val="20,00"/>
        <filter val="200,00"/>
        <filter val="21,00"/>
        <filter val="220,00"/>
        <filter val="23,15"/>
        <filter val="23,93"/>
        <filter val="24,00"/>
        <filter val="250,00"/>
        <filter val="266,67"/>
        <filter val="270,00"/>
        <filter val="280,00"/>
        <filter val="3,70"/>
        <filter val="30,00"/>
        <filter val="300,00"/>
        <filter val="31,25"/>
        <filter val="316,00"/>
        <filter val="33,33"/>
        <filter val="35,00"/>
        <filter val="350,00"/>
        <filter val="36,00"/>
        <filter val="360,00"/>
        <filter val="37,88"/>
        <filter val="380,00"/>
        <filter val="4,50"/>
        <filter val="417,53"/>
        <filter val="42,00"/>
        <filter val="44,00"/>
        <filter val="444,00"/>
        <filter val="457,00"/>
        <filter val="48,44"/>
        <filter val="49,00"/>
        <filter val="50,00"/>
        <filter val="500,00"/>
        <filter val="570,00"/>
        <filter val="60,00"/>
        <filter val="60,71"/>
        <filter val="61,74"/>
        <filter val="63,33"/>
        <filter val="630,00"/>
        <filter val="64,00"/>
        <filter val="66,00"/>
        <filter val="66,67"/>
        <filter val="690,00"/>
        <filter val="7 808,50"/>
        <filter val="7,50"/>
        <filter val="73,33"/>
        <filter val="765,00"/>
        <filter val="8 353,71"/>
        <filter val="8 728,71"/>
        <filter val="8,33"/>
        <filter val="80,00"/>
        <filter val="82,50"/>
        <filter val="87,50"/>
        <filter val="88,00"/>
        <filter val="90,00"/>
        <filter val="93,22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2025-02-05T10:53:51Z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