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4B1230-5477-4EF7-A97B-A380529A62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Y678" i="1" s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Y612" i="1" s="1"/>
  <c r="P611" i="1"/>
  <c r="X609" i="1"/>
  <c r="X608" i="1"/>
  <c r="BO607" i="1"/>
  <c r="BM607" i="1"/>
  <c r="Y607" i="1"/>
  <c r="X603" i="1"/>
  <c r="X602" i="1"/>
  <c r="BO601" i="1"/>
  <c r="BM601" i="1"/>
  <c r="Y601" i="1"/>
  <c r="BP601" i="1" s="1"/>
  <c r="BO600" i="1"/>
  <c r="BM600" i="1"/>
  <c r="Y600" i="1"/>
  <c r="P600" i="1"/>
  <c r="X598" i="1"/>
  <c r="X597" i="1"/>
  <c r="BO596" i="1"/>
  <c r="BM596" i="1"/>
  <c r="Y596" i="1"/>
  <c r="BP596" i="1" s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P590" i="1" s="1"/>
  <c r="BO589" i="1"/>
  <c r="BM589" i="1"/>
  <c r="Y589" i="1"/>
  <c r="BP589" i="1" s="1"/>
  <c r="P589" i="1"/>
  <c r="BO588" i="1"/>
  <c r="BM588" i="1"/>
  <c r="Y588" i="1"/>
  <c r="P588" i="1"/>
  <c r="BO587" i="1"/>
  <c r="BM587" i="1"/>
  <c r="Y587" i="1"/>
  <c r="BP587" i="1" s="1"/>
  <c r="BO586" i="1"/>
  <c r="BM586" i="1"/>
  <c r="Y586" i="1"/>
  <c r="BP586" i="1" s="1"/>
  <c r="P586" i="1"/>
  <c r="BO585" i="1"/>
  <c r="BM585" i="1"/>
  <c r="Y585" i="1"/>
  <c r="P585" i="1"/>
  <c r="BO584" i="1"/>
  <c r="BM584" i="1"/>
  <c r="Y584" i="1"/>
  <c r="BP584" i="1" s="1"/>
  <c r="BO583" i="1"/>
  <c r="BM583" i="1"/>
  <c r="Y583" i="1"/>
  <c r="BP583" i="1" s="1"/>
  <c r="P583" i="1"/>
  <c r="BO582" i="1"/>
  <c r="BM582" i="1"/>
  <c r="Y582" i="1"/>
  <c r="BO581" i="1"/>
  <c r="BM581" i="1"/>
  <c r="Y581" i="1"/>
  <c r="BO580" i="1"/>
  <c r="BM580" i="1"/>
  <c r="Y580" i="1"/>
  <c r="BP580" i="1" s="1"/>
  <c r="P580" i="1"/>
  <c r="BO579" i="1"/>
  <c r="BM579" i="1"/>
  <c r="Y579" i="1"/>
  <c r="BO578" i="1"/>
  <c r="BM578" i="1"/>
  <c r="Y578" i="1"/>
  <c r="BP578" i="1" s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BP459" i="1" s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X444" i="1"/>
  <c r="X443" i="1"/>
  <c r="BO442" i="1"/>
  <c r="BM442" i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6" i="1" s="1"/>
  <c r="P344" i="1"/>
  <c r="X342" i="1"/>
  <c r="X341" i="1"/>
  <c r="BO340" i="1"/>
  <c r="BM340" i="1"/>
  <c r="Y340" i="1"/>
  <c r="P340" i="1"/>
  <c r="BO339" i="1"/>
  <c r="BM339" i="1"/>
  <c r="Y339" i="1"/>
  <c r="BP339" i="1" s="1"/>
  <c r="P339" i="1"/>
  <c r="X336" i="1"/>
  <c r="X335" i="1"/>
  <c r="BO334" i="1"/>
  <c r="BM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O238" i="1"/>
  <c r="BM238" i="1"/>
  <c r="Y238" i="1"/>
  <c r="P238" i="1"/>
  <c r="BO237" i="1"/>
  <c r="BM237" i="1"/>
  <c r="Y237" i="1"/>
  <c r="BP237" i="1" s="1"/>
  <c r="P237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X221" i="1"/>
  <c r="X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Y204" i="1" s="1"/>
  <c r="P202" i="1"/>
  <c r="X199" i="1"/>
  <c r="X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Y187" i="1" s="1"/>
  <c r="P186" i="1"/>
  <c r="X182" i="1"/>
  <c r="X181" i="1"/>
  <c r="BO180" i="1"/>
  <c r="BM180" i="1"/>
  <c r="Y180" i="1"/>
  <c r="BP180" i="1" s="1"/>
  <c r="P180" i="1"/>
  <c r="BO179" i="1"/>
  <c r="BM179" i="1"/>
  <c r="Y179" i="1"/>
  <c r="Y181" i="1" s="1"/>
  <c r="P179" i="1"/>
  <c r="X177" i="1"/>
  <c r="X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Y75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494" i="1" l="1"/>
  <c r="BN494" i="1"/>
  <c r="BP509" i="1"/>
  <c r="BN509" i="1"/>
  <c r="Z509" i="1"/>
  <c r="Y515" i="1"/>
  <c r="BP514" i="1"/>
  <c r="BN514" i="1"/>
  <c r="Z514" i="1"/>
  <c r="Z515" i="1" s="1"/>
  <c r="BP522" i="1"/>
  <c r="BN522" i="1"/>
  <c r="Z522" i="1"/>
  <c r="BP577" i="1"/>
  <c r="BN577" i="1"/>
  <c r="Z577" i="1"/>
  <c r="BP581" i="1"/>
  <c r="BN581" i="1"/>
  <c r="Z581" i="1"/>
  <c r="BP585" i="1"/>
  <c r="BN585" i="1"/>
  <c r="Z585" i="1"/>
  <c r="BP595" i="1"/>
  <c r="BN595" i="1"/>
  <c r="Z595" i="1"/>
  <c r="BP618" i="1"/>
  <c r="BN618" i="1"/>
  <c r="Z618" i="1"/>
  <c r="Y632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X679" i="1"/>
  <c r="Y33" i="1"/>
  <c r="Z47" i="1"/>
  <c r="BN47" i="1"/>
  <c r="Z62" i="1"/>
  <c r="BN62" i="1"/>
  <c r="Z74" i="1"/>
  <c r="BN74" i="1"/>
  <c r="Y84" i="1"/>
  <c r="Z88" i="1"/>
  <c r="BN88" i="1"/>
  <c r="Z98" i="1"/>
  <c r="BN98" i="1"/>
  <c r="Z111" i="1"/>
  <c r="BN111" i="1"/>
  <c r="Z119" i="1"/>
  <c r="BN119" i="1"/>
  <c r="Y124" i="1"/>
  <c r="Z129" i="1"/>
  <c r="BN129" i="1"/>
  <c r="Y141" i="1"/>
  <c r="Z139" i="1"/>
  <c r="BN139" i="1"/>
  <c r="Z180" i="1"/>
  <c r="BN180" i="1"/>
  <c r="Y198" i="1"/>
  <c r="Z196" i="1"/>
  <c r="BN196" i="1"/>
  <c r="Z217" i="1"/>
  <c r="BN217" i="1"/>
  <c r="Z227" i="1"/>
  <c r="BN227" i="1"/>
  <c r="Z237" i="1"/>
  <c r="BN237" i="1"/>
  <c r="Y243" i="1"/>
  <c r="Z240" i="1"/>
  <c r="BN240" i="1"/>
  <c r="Z251" i="1"/>
  <c r="BN251" i="1"/>
  <c r="Z264" i="1"/>
  <c r="BN264" i="1"/>
  <c r="Z281" i="1"/>
  <c r="BN281" i="1"/>
  <c r="Z304" i="1"/>
  <c r="BN304" i="1"/>
  <c r="Z339" i="1"/>
  <c r="BN339" i="1"/>
  <c r="Z365" i="1"/>
  <c r="BN365" i="1"/>
  <c r="Z379" i="1"/>
  <c r="BN379" i="1"/>
  <c r="Z400" i="1"/>
  <c r="BN400" i="1"/>
  <c r="Y403" i="1"/>
  <c r="Z421" i="1"/>
  <c r="BN421" i="1"/>
  <c r="Z433" i="1"/>
  <c r="BN433" i="1"/>
  <c r="Z442" i="1"/>
  <c r="Z443" i="1" s="1"/>
  <c r="BN442" i="1"/>
  <c r="BP442" i="1"/>
  <c r="Y443" i="1"/>
  <c r="Z447" i="1"/>
  <c r="BN447" i="1"/>
  <c r="Y456" i="1"/>
  <c r="Z459" i="1"/>
  <c r="BN459" i="1"/>
  <c r="Z465" i="1"/>
  <c r="BN465" i="1"/>
  <c r="Z493" i="1"/>
  <c r="BN493" i="1"/>
  <c r="Z494" i="1"/>
  <c r="BP558" i="1"/>
  <c r="BN558" i="1"/>
  <c r="Z558" i="1"/>
  <c r="BP579" i="1"/>
  <c r="BN579" i="1"/>
  <c r="Z579" i="1"/>
  <c r="BP582" i="1"/>
  <c r="BN582" i="1"/>
  <c r="Z582" i="1"/>
  <c r="BP588" i="1"/>
  <c r="BN588" i="1"/>
  <c r="Z588" i="1"/>
  <c r="BP617" i="1"/>
  <c r="BN617" i="1"/>
  <c r="Z617" i="1"/>
  <c r="BP619" i="1"/>
  <c r="BN619" i="1"/>
  <c r="Z619" i="1"/>
  <c r="BP628" i="1"/>
  <c r="BN628" i="1"/>
  <c r="Z628" i="1"/>
  <c r="BP630" i="1"/>
  <c r="BN630" i="1"/>
  <c r="Z630" i="1"/>
  <c r="Y653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Y603" i="1"/>
  <c r="BP242" i="1"/>
  <c r="BN242" i="1"/>
  <c r="Z242" i="1"/>
  <c r="BP253" i="1"/>
  <c r="BN253" i="1"/>
  <c r="Z253" i="1"/>
  <c r="BP283" i="1"/>
  <c r="BN283" i="1"/>
  <c r="Z283" i="1"/>
  <c r="BP306" i="1"/>
  <c r="BN306" i="1"/>
  <c r="Z306" i="1"/>
  <c r="BP345" i="1"/>
  <c r="BN345" i="1"/>
  <c r="Z345" i="1"/>
  <c r="Y351" i="1"/>
  <c r="Y350" i="1"/>
  <c r="BP349" i="1"/>
  <c r="BN349" i="1"/>
  <c r="Z349" i="1"/>
  <c r="Z350" i="1" s="1"/>
  <c r="BP359" i="1"/>
  <c r="BN359" i="1"/>
  <c r="Z359" i="1"/>
  <c r="BP371" i="1"/>
  <c r="BN371" i="1"/>
  <c r="Z371" i="1"/>
  <c r="BP381" i="1"/>
  <c r="BN381" i="1"/>
  <c r="Z381" i="1"/>
  <c r="BP394" i="1"/>
  <c r="BN394" i="1"/>
  <c r="Z394" i="1"/>
  <c r="BP219" i="1"/>
  <c r="BN219" i="1"/>
  <c r="Z219" i="1"/>
  <c r="BP229" i="1"/>
  <c r="BN229" i="1"/>
  <c r="Z229" i="1"/>
  <c r="BP266" i="1"/>
  <c r="BN266" i="1"/>
  <c r="Z266" i="1"/>
  <c r="U689" i="1"/>
  <c r="Y355" i="1"/>
  <c r="BP354" i="1"/>
  <c r="BN354" i="1"/>
  <c r="Z354" i="1"/>
  <c r="Z355" i="1" s="1"/>
  <c r="Z22" i="1"/>
  <c r="Z23" i="1" s="1"/>
  <c r="BN22" i="1"/>
  <c r="BP22" i="1"/>
  <c r="Z26" i="1"/>
  <c r="BN26" i="1"/>
  <c r="BP26" i="1"/>
  <c r="Y34" i="1"/>
  <c r="Z31" i="1"/>
  <c r="BN31" i="1"/>
  <c r="C689" i="1"/>
  <c r="Z49" i="1"/>
  <c r="BN49" i="1"/>
  <c r="Z55" i="1"/>
  <c r="BN55" i="1"/>
  <c r="BP55" i="1"/>
  <c r="Y58" i="1"/>
  <c r="D689" i="1"/>
  <c r="Z64" i="1"/>
  <c r="BN64" i="1"/>
  <c r="Z72" i="1"/>
  <c r="BN72" i="1"/>
  <c r="Z78" i="1"/>
  <c r="BN78" i="1"/>
  <c r="BP78" i="1"/>
  <c r="Y85" i="1"/>
  <c r="Z82" i="1"/>
  <c r="BN82" i="1"/>
  <c r="Y93" i="1"/>
  <c r="Z90" i="1"/>
  <c r="BN90" i="1"/>
  <c r="Z96" i="1"/>
  <c r="BN96" i="1"/>
  <c r="BP96" i="1"/>
  <c r="Y99" i="1"/>
  <c r="Z103" i="1"/>
  <c r="BN103" i="1"/>
  <c r="Y106" i="1"/>
  <c r="Z109" i="1"/>
  <c r="BN109" i="1"/>
  <c r="BP109" i="1"/>
  <c r="Y115" i="1"/>
  <c r="Z113" i="1"/>
  <c r="BN113" i="1"/>
  <c r="Z114" i="1"/>
  <c r="BN114" i="1"/>
  <c r="Z121" i="1"/>
  <c r="BN121" i="1"/>
  <c r="Z127" i="1"/>
  <c r="BN127" i="1"/>
  <c r="BP127" i="1"/>
  <c r="Y130" i="1"/>
  <c r="Z133" i="1"/>
  <c r="BN133" i="1"/>
  <c r="BP133" i="1"/>
  <c r="Y140" i="1"/>
  <c r="Z137" i="1"/>
  <c r="BN137" i="1"/>
  <c r="Z143" i="1"/>
  <c r="BN143" i="1"/>
  <c r="BP143" i="1"/>
  <c r="Y146" i="1"/>
  <c r="G689" i="1"/>
  <c r="Z156" i="1"/>
  <c r="BN156" i="1"/>
  <c r="Z161" i="1"/>
  <c r="BN161" i="1"/>
  <c r="Z174" i="1"/>
  <c r="BN174" i="1"/>
  <c r="Z186" i="1"/>
  <c r="Z187" i="1" s="1"/>
  <c r="BN186" i="1"/>
  <c r="BP186" i="1"/>
  <c r="Z190" i="1"/>
  <c r="BN190" i="1"/>
  <c r="BP190" i="1"/>
  <c r="Z194" i="1"/>
  <c r="BN194" i="1"/>
  <c r="Z203" i="1"/>
  <c r="BN203" i="1"/>
  <c r="Y209" i="1"/>
  <c r="Z213" i="1"/>
  <c r="BN213" i="1"/>
  <c r="BP215" i="1"/>
  <c r="BN215" i="1"/>
  <c r="Z215" i="1"/>
  <c r="BP225" i="1"/>
  <c r="BN225" i="1"/>
  <c r="Z225" i="1"/>
  <c r="BP233" i="1"/>
  <c r="BN233" i="1"/>
  <c r="Z233" i="1"/>
  <c r="BP249" i="1"/>
  <c r="BN249" i="1"/>
  <c r="Z249" i="1"/>
  <c r="BP262" i="1"/>
  <c r="BN262" i="1"/>
  <c r="Z262" i="1"/>
  <c r="BP279" i="1"/>
  <c r="BN279" i="1"/>
  <c r="Z279" i="1"/>
  <c r="BP302" i="1"/>
  <c r="BN302" i="1"/>
  <c r="Z302" i="1"/>
  <c r="BP334" i="1"/>
  <c r="BN334" i="1"/>
  <c r="Z334" i="1"/>
  <c r="BP363" i="1"/>
  <c r="BN363" i="1"/>
  <c r="Z363" i="1"/>
  <c r="Y383" i="1"/>
  <c r="BP377" i="1"/>
  <c r="BN377" i="1"/>
  <c r="Z377" i="1"/>
  <c r="Y398" i="1"/>
  <c r="BP393" i="1"/>
  <c r="BN393" i="1"/>
  <c r="Z393" i="1"/>
  <c r="Y397" i="1"/>
  <c r="BP402" i="1"/>
  <c r="BN402" i="1"/>
  <c r="Z402" i="1"/>
  <c r="BP423" i="1"/>
  <c r="BN423" i="1"/>
  <c r="Z423" i="1"/>
  <c r="BP449" i="1"/>
  <c r="BN449" i="1"/>
  <c r="Z449" i="1"/>
  <c r="BP467" i="1"/>
  <c r="BN467" i="1"/>
  <c r="Z467" i="1"/>
  <c r="BP488" i="1"/>
  <c r="BN488" i="1"/>
  <c r="Z488" i="1"/>
  <c r="BP496" i="1"/>
  <c r="BN496" i="1"/>
  <c r="Z496" i="1"/>
  <c r="BP519" i="1"/>
  <c r="BN519" i="1"/>
  <c r="Z519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0" i="1"/>
  <c r="BN560" i="1"/>
  <c r="Z560" i="1"/>
  <c r="AE689" i="1"/>
  <c r="Y608" i="1"/>
  <c r="BP607" i="1"/>
  <c r="BN607" i="1"/>
  <c r="Z607" i="1"/>
  <c r="Z608" i="1" s="1"/>
  <c r="Y665" i="1"/>
  <c r="BP663" i="1"/>
  <c r="BN663" i="1"/>
  <c r="Z663" i="1"/>
  <c r="Y235" i="1"/>
  <c r="Y298" i="1"/>
  <c r="Y368" i="1"/>
  <c r="BP413" i="1"/>
  <c r="BN413" i="1"/>
  <c r="Z413" i="1"/>
  <c r="BP419" i="1"/>
  <c r="BN419" i="1"/>
  <c r="Z419" i="1"/>
  <c r="BP427" i="1"/>
  <c r="BN427" i="1"/>
  <c r="Z427" i="1"/>
  <c r="BP453" i="1"/>
  <c r="BN453" i="1"/>
  <c r="Z453" i="1"/>
  <c r="BP485" i="1"/>
  <c r="BN485" i="1"/>
  <c r="Z485" i="1"/>
  <c r="BP491" i="1"/>
  <c r="BN491" i="1"/>
  <c r="Z491" i="1"/>
  <c r="Y505" i="1"/>
  <c r="BP503" i="1"/>
  <c r="BN503" i="1"/>
  <c r="Z503" i="1"/>
  <c r="BP520" i="1"/>
  <c r="BN520" i="1"/>
  <c r="Z520" i="1"/>
  <c r="BP556" i="1"/>
  <c r="BN556" i="1"/>
  <c r="Z556" i="1"/>
  <c r="BP563" i="1"/>
  <c r="BN563" i="1"/>
  <c r="Z563" i="1"/>
  <c r="BP664" i="1"/>
  <c r="BN664" i="1"/>
  <c r="Z664" i="1"/>
  <c r="Y674" i="1"/>
  <c r="Y673" i="1"/>
  <c r="BP672" i="1"/>
  <c r="BN672" i="1"/>
  <c r="Z672" i="1"/>
  <c r="Z673" i="1" s="1"/>
  <c r="Y415" i="1"/>
  <c r="Y414" i="1"/>
  <c r="Y501" i="1"/>
  <c r="Y592" i="1"/>
  <c r="Y598" i="1"/>
  <c r="F9" i="1"/>
  <c r="J9" i="1"/>
  <c r="F10" i="1"/>
  <c r="H9" i="1"/>
  <c r="B689" i="1"/>
  <c r="X680" i="1"/>
  <c r="X681" i="1"/>
  <c r="X683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Y76" i="1"/>
  <c r="Z79" i="1"/>
  <c r="Z84" i="1" s="1"/>
  <c r="BN79" i="1"/>
  <c r="BP79" i="1"/>
  <c r="Z81" i="1"/>
  <c r="BN81" i="1"/>
  <c r="Z83" i="1"/>
  <c r="BN83" i="1"/>
  <c r="Z87" i="1"/>
  <c r="BN87" i="1"/>
  <c r="BP87" i="1"/>
  <c r="Z89" i="1"/>
  <c r="BN89" i="1"/>
  <c r="Z91" i="1"/>
  <c r="BN91" i="1"/>
  <c r="Y94" i="1"/>
  <c r="Z97" i="1"/>
  <c r="Z99" i="1" s="1"/>
  <c r="BN97" i="1"/>
  <c r="BP97" i="1"/>
  <c r="E689" i="1"/>
  <c r="Z104" i="1"/>
  <c r="Z106" i="1" s="1"/>
  <c r="BN104" i="1"/>
  <c r="BP104" i="1"/>
  <c r="Y107" i="1"/>
  <c r="Z110" i="1"/>
  <c r="BN110" i="1"/>
  <c r="BP110" i="1"/>
  <c r="Z112" i="1"/>
  <c r="BN112" i="1"/>
  <c r="F689" i="1"/>
  <c r="Z120" i="1"/>
  <c r="BN120" i="1"/>
  <c r="BP120" i="1"/>
  <c r="Z122" i="1"/>
  <c r="BN122" i="1"/>
  <c r="Y125" i="1"/>
  <c r="Z128" i="1"/>
  <c r="BN128" i="1"/>
  <c r="BP128" i="1"/>
  <c r="Z134" i="1"/>
  <c r="Z140" i="1" s="1"/>
  <c r="BN134" i="1"/>
  <c r="BP134" i="1"/>
  <c r="Z136" i="1"/>
  <c r="BN136" i="1"/>
  <c r="Z138" i="1"/>
  <c r="BN138" i="1"/>
  <c r="Z144" i="1"/>
  <c r="BN144" i="1"/>
  <c r="BP144" i="1"/>
  <c r="Z149" i="1"/>
  <c r="Z152" i="1" s="1"/>
  <c r="BN149" i="1"/>
  <c r="BP149" i="1"/>
  <c r="Z151" i="1"/>
  <c r="BN151" i="1"/>
  <c r="Y152" i="1"/>
  <c r="Z155" i="1"/>
  <c r="Z157" i="1" s="1"/>
  <c r="BN155" i="1"/>
  <c r="Y163" i="1"/>
  <c r="BP160" i="1"/>
  <c r="BN160" i="1"/>
  <c r="Z160" i="1"/>
  <c r="BP173" i="1"/>
  <c r="BN173" i="1"/>
  <c r="Z173" i="1"/>
  <c r="BP191" i="1"/>
  <c r="BN191" i="1"/>
  <c r="Z191" i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BP232" i="1"/>
  <c r="BN232" i="1"/>
  <c r="Z232" i="1"/>
  <c r="Y244" i="1"/>
  <c r="BP239" i="1"/>
  <c r="BN239" i="1"/>
  <c r="Z239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Q689" i="1"/>
  <c r="Y308" i="1"/>
  <c r="BP301" i="1"/>
  <c r="BN301" i="1"/>
  <c r="Z301" i="1"/>
  <c r="BP305" i="1"/>
  <c r="BN305" i="1"/>
  <c r="Z305" i="1"/>
  <c r="Y321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75" i="1"/>
  <c r="BP370" i="1"/>
  <c r="BN370" i="1"/>
  <c r="Z370" i="1"/>
  <c r="Y374" i="1"/>
  <c r="BP378" i="1"/>
  <c r="BN378" i="1"/>
  <c r="Z378" i="1"/>
  <c r="BP382" i="1"/>
  <c r="BN382" i="1"/>
  <c r="Z382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404" i="1"/>
  <c r="Z414" i="1"/>
  <c r="BP412" i="1"/>
  <c r="BN412" i="1"/>
  <c r="Z412" i="1"/>
  <c r="BP422" i="1"/>
  <c r="BN422" i="1"/>
  <c r="Z422" i="1"/>
  <c r="BP426" i="1"/>
  <c r="BN426" i="1"/>
  <c r="Z426" i="1"/>
  <c r="Y439" i="1"/>
  <c r="BP437" i="1"/>
  <c r="BN437" i="1"/>
  <c r="Z437" i="1"/>
  <c r="BP450" i="1"/>
  <c r="BN450" i="1"/>
  <c r="Z450" i="1"/>
  <c r="BP454" i="1"/>
  <c r="BN454" i="1"/>
  <c r="Z454" i="1"/>
  <c r="Y461" i="1"/>
  <c r="BP458" i="1"/>
  <c r="BN458" i="1"/>
  <c r="Z458" i="1"/>
  <c r="Z460" i="1" s="1"/>
  <c r="BP464" i="1"/>
  <c r="BN464" i="1"/>
  <c r="Z46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2" i="1"/>
  <c r="Y69" i="1"/>
  <c r="Y153" i="1"/>
  <c r="Y158" i="1"/>
  <c r="BP155" i="1"/>
  <c r="BP162" i="1"/>
  <c r="BN162" i="1"/>
  <c r="Z162" i="1"/>
  <c r="Y164" i="1"/>
  <c r="H689" i="1"/>
  <c r="Y168" i="1"/>
  <c r="BP167" i="1"/>
  <c r="BN167" i="1"/>
  <c r="Z167" i="1"/>
  <c r="Z168" i="1" s="1"/>
  <c r="Y169" i="1"/>
  <c r="Y176" i="1"/>
  <c r="BP171" i="1"/>
  <c r="BN171" i="1"/>
  <c r="Z171" i="1"/>
  <c r="BP175" i="1"/>
  <c r="BN175" i="1"/>
  <c r="Z175" i="1"/>
  <c r="Y177" i="1"/>
  <c r="Y182" i="1"/>
  <c r="BP179" i="1"/>
  <c r="BN179" i="1"/>
  <c r="Z179" i="1"/>
  <c r="Z181" i="1" s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BP372" i="1"/>
  <c r="BN372" i="1"/>
  <c r="Z372" i="1"/>
  <c r="BP380" i="1"/>
  <c r="BN380" i="1"/>
  <c r="Z380" i="1"/>
  <c r="BP388" i="1"/>
  <c r="BN388" i="1"/>
  <c r="Z388" i="1"/>
  <c r="BP401" i="1"/>
  <c r="BN401" i="1"/>
  <c r="Z401" i="1"/>
  <c r="Z403" i="1" s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BP452" i="1"/>
  <c r="BN452" i="1"/>
  <c r="Z452" i="1"/>
  <c r="Y469" i="1"/>
  <c r="Y468" i="1"/>
  <c r="BP463" i="1"/>
  <c r="BN463" i="1"/>
  <c r="Z463" i="1"/>
  <c r="BP466" i="1"/>
  <c r="BN466" i="1"/>
  <c r="Z466" i="1"/>
  <c r="Y524" i="1"/>
  <c r="BP518" i="1"/>
  <c r="BN518" i="1"/>
  <c r="Z518" i="1"/>
  <c r="Y523" i="1"/>
  <c r="BP536" i="1"/>
  <c r="BN536" i="1"/>
  <c r="Z536" i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AD689" i="1"/>
  <c r="Y568" i="1"/>
  <c r="BP553" i="1"/>
  <c r="BN553" i="1"/>
  <c r="Z553" i="1"/>
  <c r="Y569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I689" i="1"/>
  <c r="Y188" i="1"/>
  <c r="K689" i="1"/>
  <c r="Y255" i="1"/>
  <c r="R689" i="1"/>
  <c r="Y313" i="1"/>
  <c r="T689" i="1"/>
  <c r="Y341" i="1"/>
  <c r="Y356" i="1"/>
  <c r="V689" i="1"/>
  <c r="Y367" i="1"/>
  <c r="W689" i="1"/>
  <c r="Y409" i="1"/>
  <c r="X689" i="1"/>
  <c r="Y429" i="1"/>
  <c r="Y689" i="1"/>
  <c r="Y455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74" i="1"/>
  <c r="BP571" i="1"/>
  <c r="BN571" i="1"/>
  <c r="Z571" i="1"/>
  <c r="BP573" i="1"/>
  <c r="BN573" i="1"/>
  <c r="Z573" i="1"/>
  <c r="Y575" i="1"/>
  <c r="AA689" i="1"/>
  <c r="Y516" i="1"/>
  <c r="AB689" i="1"/>
  <c r="Y539" i="1"/>
  <c r="Z578" i="1"/>
  <c r="BN578" i="1"/>
  <c r="Z583" i="1"/>
  <c r="BN583" i="1"/>
  <c r="Z584" i="1"/>
  <c r="BN584" i="1"/>
  <c r="Z586" i="1"/>
  <c r="BN586" i="1"/>
  <c r="Z587" i="1"/>
  <c r="BN587" i="1"/>
  <c r="Z589" i="1"/>
  <c r="BN589" i="1"/>
  <c r="Z590" i="1"/>
  <c r="BN590" i="1"/>
  <c r="Y591" i="1"/>
  <c r="Z594" i="1"/>
  <c r="BN594" i="1"/>
  <c r="BP594" i="1"/>
  <c r="Z596" i="1"/>
  <c r="BN596" i="1"/>
  <c r="Y597" i="1"/>
  <c r="Z600" i="1"/>
  <c r="BN600" i="1"/>
  <c r="BP600" i="1"/>
  <c r="Z601" i="1"/>
  <c r="BN601" i="1"/>
  <c r="Y602" i="1"/>
  <c r="Y609" i="1"/>
  <c r="Y613" i="1"/>
  <c r="BP621" i="1"/>
  <c r="BN621" i="1"/>
  <c r="Z621" i="1"/>
  <c r="BP623" i="1"/>
  <c r="BN623" i="1"/>
  <c r="Z623" i="1"/>
  <c r="Y625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42" i="1"/>
  <c r="Y659" i="1"/>
  <c r="BP655" i="1"/>
  <c r="BN655" i="1"/>
  <c r="Z655" i="1"/>
  <c r="BP657" i="1"/>
  <c r="BN657" i="1"/>
  <c r="Z657" i="1"/>
  <c r="AG689" i="1"/>
  <c r="Z580" i="1"/>
  <c r="BN580" i="1"/>
  <c r="Z611" i="1"/>
  <c r="Z612" i="1" s="1"/>
  <c r="BN611" i="1"/>
  <c r="BP611" i="1"/>
  <c r="AF689" i="1"/>
  <c r="Y624" i="1"/>
  <c r="BP620" i="1"/>
  <c r="BN620" i="1"/>
  <c r="Z620" i="1"/>
  <c r="Z624" i="1" s="1"/>
  <c r="BP622" i="1"/>
  <c r="BN622" i="1"/>
  <c r="Z622" i="1"/>
  <c r="BP635" i="1"/>
  <c r="BN635" i="1"/>
  <c r="Z635" i="1"/>
  <c r="BP637" i="1"/>
  <c r="BN637" i="1"/>
  <c r="Z637" i="1"/>
  <c r="BP639" i="1"/>
  <c r="BN639" i="1"/>
  <c r="Z639" i="1"/>
  <c r="BP656" i="1"/>
  <c r="BN656" i="1"/>
  <c r="Z656" i="1"/>
  <c r="BP658" i="1"/>
  <c r="BN658" i="1"/>
  <c r="Z658" i="1"/>
  <c r="Y660" i="1"/>
  <c r="Y669" i="1"/>
  <c r="BP668" i="1"/>
  <c r="BN668" i="1"/>
  <c r="Z668" i="1"/>
  <c r="Z669" i="1" s="1"/>
  <c r="Y670" i="1"/>
  <c r="Y666" i="1"/>
  <c r="Z676" i="1"/>
  <c r="Z677" i="1" s="1"/>
  <c r="BN676" i="1"/>
  <c r="BP676" i="1"/>
  <c r="Y677" i="1"/>
  <c r="Z652" i="1" l="1"/>
  <c r="Z631" i="1"/>
  <c r="Z367" i="1"/>
  <c r="Z297" i="1"/>
  <c r="Z145" i="1"/>
  <c r="Z130" i="1"/>
  <c r="Z591" i="1"/>
  <c r="Z468" i="1"/>
  <c r="Z455" i="1"/>
  <c r="Z429" i="1"/>
  <c r="Z243" i="1"/>
  <c r="Z602" i="1"/>
  <c r="Z597" i="1"/>
  <c r="Z574" i="1"/>
  <c r="Z500" i="1"/>
  <c r="Z539" i="1"/>
  <c r="Z176" i="1"/>
  <c r="Y681" i="1"/>
  <c r="Y683" i="1"/>
  <c r="Z383" i="1"/>
  <c r="Z234" i="1"/>
  <c r="Z124" i="1"/>
  <c r="Z115" i="1"/>
  <c r="Y680" i="1"/>
  <c r="Z665" i="1"/>
  <c r="Y682" i="1"/>
  <c r="Z659" i="1"/>
  <c r="Z641" i="1"/>
  <c r="Z268" i="1"/>
  <c r="Z390" i="1"/>
  <c r="Z374" i="1"/>
  <c r="Z307" i="1"/>
  <c r="Z220" i="1"/>
  <c r="X682" i="1"/>
  <c r="Z568" i="1"/>
  <c r="Z523" i="1"/>
  <c r="Z285" i="1"/>
  <c r="Z439" i="1"/>
  <c r="Z255" i="1"/>
  <c r="Z198" i="1"/>
  <c r="Z163" i="1"/>
  <c r="Z93" i="1"/>
  <c r="Z52" i="1"/>
  <c r="Y679" i="1"/>
  <c r="Z684" i="1" l="1"/>
</calcChain>
</file>

<file path=xl/sharedStrings.xml><?xml version="1.0" encoding="utf-8"?>
<sst xmlns="http://schemas.openxmlformats.org/spreadsheetml/2006/main" count="3183" uniqueCount="1116">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</sst>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2" sqref="AA6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1115</v>
      </c>
      <c r="I5" s="1103"/>
      <c r="J5" s="1103"/>
      <c r="K5" s="1103"/>
      <c r="L5" s="1103"/>
      <c r="M5" s="891"/>
      <c r="N5" s="58"/>
      <c r="P5" s="24" t="s">
        <v>10</v>
      </c>
      <c r="Q5" s="1194">
        <v>45697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Воскресенье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6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/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19</v>
      </c>
      <c r="Q8" s="945">
        <v>0.5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20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21</v>
      </c>
      <c r="Q10" s="1006"/>
      <c r="R10" s="1007"/>
      <c r="U10" s="24" t="s">
        <v>22</v>
      </c>
      <c r="V10" s="826" t="s">
        <v>23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6"/>
      <c r="R11" s="937"/>
      <c r="U11" s="24" t="s">
        <v>26</v>
      </c>
      <c r="V11" s="1130" t="s">
        <v>27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28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29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30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31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32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33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34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35</v>
      </c>
      <c r="B17" s="829" t="s">
        <v>36</v>
      </c>
      <c r="C17" s="953" t="s">
        <v>37</v>
      </c>
      <c r="D17" s="829" t="s">
        <v>38</v>
      </c>
      <c r="E17" s="912"/>
      <c r="F17" s="829" t="s">
        <v>39</v>
      </c>
      <c r="G17" s="829" t="s">
        <v>40</v>
      </c>
      <c r="H17" s="829" t="s">
        <v>41</v>
      </c>
      <c r="I17" s="829" t="s">
        <v>42</v>
      </c>
      <c r="J17" s="829" t="s">
        <v>43</v>
      </c>
      <c r="K17" s="829" t="s">
        <v>44</v>
      </c>
      <c r="L17" s="829" t="s">
        <v>45</v>
      </c>
      <c r="M17" s="829" t="s">
        <v>46</v>
      </c>
      <c r="N17" s="829" t="s">
        <v>47</v>
      </c>
      <c r="O17" s="829" t="s">
        <v>48</v>
      </c>
      <c r="P17" s="829" t="s">
        <v>49</v>
      </c>
      <c r="Q17" s="911"/>
      <c r="R17" s="911"/>
      <c r="S17" s="911"/>
      <c r="T17" s="912"/>
      <c r="U17" s="1217" t="s">
        <v>50</v>
      </c>
      <c r="V17" s="822"/>
      <c r="W17" s="829" t="s">
        <v>51</v>
      </c>
      <c r="X17" s="829" t="s">
        <v>52</v>
      </c>
      <c r="Y17" s="1215" t="s">
        <v>53</v>
      </c>
      <c r="Z17" s="1100" t="s">
        <v>54</v>
      </c>
      <c r="AA17" s="1074" t="s">
        <v>55</v>
      </c>
      <c r="AB17" s="1074" t="s">
        <v>56</v>
      </c>
      <c r="AC17" s="1074" t="s">
        <v>57</v>
      </c>
      <c r="AD17" s="1074" t="s">
        <v>58</v>
      </c>
      <c r="AE17" s="1168"/>
      <c r="AF17" s="1169"/>
      <c r="AG17" s="66"/>
      <c r="BD17" s="65" t="s">
        <v>59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60</v>
      </c>
      <c r="V18" s="67" t="s">
        <v>61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62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62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63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70</v>
      </c>
      <c r="Q23" s="788"/>
      <c r="R23" s="788"/>
      <c r="S23" s="788"/>
      <c r="T23" s="788"/>
      <c r="U23" s="788"/>
      <c r="V23" s="789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70</v>
      </c>
      <c r="Q24" s="788"/>
      <c r="R24" s="788"/>
      <c r="S24" s="788"/>
      <c r="T24" s="788"/>
      <c r="U24" s="788"/>
      <c r="V24" s="789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72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16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2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24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70</v>
      </c>
      <c r="Q33" s="788"/>
      <c r="R33" s="788"/>
      <c r="S33" s="788"/>
      <c r="T33" s="788"/>
      <c r="U33" s="788"/>
      <c r="V33" s="789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70</v>
      </c>
      <c r="Q34" s="788"/>
      <c r="R34" s="788"/>
      <c r="S34" s="788"/>
      <c r="T34" s="788"/>
      <c r="U34" s="788"/>
      <c r="V34" s="789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98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70</v>
      </c>
      <c r="Q37" s="788"/>
      <c r="R37" s="788"/>
      <c r="S37" s="788"/>
      <c r="T37" s="788"/>
      <c r="U37" s="788"/>
      <c r="V37" s="789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70</v>
      </c>
      <c r="Q38" s="788"/>
      <c r="R38" s="788"/>
      <c r="S38" s="788"/>
      <c r="T38" s="788"/>
      <c r="U38" s="788"/>
      <c r="V38" s="789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104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105</v>
      </c>
      <c r="B40" s="54" t="s">
        <v>106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70</v>
      </c>
      <c r="Q41" s="788"/>
      <c r="R41" s="788"/>
      <c r="S41" s="788"/>
      <c r="T41" s="788"/>
      <c r="U41" s="788"/>
      <c r="V41" s="789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70</v>
      </c>
      <c r="Q42" s="788"/>
      <c r="R42" s="788"/>
      <c r="S42" s="788"/>
      <c r="T42" s="788"/>
      <c r="U42" s="788"/>
      <c r="V42" s="789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107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108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109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110</v>
      </c>
      <c r="B46" s="54" t="s">
        <v>111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110</v>
      </c>
      <c r="B47" s="54" t="s">
        <v>115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118</v>
      </c>
      <c r="B48" s="54" t="s">
        <v>119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121</v>
      </c>
      <c r="B49" s="54" t="s">
        <v>122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70</v>
      </c>
      <c r="Q52" s="788"/>
      <c r="R52" s="788"/>
      <c r="S52" s="788"/>
      <c r="T52" s="788"/>
      <c r="U52" s="788"/>
      <c r="V52" s="789"/>
      <c r="W52" s="37" t="s">
        <v>71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70</v>
      </c>
      <c r="Q53" s="788"/>
      <c r="R53" s="788"/>
      <c r="S53" s="788"/>
      <c r="T53" s="788"/>
      <c r="U53" s="788"/>
      <c r="V53" s="789"/>
      <c r="W53" s="37" t="s">
        <v>68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72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128</v>
      </c>
      <c r="B55" s="54" t="s">
        <v>129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131</v>
      </c>
      <c r="B56" s="54" t="s">
        <v>132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70</v>
      </c>
      <c r="Q57" s="788"/>
      <c r="R57" s="788"/>
      <c r="S57" s="788"/>
      <c r="T57" s="788"/>
      <c r="U57" s="788"/>
      <c r="V57" s="789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70</v>
      </c>
      <c r="Q58" s="788"/>
      <c r="R58" s="788"/>
      <c r="S58" s="788"/>
      <c r="T58" s="788"/>
      <c r="U58" s="788"/>
      <c r="V58" s="789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109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135</v>
      </c>
      <c r="B61" s="54" t="s">
        <v>136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150</v>
      </c>
      <c r="Y62" s="780">
        <f t="shared" si="11"/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156.04166666666666</v>
      </c>
      <c r="BN62" s="64">
        <f t="shared" si="13"/>
        <v>157.29000000000002</v>
      </c>
      <c r="BO62" s="64">
        <f t="shared" si="14"/>
        <v>0.21701388888888887</v>
      </c>
      <c r="BP62" s="64">
        <f t="shared" si="15"/>
        <v>0.21875</v>
      </c>
    </row>
    <row r="63" spans="1:68" ht="27" hidden="1" customHeight="1" x14ac:dyDescent="0.25">
      <c r="A63" s="54" t="s">
        <v>141</v>
      </c>
      <c r="B63" s="54" t="s">
        <v>142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147</v>
      </c>
      <c r="B65" s="54" t="s">
        <v>148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36</v>
      </c>
      <c r="Y67" s="780">
        <f t="shared" si="11"/>
        <v>36</v>
      </c>
      <c r="Z67" s="36">
        <f>IFERROR(IF(Y67=0,"",ROUNDUP(Y67/H67,0)*0.00902),"")</f>
        <v>7.2160000000000002E-2</v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37.68</v>
      </c>
      <c r="BN67" s="64">
        <f t="shared" si="13"/>
        <v>37.68</v>
      </c>
      <c r="BO67" s="64">
        <f t="shared" si="14"/>
        <v>6.0606060606060608E-2</v>
      </c>
      <c r="BP67" s="64">
        <f t="shared" si="15"/>
        <v>6.0606060606060608E-2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70</v>
      </c>
      <c r="Q68" s="788"/>
      <c r="R68" s="788"/>
      <c r="S68" s="788"/>
      <c r="T68" s="788"/>
      <c r="U68" s="788"/>
      <c r="V68" s="789"/>
      <c r="W68" s="37" t="s">
        <v>71</v>
      </c>
      <c r="X68" s="781">
        <f>IFERROR(X61/H61,"0")+IFERROR(X62/H62,"0")+IFERROR(X63/H63,"0")+IFERROR(X64/H64,"0")+IFERROR(X65/H65,"0")+IFERROR(X66/H66,"0")+IFERROR(X67/H67,"0")</f>
        <v>21.888888888888886</v>
      </c>
      <c r="Y68" s="781">
        <f>IFERROR(Y61/H61,"0")+IFERROR(Y62/H62,"0")+IFERROR(Y63/H63,"0")+IFERROR(Y64/H64,"0")+IFERROR(Y65/H65,"0")+IFERROR(Y66/H66,"0")+IFERROR(Y67/H67,"0")</f>
        <v>22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0.33788000000000001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70</v>
      </c>
      <c r="Q69" s="788"/>
      <c r="R69" s="788"/>
      <c r="S69" s="788"/>
      <c r="T69" s="788"/>
      <c r="U69" s="788"/>
      <c r="V69" s="789"/>
      <c r="W69" s="37" t="s">
        <v>68</v>
      </c>
      <c r="X69" s="781">
        <f>IFERROR(SUM(X61:X67),"0")</f>
        <v>186</v>
      </c>
      <c r="Y69" s="781">
        <f>IFERROR(SUM(Y61:Y67),"0")</f>
        <v>187.20000000000002</v>
      </c>
      <c r="Z69" s="37"/>
      <c r="AA69" s="782"/>
      <c r="AB69" s="782"/>
      <c r="AC69" s="782"/>
    </row>
    <row r="70" spans="1:68" ht="14.25" hidden="1" customHeight="1" x14ac:dyDescent="0.25">
      <c r="A70" s="800" t="s">
        <v>155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156</v>
      </c>
      <c r="B71" s="54" t="s">
        <v>157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159</v>
      </c>
      <c r="B72" s="54" t="s">
        <v>160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70</v>
      </c>
      <c r="Q75" s="788"/>
      <c r="R75" s="788"/>
      <c r="S75" s="788"/>
      <c r="T75" s="788"/>
      <c r="U75" s="788"/>
      <c r="V75" s="789"/>
      <c r="W75" s="37" t="s">
        <v>71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70</v>
      </c>
      <c r="Q76" s="788"/>
      <c r="R76" s="788"/>
      <c r="S76" s="788"/>
      <c r="T76" s="788"/>
      <c r="U76" s="788"/>
      <c r="V76" s="789"/>
      <c r="W76" s="37" t="s">
        <v>68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166</v>
      </c>
      <c r="B78" s="54" t="s">
        <v>167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169</v>
      </c>
      <c r="B79" s="54" t="s">
        <v>170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172</v>
      </c>
      <c r="B80" s="54" t="s">
        <v>173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175</v>
      </c>
      <c r="B81" s="54" t="s">
        <v>176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179</v>
      </c>
      <c r="B83" s="54" t="s">
        <v>180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70</v>
      </c>
      <c r="Q84" s="788"/>
      <c r="R84" s="788"/>
      <c r="S84" s="788"/>
      <c r="T84" s="788"/>
      <c r="U84" s="788"/>
      <c r="V84" s="789"/>
      <c r="W84" s="37" t="s">
        <v>71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70</v>
      </c>
      <c r="Q85" s="788"/>
      <c r="R85" s="788"/>
      <c r="S85" s="788"/>
      <c r="T85" s="788"/>
      <c r="U85" s="788"/>
      <c r="V85" s="789"/>
      <c r="W85" s="37" t="s">
        <v>68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72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181</v>
      </c>
      <c r="B87" s="54" t="s">
        <v>182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184</v>
      </c>
      <c r="B88" s="54" t="s">
        <v>185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187</v>
      </c>
      <c r="B89" s="54" t="s">
        <v>188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190</v>
      </c>
      <c r="B90" s="54" t="s">
        <v>191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192</v>
      </c>
      <c r="B91" s="54" t="s">
        <v>193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194</v>
      </c>
      <c r="B92" s="54" t="s">
        <v>195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70</v>
      </c>
      <c r="Q93" s="788"/>
      <c r="R93" s="788"/>
      <c r="S93" s="788"/>
      <c r="T93" s="788"/>
      <c r="U93" s="788"/>
      <c r="V93" s="789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70</v>
      </c>
      <c r="Q94" s="788"/>
      <c r="R94" s="788"/>
      <c r="S94" s="788"/>
      <c r="T94" s="788"/>
      <c r="U94" s="788"/>
      <c r="V94" s="789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196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197</v>
      </c>
      <c r="B96" s="54" t="s">
        <v>198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197</v>
      </c>
      <c r="B97" s="54" t="s">
        <v>200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201</v>
      </c>
      <c r="B98" s="54" t="s">
        <v>202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70</v>
      </c>
      <c r="Q99" s="788"/>
      <c r="R99" s="788"/>
      <c r="S99" s="788"/>
      <c r="T99" s="788"/>
      <c r="U99" s="788"/>
      <c r="V99" s="789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70</v>
      </c>
      <c r="Q100" s="788"/>
      <c r="R100" s="788"/>
      <c r="S100" s="788"/>
      <c r="T100" s="788"/>
      <c r="U100" s="788"/>
      <c r="V100" s="789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204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109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205</v>
      </c>
      <c r="B103" s="54" t="s">
        <v>206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208</v>
      </c>
      <c r="B104" s="54" t="s">
        <v>209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210</v>
      </c>
      <c r="B105" s="54" t="s">
        <v>211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70</v>
      </c>
      <c r="Q106" s="788"/>
      <c r="R106" s="788"/>
      <c r="S106" s="788"/>
      <c r="T106" s="788"/>
      <c r="U106" s="788"/>
      <c r="V106" s="789"/>
      <c r="W106" s="37" t="s">
        <v>71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70</v>
      </c>
      <c r="Q107" s="788"/>
      <c r="R107" s="788"/>
      <c r="S107" s="788"/>
      <c r="T107" s="788"/>
      <c r="U107" s="788"/>
      <c r="V107" s="789"/>
      <c r="W107" s="37" t="s">
        <v>68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72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213</v>
      </c>
      <c r="B109" s="54" t="s">
        <v>214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213</v>
      </c>
      <c r="B110" s="54" t="s">
        <v>216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217</v>
      </c>
      <c r="B111" s="54" t="s">
        <v>218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222</v>
      </c>
      <c r="B113" s="54" t="s">
        <v>223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222</v>
      </c>
      <c r="B114" s="54" t="s">
        <v>224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34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70</v>
      </c>
      <c r="Q115" s="788"/>
      <c r="R115" s="788"/>
      <c r="S115" s="788"/>
      <c r="T115" s="788"/>
      <c r="U115" s="788"/>
      <c r="V115" s="789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70</v>
      </c>
      <c r="Q116" s="788"/>
      <c r="R116" s="788"/>
      <c r="S116" s="788"/>
      <c r="T116" s="788"/>
      <c r="U116" s="788"/>
      <c r="V116" s="789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226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109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227</v>
      </c>
      <c r="B119" s="54" t="s">
        <v>228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230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231</v>
      </c>
      <c r="B121" s="54" t="s">
        <v>232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233</v>
      </c>
      <c r="B122" s="54" t="s">
        <v>234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235</v>
      </c>
      <c r="B123" s="54" t="s">
        <v>236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70</v>
      </c>
      <c r="Q124" s="788"/>
      <c r="R124" s="788"/>
      <c r="S124" s="788"/>
      <c r="T124" s="788"/>
      <c r="U124" s="788"/>
      <c r="V124" s="789"/>
      <c r="W124" s="37" t="s">
        <v>71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70</v>
      </c>
      <c r="Q125" s="788"/>
      <c r="R125" s="788"/>
      <c r="S125" s="788"/>
      <c r="T125" s="788"/>
      <c r="U125" s="788"/>
      <c r="V125" s="789"/>
      <c r="W125" s="37" t="s">
        <v>68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155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237</v>
      </c>
      <c r="B127" s="54" t="s">
        <v>238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240</v>
      </c>
      <c r="B128" s="54" t="s">
        <v>241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242</v>
      </c>
      <c r="B129" s="54" t="s">
        <v>243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70</v>
      </c>
      <c r="Q130" s="788"/>
      <c r="R130" s="788"/>
      <c r="S130" s="788"/>
      <c r="T130" s="788"/>
      <c r="U130" s="788"/>
      <c r="V130" s="789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70</v>
      </c>
      <c r="Q131" s="788"/>
      <c r="R131" s="788"/>
      <c r="S131" s="788"/>
      <c r="T131" s="788"/>
      <c r="U131" s="788"/>
      <c r="V131" s="789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72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244</v>
      </c>
      <c r="B133" s="54" t="s">
        <v>245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hidden="1" customHeight="1" x14ac:dyDescent="0.25">
      <c r="A134" s="54" t="s">
        <v>244</v>
      </c>
      <c r="B134" s="54" t="s">
        <v>247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249</v>
      </c>
      <c r="B135" s="54" t="s">
        <v>250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252</v>
      </c>
      <c r="B136" s="54" t="s">
        <v>253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254</v>
      </c>
      <c r="B137" s="54" t="s">
        <v>255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256</v>
      </c>
      <c r="B138" s="54" t="s">
        <v>257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258</v>
      </c>
      <c r="B139" s="54" t="s">
        <v>259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idden="1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70</v>
      </c>
      <c r="Q140" s="788"/>
      <c r="R140" s="788"/>
      <c r="S140" s="788"/>
      <c r="T140" s="788"/>
      <c r="U140" s="788"/>
      <c r="V140" s="789"/>
      <c r="W140" s="37" t="s">
        <v>71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hidden="1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70</v>
      </c>
      <c r="Q141" s="788"/>
      <c r="R141" s="788"/>
      <c r="S141" s="788"/>
      <c r="T141" s="788"/>
      <c r="U141" s="788"/>
      <c r="V141" s="789"/>
      <c r="W141" s="37" t="s">
        <v>68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hidden="1" customHeight="1" x14ac:dyDescent="0.25">
      <c r="A142" s="800" t="s">
        <v>196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261</v>
      </c>
      <c r="B143" s="54" t="s">
        <v>262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264</v>
      </c>
      <c r="B144" s="54" t="s">
        <v>265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70</v>
      </c>
      <c r="Q145" s="788"/>
      <c r="R145" s="788"/>
      <c r="S145" s="788"/>
      <c r="T145" s="788"/>
      <c r="U145" s="788"/>
      <c r="V145" s="789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70</v>
      </c>
      <c r="Q146" s="788"/>
      <c r="R146" s="788"/>
      <c r="S146" s="788"/>
      <c r="T146" s="788"/>
      <c r="U146" s="788"/>
      <c r="V146" s="789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267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109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268</v>
      </c>
      <c r="B149" s="54" t="s">
        <v>269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272</v>
      </c>
      <c r="B150" s="54" t="s">
        <v>273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272</v>
      </c>
      <c r="B151" s="54" t="s">
        <v>275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70</v>
      </c>
      <c r="Q152" s="788"/>
      <c r="R152" s="788"/>
      <c r="S152" s="788"/>
      <c r="T152" s="788"/>
      <c r="U152" s="788"/>
      <c r="V152" s="789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70</v>
      </c>
      <c r="Q153" s="788"/>
      <c r="R153" s="788"/>
      <c r="S153" s="788"/>
      <c r="T153" s="788"/>
      <c r="U153" s="788"/>
      <c r="V153" s="789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63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276</v>
      </c>
      <c r="B155" s="54" t="s">
        <v>277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276</v>
      </c>
      <c r="B156" s="54" t="s">
        <v>279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70</v>
      </c>
      <c r="Q157" s="788"/>
      <c r="R157" s="788"/>
      <c r="S157" s="788"/>
      <c r="T157" s="788"/>
      <c r="U157" s="788"/>
      <c r="V157" s="789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70</v>
      </c>
      <c r="Q158" s="788"/>
      <c r="R158" s="788"/>
      <c r="S158" s="788"/>
      <c r="T158" s="788"/>
      <c r="U158" s="788"/>
      <c r="V158" s="789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72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280</v>
      </c>
      <c r="B160" s="54" t="s">
        <v>281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283</v>
      </c>
      <c r="B161" s="54" t="s">
        <v>284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283</v>
      </c>
      <c r="B162" s="54" t="s">
        <v>285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70</v>
      </c>
      <c r="Q163" s="788"/>
      <c r="R163" s="788"/>
      <c r="S163" s="788"/>
      <c r="T163" s="788"/>
      <c r="U163" s="788"/>
      <c r="V163" s="789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70</v>
      </c>
      <c r="Q164" s="788"/>
      <c r="R164" s="788"/>
      <c r="S164" s="788"/>
      <c r="T164" s="788"/>
      <c r="U164" s="788"/>
      <c r="V164" s="789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107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109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286</v>
      </c>
      <c r="B167" s="54" t="s">
        <v>287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70</v>
      </c>
      <c r="Q168" s="788"/>
      <c r="R168" s="788"/>
      <c r="S168" s="788"/>
      <c r="T168" s="788"/>
      <c r="U168" s="788"/>
      <c r="V168" s="789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70</v>
      </c>
      <c r="Q169" s="788"/>
      <c r="R169" s="788"/>
      <c r="S169" s="788"/>
      <c r="T169" s="788"/>
      <c r="U169" s="788"/>
      <c r="V169" s="789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63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289</v>
      </c>
      <c r="B171" s="54" t="s">
        <v>290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295</v>
      </c>
      <c r="B173" s="54" t="s">
        <v>296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298</v>
      </c>
      <c r="B174" s="54" t="s">
        <v>299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300</v>
      </c>
      <c r="B175" s="54" t="s">
        <v>301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70</v>
      </c>
      <c r="Q176" s="788"/>
      <c r="R176" s="788"/>
      <c r="S176" s="788"/>
      <c r="T176" s="788"/>
      <c r="U176" s="788"/>
      <c r="V176" s="789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70</v>
      </c>
      <c r="Q177" s="788"/>
      <c r="R177" s="788"/>
      <c r="S177" s="788"/>
      <c r="T177" s="788"/>
      <c r="U177" s="788"/>
      <c r="V177" s="789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72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302</v>
      </c>
      <c r="B179" s="54" t="s">
        <v>303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70</v>
      </c>
      <c r="Q181" s="788"/>
      <c r="R181" s="788"/>
      <c r="S181" s="788"/>
      <c r="T181" s="788"/>
      <c r="U181" s="788"/>
      <c r="V181" s="789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70</v>
      </c>
      <c r="Q182" s="788"/>
      <c r="R182" s="788"/>
      <c r="S182" s="788"/>
      <c r="T182" s="788"/>
      <c r="U182" s="788"/>
      <c r="V182" s="789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308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309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155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310</v>
      </c>
      <c r="B186" s="54" t="s">
        <v>311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70</v>
      </c>
      <c r="Q187" s="788"/>
      <c r="R187" s="788"/>
      <c r="S187" s="788"/>
      <c r="T187" s="788"/>
      <c r="U187" s="788"/>
      <c r="V187" s="789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70</v>
      </c>
      <c r="Q188" s="788"/>
      <c r="R188" s="788"/>
      <c r="S188" s="788"/>
      <c r="T188" s="788"/>
      <c r="U188" s="788"/>
      <c r="V188" s="789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63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313</v>
      </c>
      <c r="B190" s="54" t="s">
        <v>314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316</v>
      </c>
      <c r="B191" s="54" t="s">
        <v>317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70</v>
      </c>
      <c r="Q198" s="788"/>
      <c r="R198" s="788"/>
      <c r="S198" s="788"/>
      <c r="T198" s="788"/>
      <c r="U198" s="788"/>
      <c r="V198" s="789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70</v>
      </c>
      <c r="Q199" s="788"/>
      <c r="R199" s="788"/>
      <c r="S199" s="788"/>
      <c r="T199" s="788"/>
      <c r="U199" s="788"/>
      <c r="V199" s="789"/>
      <c r="W199" s="37" t="s">
        <v>68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333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109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334</v>
      </c>
      <c r="B202" s="54" t="s">
        <v>335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70</v>
      </c>
      <c r="Q204" s="788"/>
      <c r="R204" s="788"/>
      <c r="S204" s="788"/>
      <c r="T204" s="788"/>
      <c r="U204" s="788"/>
      <c r="V204" s="789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70</v>
      </c>
      <c r="Q205" s="788"/>
      <c r="R205" s="788"/>
      <c r="S205" s="788"/>
      <c r="T205" s="788"/>
      <c r="U205" s="788"/>
      <c r="V205" s="789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155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339</v>
      </c>
      <c r="B207" s="54" t="s">
        <v>340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342</v>
      </c>
      <c r="B208" s="54" t="s">
        <v>343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70</v>
      </c>
      <c r="Q209" s="788"/>
      <c r="R209" s="788"/>
      <c r="S209" s="788"/>
      <c r="T209" s="788"/>
      <c r="U209" s="788"/>
      <c r="V209" s="789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70</v>
      </c>
      <c r="Q210" s="788"/>
      <c r="R210" s="788"/>
      <c r="S210" s="788"/>
      <c r="T210" s="788"/>
      <c r="U210" s="788"/>
      <c r="V210" s="789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63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344</v>
      </c>
      <c r="B212" s="54" t="s">
        <v>345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350</v>
      </c>
      <c r="B214" s="54" t="s">
        <v>351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358</v>
      </c>
      <c r="B217" s="54" t="s">
        <v>359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360</v>
      </c>
      <c r="B218" s="54" t="s">
        <v>361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362</v>
      </c>
      <c r="B219" s="54" t="s">
        <v>363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70</v>
      </c>
      <c r="Q220" s="788"/>
      <c r="R220" s="788"/>
      <c r="S220" s="788"/>
      <c r="T220" s="788"/>
      <c r="U220" s="788"/>
      <c r="V220" s="789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70</v>
      </c>
      <c r="Q221" s="788"/>
      <c r="R221" s="788"/>
      <c r="S221" s="788"/>
      <c r="T221" s="788"/>
      <c r="U221" s="788"/>
      <c r="V221" s="789"/>
      <c r="W221" s="37" t="s">
        <v>68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72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364</v>
      </c>
      <c r="B223" s="54" t="s">
        <v>365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370</v>
      </c>
      <c r="B225" s="54" t="s">
        <v>371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376</v>
      </c>
      <c r="B227" s="54" t="s">
        <v>377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378</v>
      </c>
      <c r="B228" s="54" t="s">
        <v>379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381</v>
      </c>
      <c r="B229" s="54" t="s">
        <v>382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386</v>
      </c>
      <c r="B231" s="54" t="s">
        <v>387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388</v>
      </c>
      <c r="B232" s="54" t="s">
        <v>389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390</v>
      </c>
      <c r="B233" s="54" t="s">
        <v>391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idden="1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70</v>
      </c>
      <c r="Q234" s="788"/>
      <c r="R234" s="788"/>
      <c r="S234" s="788"/>
      <c r="T234" s="788"/>
      <c r="U234" s="788"/>
      <c r="V234" s="789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hidden="1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70</v>
      </c>
      <c r="Q235" s="788"/>
      <c r="R235" s="788"/>
      <c r="S235" s="788"/>
      <c r="T235" s="788"/>
      <c r="U235" s="788"/>
      <c r="V235" s="789"/>
      <c r="W235" s="37" t="s">
        <v>68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hidden="1" customHeight="1" x14ac:dyDescent="0.25">
      <c r="A236" s="800" t="s">
        <v>196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393</v>
      </c>
      <c r="B237" s="54" t="s">
        <v>394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393</v>
      </c>
      <c r="B238" s="54" t="s">
        <v>396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393</v>
      </c>
      <c r="B239" s="54" t="s">
        <v>398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72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401</v>
      </c>
      <c r="B240" s="54" t="s">
        <v>402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404</v>
      </c>
      <c r="B241" s="54" t="s">
        <v>405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407</v>
      </c>
      <c r="B242" s="54" t="s">
        <v>408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70</v>
      </c>
      <c r="Q243" s="788"/>
      <c r="R243" s="788"/>
      <c r="S243" s="788"/>
      <c r="T243" s="788"/>
      <c r="U243" s="788"/>
      <c r="V243" s="789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70</v>
      </c>
      <c r="Q244" s="788"/>
      <c r="R244" s="788"/>
      <c r="S244" s="788"/>
      <c r="T244" s="788"/>
      <c r="U244" s="788"/>
      <c r="V244" s="789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410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109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411</v>
      </c>
      <c r="B247" s="54" t="s">
        <v>412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420</v>
      </c>
      <c r="B251" s="54" t="s">
        <v>423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70</v>
      </c>
      <c r="Q255" s="788"/>
      <c r="R255" s="788"/>
      <c r="S255" s="788"/>
      <c r="T255" s="788"/>
      <c r="U255" s="788"/>
      <c r="V255" s="789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70</v>
      </c>
      <c r="Q256" s="788"/>
      <c r="R256" s="788"/>
      <c r="S256" s="788"/>
      <c r="T256" s="788"/>
      <c r="U256" s="788"/>
      <c r="V256" s="789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430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109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431</v>
      </c>
      <c r="B259" s="54" t="s">
        <v>432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431</v>
      </c>
      <c r="B260" s="54" t="s">
        <v>434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439</v>
      </c>
      <c r="B262" s="54" t="s">
        <v>440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439</v>
      </c>
      <c r="B263" s="54" t="s">
        <v>442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445</v>
      </c>
      <c r="B265" s="54" t="s">
        <v>446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448</v>
      </c>
      <c r="B266" s="54" t="s">
        <v>449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450</v>
      </c>
      <c r="B267" s="54" t="s">
        <v>451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70</v>
      </c>
      <c r="Q268" s="788"/>
      <c r="R268" s="788"/>
      <c r="S268" s="788"/>
      <c r="T268" s="788"/>
      <c r="U268" s="788"/>
      <c r="V268" s="789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70</v>
      </c>
      <c r="Q269" s="788"/>
      <c r="R269" s="788"/>
      <c r="S269" s="788"/>
      <c r="T269" s="788"/>
      <c r="U269" s="788"/>
      <c r="V269" s="789"/>
      <c r="W269" s="37" t="s">
        <v>68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155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452</v>
      </c>
      <c r="B271" s="54" t="s">
        <v>453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70</v>
      </c>
      <c r="Q272" s="788"/>
      <c r="R272" s="788"/>
      <c r="S272" s="788"/>
      <c r="T272" s="788"/>
      <c r="U272" s="788"/>
      <c r="V272" s="789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70</v>
      </c>
      <c r="Q273" s="788"/>
      <c r="R273" s="788"/>
      <c r="S273" s="788"/>
      <c r="T273" s="788"/>
      <c r="U273" s="788"/>
      <c r="V273" s="789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455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109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456</v>
      </c>
      <c r="B276" s="54" t="s">
        <v>457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459</v>
      </c>
      <c r="B277" s="54" t="s">
        <v>460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459</v>
      </c>
      <c r="B278" s="54" t="s">
        <v>462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464</v>
      </c>
      <c r="B279" s="54" t="s">
        <v>465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467</v>
      </c>
      <c r="B280" s="54" t="s">
        <v>468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470</v>
      </c>
      <c r="B281" s="54" t="s">
        <v>471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473</v>
      </c>
      <c r="B282" s="54" t="s">
        <v>474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479</v>
      </c>
      <c r="B284" s="54" t="s">
        <v>480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70</v>
      </c>
      <c r="Q285" s="788"/>
      <c r="R285" s="788"/>
      <c r="S285" s="788"/>
      <c r="T285" s="788"/>
      <c r="U285" s="788"/>
      <c r="V285" s="789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70</v>
      </c>
      <c r="Q286" s="788"/>
      <c r="R286" s="788"/>
      <c r="S286" s="788"/>
      <c r="T286" s="788"/>
      <c r="U286" s="788"/>
      <c r="V286" s="789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482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109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483</v>
      </c>
      <c r="B289" s="54" t="s">
        <v>484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70</v>
      </c>
      <c r="Q290" s="788"/>
      <c r="R290" s="788"/>
      <c r="S290" s="788"/>
      <c r="T290" s="788"/>
      <c r="U290" s="788"/>
      <c r="V290" s="789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70</v>
      </c>
      <c r="Q291" s="788"/>
      <c r="R291" s="788"/>
      <c r="S291" s="788"/>
      <c r="T291" s="788"/>
      <c r="U291" s="788"/>
      <c r="V291" s="789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485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109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486</v>
      </c>
      <c r="B294" s="54" t="s">
        <v>487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488</v>
      </c>
      <c r="B295" s="54" t="s">
        <v>489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491</v>
      </c>
      <c r="B296" s="54" t="s">
        <v>492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70</v>
      </c>
      <c r="Q297" s="788"/>
      <c r="R297" s="788"/>
      <c r="S297" s="788"/>
      <c r="T297" s="788"/>
      <c r="U297" s="788"/>
      <c r="V297" s="789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70</v>
      </c>
      <c r="Q298" s="788"/>
      <c r="R298" s="788"/>
      <c r="S298" s="788"/>
      <c r="T298" s="788"/>
      <c r="U298" s="788"/>
      <c r="V298" s="789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72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495</v>
      </c>
      <c r="B301" s="54" t="s">
        <v>496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498</v>
      </c>
      <c r="B302" s="54" t="s">
        <v>499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501</v>
      </c>
      <c r="B303" s="54" t="s">
        <v>502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503</v>
      </c>
      <c r="B304" s="54" t="s">
        <v>504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505</v>
      </c>
      <c r="B305" s="54" t="s">
        <v>506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507</v>
      </c>
      <c r="B306" s="54" t="s">
        <v>508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70</v>
      </c>
      <c r="Q307" s="788"/>
      <c r="R307" s="788"/>
      <c r="S307" s="788"/>
      <c r="T307" s="788"/>
      <c r="U307" s="788"/>
      <c r="V307" s="789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70</v>
      </c>
      <c r="Q308" s="788"/>
      <c r="R308" s="788"/>
      <c r="S308" s="788"/>
      <c r="T308" s="788"/>
      <c r="U308" s="788"/>
      <c r="V308" s="789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510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109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511</v>
      </c>
      <c r="B311" s="54" t="s">
        <v>512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70</v>
      </c>
      <c r="Q312" s="788"/>
      <c r="R312" s="788"/>
      <c r="S312" s="788"/>
      <c r="T312" s="788"/>
      <c r="U312" s="788"/>
      <c r="V312" s="789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70</v>
      </c>
      <c r="Q313" s="788"/>
      <c r="R313" s="788"/>
      <c r="S313" s="788"/>
      <c r="T313" s="788"/>
      <c r="U313" s="788"/>
      <c r="V313" s="789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63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514</v>
      </c>
      <c r="B315" s="54" t="s">
        <v>515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70</v>
      </c>
      <c r="Q316" s="788"/>
      <c r="R316" s="788"/>
      <c r="S316" s="788"/>
      <c r="T316" s="788"/>
      <c r="U316" s="788"/>
      <c r="V316" s="789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70</v>
      </c>
      <c r="Q317" s="788"/>
      <c r="R317" s="788"/>
      <c r="S317" s="788"/>
      <c r="T317" s="788"/>
      <c r="U317" s="788"/>
      <c r="V317" s="789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72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517</v>
      </c>
      <c r="B319" s="54" t="s">
        <v>518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520</v>
      </c>
      <c r="B320" s="54" t="s">
        <v>521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70</v>
      </c>
      <c r="Q321" s="788"/>
      <c r="R321" s="788"/>
      <c r="S321" s="788"/>
      <c r="T321" s="788"/>
      <c r="U321" s="788"/>
      <c r="V321" s="789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70</v>
      </c>
      <c r="Q322" s="788"/>
      <c r="R322" s="788"/>
      <c r="S322" s="788"/>
      <c r="T322" s="788"/>
      <c r="U322" s="788"/>
      <c r="V322" s="789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523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109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524</v>
      </c>
      <c r="B325" s="54" t="s">
        <v>525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70</v>
      </c>
      <c r="Q326" s="788"/>
      <c r="R326" s="788"/>
      <c r="S326" s="788"/>
      <c r="T326" s="788"/>
      <c r="U326" s="788"/>
      <c r="V326" s="789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70</v>
      </c>
      <c r="Q327" s="788"/>
      <c r="R327" s="788"/>
      <c r="S327" s="788"/>
      <c r="T327" s="788"/>
      <c r="U327" s="788"/>
      <c r="V327" s="789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63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527</v>
      </c>
      <c r="B329" s="54" t="s">
        <v>528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70</v>
      </c>
      <c r="Q330" s="788"/>
      <c r="R330" s="788"/>
      <c r="S330" s="788"/>
      <c r="T330" s="788"/>
      <c r="U330" s="788"/>
      <c r="V330" s="789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70</v>
      </c>
      <c r="Q331" s="788"/>
      <c r="R331" s="788"/>
      <c r="S331" s="788"/>
      <c r="T331" s="788"/>
      <c r="U331" s="788"/>
      <c r="V331" s="789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72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530</v>
      </c>
      <c r="B333" s="54" t="s">
        <v>531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70</v>
      </c>
      <c r="Q335" s="788"/>
      <c r="R335" s="788"/>
      <c r="S335" s="788"/>
      <c r="T335" s="788"/>
      <c r="U335" s="788"/>
      <c r="V335" s="789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70</v>
      </c>
      <c r="Q336" s="788"/>
      <c r="R336" s="788"/>
      <c r="S336" s="788"/>
      <c r="T336" s="788"/>
      <c r="U336" s="788"/>
      <c r="V336" s="789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536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109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537</v>
      </c>
      <c r="B339" s="54" t="s">
        <v>538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70</v>
      </c>
      <c r="Q341" s="788"/>
      <c r="R341" s="788"/>
      <c r="S341" s="788"/>
      <c r="T341" s="788"/>
      <c r="U341" s="788"/>
      <c r="V341" s="789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70</v>
      </c>
      <c r="Q342" s="788"/>
      <c r="R342" s="788"/>
      <c r="S342" s="788"/>
      <c r="T342" s="788"/>
      <c r="U342" s="788"/>
      <c r="V342" s="789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63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541</v>
      </c>
      <c r="B344" s="54" t="s">
        <v>542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544</v>
      </c>
      <c r="B345" s="54" t="s">
        <v>545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70</v>
      </c>
      <c r="Q346" s="788"/>
      <c r="R346" s="788"/>
      <c r="S346" s="788"/>
      <c r="T346" s="788"/>
      <c r="U346" s="788"/>
      <c r="V346" s="789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70</v>
      </c>
      <c r="Q347" s="788"/>
      <c r="R347" s="788"/>
      <c r="S347" s="788"/>
      <c r="T347" s="788"/>
      <c r="U347" s="788"/>
      <c r="V347" s="789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72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546</v>
      </c>
      <c r="B349" s="54" t="s">
        <v>547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70</v>
      </c>
      <c r="Q350" s="788"/>
      <c r="R350" s="788"/>
      <c r="S350" s="788"/>
      <c r="T350" s="788"/>
      <c r="U350" s="788"/>
      <c r="V350" s="789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70</v>
      </c>
      <c r="Q351" s="788"/>
      <c r="R351" s="788"/>
      <c r="S351" s="788"/>
      <c r="T351" s="788"/>
      <c r="U351" s="788"/>
      <c r="V351" s="789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549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109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550</v>
      </c>
      <c r="B354" s="54" t="s">
        <v>551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70</v>
      </c>
      <c r="Q355" s="788"/>
      <c r="R355" s="788"/>
      <c r="S355" s="788"/>
      <c r="T355" s="788"/>
      <c r="U355" s="788"/>
      <c r="V355" s="789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70</v>
      </c>
      <c r="Q356" s="788"/>
      <c r="R356" s="788"/>
      <c r="S356" s="788"/>
      <c r="T356" s="788"/>
      <c r="U356" s="788"/>
      <c r="V356" s="789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553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109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554</v>
      </c>
      <c r="B359" s="54" t="s">
        <v>555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557</v>
      </c>
      <c r="B360" s="54" t="s">
        <v>558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557</v>
      </c>
      <c r="B361" s="54" t="s">
        <v>560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562</v>
      </c>
      <c r="B362" s="54" t="s">
        <v>563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565</v>
      </c>
      <c r="B363" s="54" t="s">
        <v>566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568</v>
      </c>
      <c r="B364" s="54" t="s">
        <v>569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571</v>
      </c>
      <c r="B365" s="54" t="s">
        <v>572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70</v>
      </c>
      <c r="Q367" s="788"/>
      <c r="R367" s="788"/>
      <c r="S367" s="788"/>
      <c r="T367" s="788"/>
      <c r="U367" s="788"/>
      <c r="V367" s="789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70</v>
      </c>
      <c r="Q368" s="788"/>
      <c r="R368" s="788"/>
      <c r="S368" s="788"/>
      <c r="T368" s="788"/>
      <c r="U368" s="788"/>
      <c r="V368" s="789"/>
      <c r="W368" s="37" t="s">
        <v>68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63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576</v>
      </c>
      <c r="B370" s="54" t="s">
        <v>577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582</v>
      </c>
      <c r="B372" s="54" t="s">
        <v>583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585</v>
      </c>
      <c r="B373" s="54" t="s">
        <v>586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70</v>
      </c>
      <c r="Q374" s="788"/>
      <c r="R374" s="788"/>
      <c r="S374" s="788"/>
      <c r="T374" s="788"/>
      <c r="U374" s="788"/>
      <c r="V374" s="789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70</v>
      </c>
      <c r="Q375" s="788"/>
      <c r="R375" s="788"/>
      <c r="S375" s="788"/>
      <c r="T375" s="788"/>
      <c r="U375" s="788"/>
      <c r="V375" s="789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72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587</v>
      </c>
      <c r="B377" s="54" t="s">
        <v>588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590</v>
      </c>
      <c r="B378" s="54" t="s">
        <v>591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593</v>
      </c>
      <c r="B379" s="54" t="s">
        <v>594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599</v>
      </c>
      <c r="B381" s="54" t="s">
        <v>600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602</v>
      </c>
      <c r="B382" s="54" t="s">
        <v>603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70</v>
      </c>
      <c r="Q383" s="788"/>
      <c r="R383" s="788"/>
      <c r="S383" s="788"/>
      <c r="T383" s="788"/>
      <c r="U383" s="788"/>
      <c r="V383" s="789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70</v>
      </c>
      <c r="Q384" s="788"/>
      <c r="R384" s="788"/>
      <c r="S384" s="788"/>
      <c r="T384" s="788"/>
      <c r="U384" s="788"/>
      <c r="V384" s="789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196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250</v>
      </c>
      <c r="Y386" s="780">
        <f>IFERROR(IF(X386="",0,CEILING((X386/$H386),1)*$H386),"")</f>
        <v>252</v>
      </c>
      <c r="Z386" s="36">
        <f>IFERROR(IF(Y386=0,"",ROUNDUP(Y386/H386,0)*0.01898),"")</f>
        <v>0.56940000000000002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265.44642857142856</v>
      </c>
      <c r="BN386" s="64">
        <f>IFERROR(Y386*I386/H386,"0")</f>
        <v>267.57</v>
      </c>
      <c r="BO386" s="64">
        <f>IFERROR(1/J386*(X386/H386),"0")</f>
        <v>0.46502976190476186</v>
      </c>
      <c r="BP386" s="64">
        <f>IFERROR(1/J386*(Y386/H386),"0")</f>
        <v>0.46875</v>
      </c>
    </row>
    <row r="387" spans="1:68" ht="37.5" hidden="1" customHeight="1" x14ac:dyDescent="0.25">
      <c r="A387" s="54" t="s">
        <v>608</v>
      </c>
      <c r="B387" s="54" t="s">
        <v>609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611</v>
      </c>
      <c r="B388" s="54" t="s">
        <v>612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611</v>
      </c>
      <c r="B389" s="54" t="s">
        <v>614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44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70</v>
      </c>
      <c r="Q390" s="788"/>
      <c r="R390" s="788"/>
      <c r="S390" s="788"/>
      <c r="T390" s="788"/>
      <c r="U390" s="788"/>
      <c r="V390" s="789"/>
      <c r="W390" s="37" t="s">
        <v>71</v>
      </c>
      <c r="X390" s="781">
        <f>IFERROR(X386/H386,"0")+IFERROR(X387/H387,"0")+IFERROR(X388/H388,"0")+IFERROR(X389/H389,"0")</f>
        <v>29.761904761904759</v>
      </c>
      <c r="Y390" s="781">
        <f>IFERROR(Y386/H386,"0")+IFERROR(Y387/H387,"0")+IFERROR(Y388/H388,"0")+IFERROR(Y389/H389,"0")</f>
        <v>30</v>
      </c>
      <c r="Z390" s="781">
        <f>IFERROR(IF(Z386="",0,Z386),"0")+IFERROR(IF(Z387="",0,Z387),"0")+IFERROR(IF(Z388="",0,Z388),"0")+IFERROR(IF(Z389="",0,Z389),"0")</f>
        <v>0.56940000000000002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70</v>
      </c>
      <c r="Q391" s="788"/>
      <c r="R391" s="788"/>
      <c r="S391" s="788"/>
      <c r="T391" s="788"/>
      <c r="U391" s="788"/>
      <c r="V391" s="789"/>
      <c r="W391" s="37" t="s">
        <v>68</v>
      </c>
      <c r="X391" s="781">
        <f>IFERROR(SUM(X386:X389),"0")</f>
        <v>250</v>
      </c>
      <c r="Y391" s="781">
        <f>IFERROR(SUM(Y386:Y389),"0")</f>
        <v>252</v>
      </c>
      <c r="Z391" s="37"/>
      <c r="AA391" s="782"/>
      <c r="AB391" s="782"/>
      <c r="AC391" s="782"/>
    </row>
    <row r="392" spans="1:68" ht="14.25" hidden="1" customHeight="1" x14ac:dyDescent="0.25">
      <c r="A392" s="800" t="s">
        <v>98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617</v>
      </c>
      <c r="B393" s="54" t="s">
        <v>618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3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621</v>
      </c>
      <c r="B394" s="54" t="s">
        <v>622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48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624</v>
      </c>
      <c r="B395" s="54" t="s">
        <v>625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627</v>
      </c>
      <c r="B396" s="54" t="s">
        <v>628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70</v>
      </c>
      <c r="Q397" s="788"/>
      <c r="R397" s="788"/>
      <c r="S397" s="788"/>
      <c r="T397" s="788"/>
      <c r="U397" s="788"/>
      <c r="V397" s="789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70</v>
      </c>
      <c r="Q398" s="788"/>
      <c r="R398" s="788"/>
      <c r="S398" s="788"/>
      <c r="T398" s="788"/>
      <c r="U398" s="788"/>
      <c r="V398" s="789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629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630</v>
      </c>
      <c r="B400" s="54" t="s">
        <v>631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634</v>
      </c>
      <c r="B401" s="54" t="s">
        <v>635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636</v>
      </c>
      <c r="B402" s="54" t="s">
        <v>637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70</v>
      </c>
      <c r="Q403" s="788"/>
      <c r="R403" s="788"/>
      <c r="S403" s="788"/>
      <c r="T403" s="788"/>
      <c r="U403" s="788"/>
      <c r="V403" s="789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70</v>
      </c>
      <c r="Q404" s="788"/>
      <c r="R404" s="788"/>
      <c r="S404" s="788"/>
      <c r="T404" s="788"/>
      <c r="U404" s="788"/>
      <c r="V404" s="789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638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63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639</v>
      </c>
      <c r="B407" s="54" t="s">
        <v>640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70</v>
      </c>
      <c r="Q408" s="788"/>
      <c r="R408" s="788"/>
      <c r="S408" s="788"/>
      <c r="T408" s="788"/>
      <c r="U408" s="788"/>
      <c r="V408" s="789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70</v>
      </c>
      <c r="Q409" s="788"/>
      <c r="R409" s="788"/>
      <c r="S409" s="788"/>
      <c r="T409" s="788"/>
      <c r="U409" s="788"/>
      <c r="V409" s="789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72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642</v>
      </c>
      <c r="B411" s="54" t="s">
        <v>643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645</v>
      </c>
      <c r="B412" s="54" t="s">
        <v>646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648</v>
      </c>
      <c r="B413" s="54" t="s">
        <v>649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70</v>
      </c>
      <c r="Q414" s="788"/>
      <c r="R414" s="788"/>
      <c r="S414" s="788"/>
      <c r="T414" s="788"/>
      <c r="U414" s="788"/>
      <c r="V414" s="789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70</v>
      </c>
      <c r="Q415" s="788"/>
      <c r="R415" s="788"/>
      <c r="S415" s="788"/>
      <c r="T415" s="788"/>
      <c r="U415" s="788"/>
      <c r="V415" s="789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651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652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109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653</v>
      </c>
      <c r="B419" s="54" t="s">
        <v>654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1980</v>
      </c>
      <c r="Y420" s="780">
        <f t="shared" si="87"/>
        <v>1980</v>
      </c>
      <c r="Z420" s="36">
        <f>IFERROR(IF(Y420=0,"",ROUNDUP(Y420/H420,0)*0.02175),"")</f>
        <v>2.871</v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2043.3600000000001</v>
      </c>
      <c r="BN420" s="64">
        <f t="shared" si="89"/>
        <v>2043.3600000000001</v>
      </c>
      <c r="BO420" s="64">
        <f t="shared" si="90"/>
        <v>2.75</v>
      </c>
      <c r="BP420" s="64">
        <f t="shared" si="91"/>
        <v>2.75</v>
      </c>
    </row>
    <row r="421" spans="1:68" ht="27" hidden="1" customHeight="1" x14ac:dyDescent="0.25">
      <c r="A421" s="54" t="s">
        <v>658</v>
      </c>
      <c r="B421" s="54" t="s">
        <v>659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980</v>
      </c>
      <c r="Y422" s="780">
        <f t="shared" si="87"/>
        <v>990</v>
      </c>
      <c r="Z422" s="36">
        <f>IFERROR(IF(Y422=0,"",ROUNDUP(Y422/H422,0)*0.02175),"")</f>
        <v>1.4355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1011.36</v>
      </c>
      <c r="BN422" s="64">
        <f t="shared" si="89"/>
        <v>1021.6800000000001</v>
      </c>
      <c r="BO422" s="64">
        <f t="shared" si="90"/>
        <v>1.3611111111111109</v>
      </c>
      <c r="BP422" s="64">
        <f t="shared" si="91"/>
        <v>1.375</v>
      </c>
    </row>
    <row r="423" spans="1:68" ht="27" hidden="1" customHeight="1" x14ac:dyDescent="0.25">
      <c r="A423" s="54" t="s">
        <v>662</v>
      </c>
      <c r="B423" s="54" t="s">
        <v>663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665</v>
      </c>
      <c r="B424" s="54" t="s">
        <v>666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1480</v>
      </c>
      <c r="Y425" s="780">
        <f t="shared" si="87"/>
        <v>1485</v>
      </c>
      <c r="Z425" s="36">
        <f>IFERROR(IF(Y425=0,"",ROUNDUP(Y425/H425,0)*0.02175),"")</f>
        <v>2.1532499999999999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1527.3600000000001</v>
      </c>
      <c r="BN425" s="64">
        <f t="shared" si="89"/>
        <v>1532.52</v>
      </c>
      <c r="BO425" s="64">
        <f t="shared" si="90"/>
        <v>2.0555555555555554</v>
      </c>
      <c r="BP425" s="64">
        <f t="shared" si="91"/>
        <v>2.0625</v>
      </c>
    </row>
    <row r="426" spans="1:68" ht="27" hidden="1" customHeight="1" x14ac:dyDescent="0.25">
      <c r="A426" s="54" t="s">
        <v>669</v>
      </c>
      <c r="B426" s="54" t="s">
        <v>670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672</v>
      </c>
      <c r="B427" s="54" t="s">
        <v>673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674</v>
      </c>
      <c r="B428" s="54" t="s">
        <v>675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70</v>
      </c>
      <c r="Q429" s="788"/>
      <c r="R429" s="788"/>
      <c r="S429" s="788"/>
      <c r="T429" s="788"/>
      <c r="U429" s="788"/>
      <c r="V429" s="789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296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297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6.4597499999999997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70</v>
      </c>
      <c r="Q430" s="788"/>
      <c r="R430" s="788"/>
      <c r="S430" s="788"/>
      <c r="T430" s="788"/>
      <c r="U430" s="788"/>
      <c r="V430" s="789"/>
      <c r="W430" s="37" t="s">
        <v>68</v>
      </c>
      <c r="X430" s="781">
        <f>IFERROR(SUM(X419:X428),"0")</f>
        <v>4440</v>
      </c>
      <c r="Y430" s="781">
        <f>IFERROR(SUM(Y419:Y428),"0")</f>
        <v>4455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155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1980</v>
      </c>
      <c r="Y432" s="780">
        <f>IFERROR(IF(X432="",0,CEILING((X432/$H432),1)*$H432),"")</f>
        <v>1980</v>
      </c>
      <c r="Z432" s="36">
        <f>IFERROR(IF(Y432=0,"",ROUNDUP(Y432/H432,0)*0.02175),"")</f>
        <v>2.871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2043.3600000000001</v>
      </c>
      <c r="BN432" s="64">
        <f>IFERROR(Y432*I432/H432,"0")</f>
        <v>2043.3600000000001</v>
      </c>
      <c r="BO432" s="64">
        <f>IFERROR(1/J432*(X432/H432),"0")</f>
        <v>2.75</v>
      </c>
      <c r="BP432" s="64">
        <f>IFERROR(1/J432*(Y432/H432),"0")</f>
        <v>2.75</v>
      </c>
    </row>
    <row r="433" spans="1:68" ht="27" hidden="1" customHeight="1" x14ac:dyDescent="0.25">
      <c r="A433" s="54" t="s">
        <v>679</v>
      </c>
      <c r="B433" s="54" t="s">
        <v>680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70</v>
      </c>
      <c r="Q434" s="788"/>
      <c r="R434" s="788"/>
      <c r="S434" s="788"/>
      <c r="T434" s="788"/>
      <c r="U434" s="788"/>
      <c r="V434" s="789"/>
      <c r="W434" s="37" t="s">
        <v>71</v>
      </c>
      <c r="X434" s="781">
        <f>IFERROR(X432/H432,"0")+IFERROR(X433/H433,"0")</f>
        <v>132</v>
      </c>
      <c r="Y434" s="781">
        <f>IFERROR(Y432/H432,"0")+IFERROR(Y433/H433,"0")</f>
        <v>132</v>
      </c>
      <c r="Z434" s="781">
        <f>IFERROR(IF(Z432="",0,Z432),"0")+IFERROR(IF(Z433="",0,Z433),"0")</f>
        <v>2.871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70</v>
      </c>
      <c r="Q435" s="788"/>
      <c r="R435" s="788"/>
      <c r="S435" s="788"/>
      <c r="T435" s="788"/>
      <c r="U435" s="788"/>
      <c r="V435" s="789"/>
      <c r="W435" s="37" t="s">
        <v>68</v>
      </c>
      <c r="X435" s="781">
        <f>IFERROR(SUM(X432:X433),"0")</f>
        <v>1980</v>
      </c>
      <c r="Y435" s="781">
        <f>IFERROR(SUM(Y432:Y433),"0")</f>
        <v>1980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72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681</v>
      </c>
      <c r="B437" s="54" t="s">
        <v>682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808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685</v>
      </c>
      <c r="B438" s="54" t="s">
        <v>686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1001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70</v>
      </c>
      <c r="Q439" s="788"/>
      <c r="R439" s="788"/>
      <c r="S439" s="788"/>
      <c r="T439" s="788"/>
      <c r="U439" s="788"/>
      <c r="V439" s="789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70</v>
      </c>
      <c r="Q440" s="788"/>
      <c r="R440" s="788"/>
      <c r="S440" s="788"/>
      <c r="T440" s="788"/>
      <c r="U440" s="788"/>
      <c r="V440" s="789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196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793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250</v>
      </c>
      <c r="Y442" s="780">
        <f>IFERROR(IF(X442="",0,CEILING((X442/$H442),1)*$H442),"")</f>
        <v>252</v>
      </c>
      <c r="Z442" s="36">
        <f>IFERROR(IF(Y442=0,"",ROUNDUP(Y442/H442,0)*0.01898),"")</f>
        <v>0.53144000000000002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264.41666666666669</v>
      </c>
      <c r="BN442" s="64">
        <f>IFERROR(Y442*I442/H442,"0")</f>
        <v>266.53199999999998</v>
      </c>
      <c r="BO442" s="64">
        <f>IFERROR(1/J442*(X442/H442),"0")</f>
        <v>0.43402777777777779</v>
      </c>
      <c r="BP442" s="64">
        <f>IFERROR(1/J442*(Y442/H442),"0")</f>
        <v>0.4375</v>
      </c>
    </row>
    <row r="443" spans="1:68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70</v>
      </c>
      <c r="Q443" s="788"/>
      <c r="R443" s="788"/>
      <c r="S443" s="788"/>
      <c r="T443" s="788"/>
      <c r="U443" s="788"/>
      <c r="V443" s="789"/>
      <c r="W443" s="37" t="s">
        <v>71</v>
      </c>
      <c r="X443" s="781">
        <f>IFERROR(X442/H442,"0")</f>
        <v>27.777777777777779</v>
      </c>
      <c r="Y443" s="781">
        <f>IFERROR(Y442/H442,"0")</f>
        <v>28</v>
      </c>
      <c r="Z443" s="781">
        <f>IFERROR(IF(Z442="",0,Z442),"0")</f>
        <v>0.53144000000000002</v>
      </c>
      <c r="AA443" s="782"/>
      <c r="AB443" s="782"/>
      <c r="AC443" s="782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70</v>
      </c>
      <c r="Q444" s="788"/>
      <c r="R444" s="788"/>
      <c r="S444" s="788"/>
      <c r="T444" s="788"/>
      <c r="U444" s="788"/>
      <c r="V444" s="789"/>
      <c r="W444" s="37" t="s">
        <v>68</v>
      </c>
      <c r="X444" s="781">
        <f>IFERROR(SUM(X442:X442),"0")</f>
        <v>250</v>
      </c>
      <c r="Y444" s="781">
        <f>IFERROR(SUM(Y442:Y442),"0")</f>
        <v>252</v>
      </c>
      <c r="Z444" s="37"/>
      <c r="AA444" s="782"/>
      <c r="AB444" s="782"/>
      <c r="AC444" s="782"/>
    </row>
    <row r="445" spans="1:68" ht="16.5" hidden="1" customHeight="1" x14ac:dyDescent="0.25">
      <c r="A445" s="825" t="s">
        <v>693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109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694</v>
      </c>
      <c r="B447" s="54" t="s">
        <v>695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694</v>
      </c>
      <c r="B448" s="54" t="s">
        <v>697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699</v>
      </c>
      <c r="B449" s="54" t="s">
        <v>700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699</v>
      </c>
      <c r="B450" s="54" t="s">
        <v>701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702</v>
      </c>
      <c r="B451" s="54" t="s">
        <v>703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705</v>
      </c>
      <c r="B452" s="54" t="s">
        <v>706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708</v>
      </c>
      <c r="B453" s="54" t="s">
        <v>709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710</v>
      </c>
      <c r="B454" s="54" t="s">
        <v>711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70</v>
      </c>
      <c r="Q455" s="788"/>
      <c r="R455" s="788"/>
      <c r="S455" s="788"/>
      <c r="T455" s="788"/>
      <c r="U455" s="788"/>
      <c r="V455" s="789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70</v>
      </c>
      <c r="Q456" s="788"/>
      <c r="R456" s="788"/>
      <c r="S456" s="788"/>
      <c r="T456" s="788"/>
      <c r="U456" s="788"/>
      <c r="V456" s="789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63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100</v>
      </c>
      <c r="Y458" s="780">
        <f>IFERROR(IF(X458="",0,CEILING((X458/$H458),1)*$H458),"")</f>
        <v>100.74</v>
      </c>
      <c r="Z458" s="36">
        <f>IFERROR(IF(Y458=0,"",ROUNDUP(Y458/H458,0)*0.00902),"")</f>
        <v>0.20746000000000001</v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106.16438356164385</v>
      </c>
      <c r="BN458" s="64">
        <f>IFERROR(Y458*I458/H458,"0")</f>
        <v>106.95</v>
      </c>
      <c r="BO458" s="64">
        <f>IFERROR(1/J458*(X458/H458),"0")</f>
        <v>0.17296250172962502</v>
      </c>
      <c r="BP458" s="64">
        <f>IFERROR(1/J458*(Y458/H458),"0")</f>
        <v>0.17424242424242425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70</v>
      </c>
      <c r="Q460" s="788"/>
      <c r="R460" s="788"/>
      <c r="S460" s="788"/>
      <c r="T460" s="788"/>
      <c r="U460" s="788"/>
      <c r="V460" s="789"/>
      <c r="W460" s="37" t="s">
        <v>71</v>
      </c>
      <c r="X460" s="781">
        <f>IFERROR(X458/H458,"0")+IFERROR(X459/H459,"0")</f>
        <v>22.831050228310502</v>
      </c>
      <c r="Y460" s="781">
        <f>IFERROR(Y458/H458,"0")+IFERROR(Y459/H459,"0")</f>
        <v>23</v>
      </c>
      <c r="Z460" s="781">
        <f>IFERROR(IF(Z458="",0,Z458),"0")+IFERROR(IF(Z459="",0,Z459),"0")</f>
        <v>0.20746000000000001</v>
      </c>
      <c r="AA460" s="782"/>
      <c r="AB460" s="782"/>
      <c r="AC460" s="782"/>
    </row>
    <row r="461" spans="1:68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70</v>
      </c>
      <c r="Q461" s="788"/>
      <c r="R461" s="788"/>
      <c r="S461" s="788"/>
      <c r="T461" s="788"/>
      <c r="U461" s="788"/>
      <c r="V461" s="789"/>
      <c r="W461" s="37" t="s">
        <v>68</v>
      </c>
      <c r="X461" s="781">
        <f>IFERROR(SUM(X458:X459),"0")</f>
        <v>100</v>
      </c>
      <c r="Y461" s="781">
        <f>IFERROR(SUM(Y458:Y459),"0")</f>
        <v>100.74</v>
      </c>
      <c r="Z461" s="37"/>
      <c r="AA461" s="782"/>
      <c r="AB461" s="782"/>
      <c r="AC461" s="782"/>
    </row>
    <row r="462" spans="1:68" ht="14.25" hidden="1" customHeight="1" x14ac:dyDescent="0.25">
      <c r="A462" s="800" t="s">
        <v>72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717</v>
      </c>
      <c r="B463" s="54" t="s">
        <v>718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992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721</v>
      </c>
      <c r="B464" s="54" t="s">
        <v>722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87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725</v>
      </c>
      <c r="B465" s="54" t="s">
        <v>726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725</v>
      </c>
      <c r="B466" s="54" t="s">
        <v>728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730</v>
      </c>
      <c r="B467" s="54" t="s">
        <v>731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70</v>
      </c>
      <c r="Q468" s="788"/>
      <c r="R468" s="788"/>
      <c r="S468" s="788"/>
      <c r="T468" s="788"/>
      <c r="U468" s="788"/>
      <c r="V468" s="789"/>
      <c r="W468" s="37" t="s">
        <v>71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70</v>
      </c>
      <c r="Q469" s="788"/>
      <c r="R469" s="788"/>
      <c r="S469" s="788"/>
      <c r="T469" s="788"/>
      <c r="U469" s="788"/>
      <c r="V469" s="789"/>
      <c r="W469" s="37" t="s">
        <v>68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196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733</v>
      </c>
      <c r="B471" s="54" t="s">
        <v>734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95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70</v>
      </c>
      <c r="Q472" s="788"/>
      <c r="R472" s="788"/>
      <c r="S472" s="788"/>
      <c r="T472" s="788"/>
      <c r="U472" s="788"/>
      <c r="V472" s="789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70</v>
      </c>
      <c r="Q473" s="788"/>
      <c r="R473" s="788"/>
      <c r="S473" s="788"/>
      <c r="T473" s="788"/>
      <c r="U473" s="788"/>
      <c r="V473" s="789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737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738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109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739</v>
      </c>
      <c r="B477" s="54" t="s">
        <v>740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70</v>
      </c>
      <c r="Q478" s="788"/>
      <c r="R478" s="788"/>
      <c r="S478" s="788"/>
      <c r="T478" s="788"/>
      <c r="U478" s="788"/>
      <c r="V478" s="789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70</v>
      </c>
      <c r="Q479" s="788"/>
      <c r="R479" s="788"/>
      <c r="S479" s="788"/>
      <c r="T479" s="788"/>
      <c r="U479" s="788"/>
      <c r="V479" s="789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63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742</v>
      </c>
      <c r="B481" s="54" t="s">
        <v>743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9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746</v>
      </c>
      <c r="B482" s="54" t="s">
        <v>747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74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746</v>
      </c>
      <c r="B483" s="54" t="s">
        <v>750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6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751</v>
      </c>
      <c r="B484" s="54" t="s">
        <v>752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751</v>
      </c>
      <c r="B485" s="54" t="s">
        <v>754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755</v>
      </c>
      <c r="B486" s="54" t="s">
        <v>756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755</v>
      </c>
      <c r="B487" s="54" t="s">
        <v>757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81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761</v>
      </c>
      <c r="B489" s="54" t="s">
        <v>762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761</v>
      </c>
      <c r="B490" s="54" t="s">
        <v>764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21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766</v>
      </c>
      <c r="B491" s="54" t="s">
        <v>767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766</v>
      </c>
      <c r="B492" s="54" t="s">
        <v>768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769</v>
      </c>
      <c r="B494" s="54" t="s">
        <v>772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7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774</v>
      </c>
      <c r="B495" s="54" t="s">
        <v>775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774</v>
      </c>
      <c r="B496" s="54" t="s">
        <v>777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778</v>
      </c>
      <c r="B497" s="54" t="s">
        <v>779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780</v>
      </c>
      <c r="B498" s="54" t="s">
        <v>781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780</v>
      </c>
      <c r="B499" s="54" t="s">
        <v>783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2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70</v>
      </c>
      <c r="Q500" s="788"/>
      <c r="R500" s="788"/>
      <c r="S500" s="788"/>
      <c r="T500" s="788"/>
      <c r="U500" s="788"/>
      <c r="V500" s="789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70</v>
      </c>
      <c r="Q501" s="788"/>
      <c r="R501" s="788"/>
      <c r="S501" s="788"/>
      <c r="T501" s="788"/>
      <c r="U501" s="788"/>
      <c r="V501" s="789"/>
      <c r="W501" s="37" t="s">
        <v>68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72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785</v>
      </c>
      <c r="B503" s="54" t="s">
        <v>786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788</v>
      </c>
      <c r="B504" s="54" t="s">
        <v>789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70</v>
      </c>
      <c r="Q505" s="788"/>
      <c r="R505" s="788"/>
      <c r="S505" s="788"/>
      <c r="T505" s="788"/>
      <c r="U505" s="788"/>
      <c r="V505" s="789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70</v>
      </c>
      <c r="Q506" s="788"/>
      <c r="R506" s="788"/>
      <c r="S506" s="788"/>
      <c r="T506" s="788"/>
      <c r="U506" s="788"/>
      <c r="V506" s="789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98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791</v>
      </c>
      <c r="B508" s="54" t="s">
        <v>792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796</v>
      </c>
      <c r="B509" s="54" t="s">
        <v>797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70</v>
      </c>
      <c r="Q510" s="788"/>
      <c r="R510" s="788"/>
      <c r="S510" s="788"/>
      <c r="T510" s="788"/>
      <c r="U510" s="788"/>
      <c r="V510" s="789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70</v>
      </c>
      <c r="Q511" s="788"/>
      <c r="R511" s="788"/>
      <c r="S511" s="788"/>
      <c r="T511" s="788"/>
      <c r="U511" s="788"/>
      <c r="V511" s="789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799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155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800</v>
      </c>
      <c r="B514" s="54" t="s">
        <v>801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70</v>
      </c>
      <c r="Q515" s="788"/>
      <c r="R515" s="788"/>
      <c r="S515" s="788"/>
      <c r="T515" s="788"/>
      <c r="U515" s="788"/>
      <c r="V515" s="789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70</v>
      </c>
      <c r="Q516" s="788"/>
      <c r="R516" s="788"/>
      <c r="S516" s="788"/>
      <c r="T516" s="788"/>
      <c r="U516" s="788"/>
      <c r="V516" s="789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63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803</v>
      </c>
      <c r="B518" s="54" t="s">
        <v>804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02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807</v>
      </c>
      <c r="B519" s="54" t="s">
        <v>808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810</v>
      </c>
      <c r="B520" s="54" t="s">
        <v>811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42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814</v>
      </c>
      <c r="B521" s="54" t="s">
        <v>815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816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70</v>
      </c>
      <c r="Q523" s="788"/>
      <c r="R523" s="788"/>
      <c r="S523" s="788"/>
      <c r="T523" s="788"/>
      <c r="U523" s="788"/>
      <c r="V523" s="789"/>
      <c r="W523" s="37" t="s">
        <v>71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70</v>
      </c>
      <c r="Q524" s="788"/>
      <c r="R524" s="788"/>
      <c r="S524" s="788"/>
      <c r="T524" s="788"/>
      <c r="U524" s="788"/>
      <c r="V524" s="789"/>
      <c r="W524" s="37" t="s">
        <v>68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98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817</v>
      </c>
      <c r="B526" s="54" t="s">
        <v>818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70</v>
      </c>
      <c r="Q527" s="788"/>
      <c r="R527" s="788"/>
      <c r="S527" s="788"/>
      <c r="T527" s="788"/>
      <c r="U527" s="788"/>
      <c r="V527" s="789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70</v>
      </c>
      <c r="Q528" s="788"/>
      <c r="R528" s="788"/>
      <c r="S528" s="788"/>
      <c r="T528" s="788"/>
      <c r="U528" s="788"/>
      <c r="V528" s="789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819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820</v>
      </c>
      <c r="B530" s="54" t="s">
        <v>821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70</v>
      </c>
      <c r="Q531" s="788"/>
      <c r="R531" s="788"/>
      <c r="S531" s="788"/>
      <c r="T531" s="788"/>
      <c r="U531" s="788"/>
      <c r="V531" s="789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70</v>
      </c>
      <c r="Q532" s="788"/>
      <c r="R532" s="788"/>
      <c r="S532" s="788"/>
      <c r="T532" s="788"/>
      <c r="U532" s="788"/>
      <c r="V532" s="789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823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63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824</v>
      </c>
      <c r="B535" s="54" t="s">
        <v>825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827</v>
      </c>
      <c r="B536" s="54" t="s">
        <v>828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829</v>
      </c>
      <c r="B537" s="54" t="s">
        <v>830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905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833</v>
      </c>
      <c r="B538" s="54" t="s">
        <v>834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5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70</v>
      </c>
      <c r="Q539" s="788"/>
      <c r="R539" s="788"/>
      <c r="S539" s="788"/>
      <c r="T539" s="788"/>
      <c r="U539" s="788"/>
      <c r="V539" s="789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70</v>
      </c>
      <c r="Q540" s="788"/>
      <c r="R540" s="788"/>
      <c r="S540" s="788"/>
      <c r="T540" s="788"/>
      <c r="U540" s="788"/>
      <c r="V540" s="789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837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63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838</v>
      </c>
      <c r="B543" s="54" t="s">
        <v>839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70</v>
      </c>
      <c r="Q544" s="788"/>
      <c r="R544" s="788"/>
      <c r="S544" s="788"/>
      <c r="T544" s="788"/>
      <c r="U544" s="788"/>
      <c r="V544" s="789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70</v>
      </c>
      <c r="Q545" s="788"/>
      <c r="R545" s="788"/>
      <c r="S545" s="788"/>
      <c r="T545" s="788"/>
      <c r="U545" s="788"/>
      <c r="V545" s="789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196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841</v>
      </c>
      <c r="B547" s="54" t="s">
        <v>842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70</v>
      </c>
      <c r="Q548" s="788"/>
      <c r="R548" s="788"/>
      <c r="S548" s="788"/>
      <c r="T548" s="788"/>
      <c r="U548" s="788"/>
      <c r="V548" s="789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70</v>
      </c>
      <c r="Q549" s="788"/>
      <c r="R549" s="788"/>
      <c r="S549" s="788"/>
      <c r="T549" s="788"/>
      <c r="U549" s="788"/>
      <c r="V549" s="789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844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844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109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845</v>
      </c>
      <c r="B553" s="54" t="s">
        <v>846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847</v>
      </c>
      <c r="B554" s="54" t="s">
        <v>848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850</v>
      </c>
      <c r="B555" s="54" t="s">
        <v>851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500</v>
      </c>
      <c r="Y556" s="780">
        <f t="shared" si="103"/>
        <v>501.6</v>
      </c>
      <c r="Z556" s="36">
        <f t="shared" si="104"/>
        <v>1.1362000000000001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534.09090909090912</v>
      </c>
      <c r="BN556" s="64">
        <f t="shared" si="106"/>
        <v>535.79999999999995</v>
      </c>
      <c r="BO556" s="64">
        <f t="shared" si="107"/>
        <v>0.91054778554778548</v>
      </c>
      <c r="BP556" s="64">
        <f t="shared" si="108"/>
        <v>0.91346153846153855</v>
      </c>
    </row>
    <row r="557" spans="1:68" ht="16.5" hidden="1" customHeight="1" x14ac:dyDescent="0.25">
      <c r="A557" s="54" t="s">
        <v>856</v>
      </c>
      <c r="B557" s="54" t="s">
        <v>857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859</v>
      </c>
      <c r="B558" s="54" t="s">
        <v>860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862</v>
      </c>
      <c r="B559" s="54" t="s">
        <v>863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862</v>
      </c>
      <c r="B560" s="54" t="s">
        <v>864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865</v>
      </c>
      <c r="B561" s="54" t="s">
        <v>866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867</v>
      </c>
      <c r="B562" s="54" t="s">
        <v>868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01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871</v>
      </c>
      <c r="B563" s="54" t="s">
        <v>872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871</v>
      </c>
      <c r="B564" s="54" t="s">
        <v>873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874</v>
      </c>
      <c r="B565" s="54" t="s">
        <v>875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66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877</v>
      </c>
      <c r="B566" s="54" t="s">
        <v>878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64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880</v>
      </c>
      <c r="B567" s="54" t="s">
        <v>881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105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70</v>
      </c>
      <c r="Q568" s="788"/>
      <c r="R568" s="788"/>
      <c r="S568" s="788"/>
      <c r="T568" s="788"/>
      <c r="U568" s="788"/>
      <c r="V568" s="789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94.696969696969688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95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1.1362000000000001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70</v>
      </c>
      <c r="Q569" s="788"/>
      <c r="R569" s="788"/>
      <c r="S569" s="788"/>
      <c r="T569" s="788"/>
      <c r="U569" s="788"/>
      <c r="V569" s="789"/>
      <c r="W569" s="37" t="s">
        <v>68</v>
      </c>
      <c r="X569" s="781">
        <f>IFERROR(SUM(X553:X567),"0")</f>
        <v>500</v>
      </c>
      <c r="Y569" s="781">
        <f>IFERROR(SUM(Y553:Y567),"0")</f>
        <v>501.6</v>
      </c>
      <c r="Z569" s="37"/>
      <c r="AA569" s="782"/>
      <c r="AB569" s="782"/>
      <c r="AC569" s="782"/>
    </row>
    <row r="570" spans="1:68" ht="14.25" hidden="1" customHeight="1" x14ac:dyDescent="0.25">
      <c r="A570" s="800" t="s">
        <v>155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300</v>
      </c>
      <c r="Y571" s="780">
        <f>IFERROR(IF(X571="",0,CEILING((X571/$H571),1)*$H571),"")</f>
        <v>300.96000000000004</v>
      </c>
      <c r="Z571" s="36">
        <f>IFERROR(IF(Y571=0,"",ROUNDUP(Y571/H571,0)*0.01196),"")</f>
        <v>0.68171999999999999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320.45454545454544</v>
      </c>
      <c r="BN571" s="64">
        <f>IFERROR(Y571*I571/H571,"0")</f>
        <v>321.48</v>
      </c>
      <c r="BO571" s="64">
        <f>IFERROR(1/J571*(X571/H571),"0")</f>
        <v>0.54632867132867136</v>
      </c>
      <c r="BP571" s="64">
        <f>IFERROR(1/J571*(Y571/H571),"0")</f>
        <v>0.54807692307692313</v>
      </c>
    </row>
    <row r="572" spans="1:68" ht="16.5" hidden="1" customHeight="1" x14ac:dyDescent="0.25">
      <c r="A572" s="54" t="s">
        <v>883</v>
      </c>
      <c r="B572" s="54" t="s">
        <v>886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77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889</v>
      </c>
      <c r="B573" s="54" t="s">
        <v>890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88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70</v>
      </c>
      <c r="Q574" s="788"/>
      <c r="R574" s="788"/>
      <c r="S574" s="788"/>
      <c r="T574" s="788"/>
      <c r="U574" s="788"/>
      <c r="V574" s="789"/>
      <c r="W574" s="37" t="s">
        <v>71</v>
      </c>
      <c r="X574" s="781">
        <f>IFERROR(X571/H571,"0")+IFERROR(X572/H572,"0")+IFERROR(X573/H573,"0")</f>
        <v>56.818181818181813</v>
      </c>
      <c r="Y574" s="781">
        <f>IFERROR(Y571/H571,"0")+IFERROR(Y572/H572,"0")+IFERROR(Y573/H573,"0")</f>
        <v>57.000000000000007</v>
      </c>
      <c r="Z574" s="781">
        <f>IFERROR(IF(Z571="",0,Z571),"0")+IFERROR(IF(Z572="",0,Z572),"0")+IFERROR(IF(Z573="",0,Z573),"0")</f>
        <v>0.68171999999999999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70</v>
      </c>
      <c r="Q575" s="788"/>
      <c r="R575" s="788"/>
      <c r="S575" s="788"/>
      <c r="T575" s="788"/>
      <c r="U575" s="788"/>
      <c r="V575" s="789"/>
      <c r="W575" s="37" t="s">
        <v>68</v>
      </c>
      <c r="X575" s="781">
        <f>IFERROR(SUM(X571:X573),"0")</f>
        <v>300</v>
      </c>
      <c r="Y575" s="781">
        <f>IFERROR(SUM(Y571:Y573),"0")</f>
        <v>300.96000000000004</v>
      </c>
      <c r="Z575" s="37"/>
      <c r="AA575" s="782"/>
      <c r="AB575" s="782"/>
      <c r="AC575" s="782"/>
    </row>
    <row r="576" spans="1:68" ht="14.25" hidden="1" customHeight="1" x14ac:dyDescent="0.25">
      <c r="A576" s="800" t="s">
        <v>63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892</v>
      </c>
      <c r="B577" s="54" t="s">
        <v>893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89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80</v>
      </c>
      <c r="Y578" s="780">
        <f t="shared" si="109"/>
        <v>84.48</v>
      </c>
      <c r="Z578" s="36">
        <f>IFERROR(IF(Y578=0,"",ROUNDUP(Y578/H578,0)*0.01196),"")</f>
        <v>0.19136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85.454545454545453</v>
      </c>
      <c r="BN578" s="64">
        <f t="shared" si="111"/>
        <v>90.24</v>
      </c>
      <c r="BO578" s="64">
        <f t="shared" si="112"/>
        <v>0.14568764568764569</v>
      </c>
      <c r="BP578" s="64">
        <f t="shared" si="113"/>
        <v>0.15384615384615385</v>
      </c>
    </row>
    <row r="579" spans="1:68" ht="27" hidden="1" customHeight="1" x14ac:dyDescent="0.25">
      <c r="A579" s="54" t="s">
        <v>896</v>
      </c>
      <c r="B579" s="54" t="s">
        <v>899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209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80</v>
      </c>
      <c r="Y580" s="780">
        <f t="shared" si="109"/>
        <v>84.48</v>
      </c>
      <c r="Z580" s="36">
        <f>IFERROR(IF(Y580=0,"",ROUNDUP(Y580/H580,0)*0.01196),"")</f>
        <v>0.19136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85.454545454545453</v>
      </c>
      <c r="BN580" s="64">
        <f t="shared" si="111"/>
        <v>90.24</v>
      </c>
      <c r="BO580" s="64">
        <f t="shared" si="112"/>
        <v>0.14568764568764569</v>
      </c>
      <c r="BP580" s="64">
        <f t="shared" si="113"/>
        <v>0.15384615384615385</v>
      </c>
    </row>
    <row r="581" spans="1:68" ht="27" hidden="1" customHeight="1" x14ac:dyDescent="0.25">
      <c r="A581" s="54" t="s">
        <v>902</v>
      </c>
      <c r="B581" s="54" t="s">
        <v>905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9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909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2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908</v>
      </c>
      <c r="B583" s="54" t="s">
        <v>911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908</v>
      </c>
      <c r="B584" s="54" t="s">
        <v>913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4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915</v>
      </c>
      <c r="B585" s="54" t="s">
        <v>916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915</v>
      </c>
      <c r="B586" s="54" t="s">
        <v>917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915</v>
      </c>
      <c r="B587" s="54" t="s">
        <v>918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2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920</v>
      </c>
      <c r="B589" s="54" t="s">
        <v>922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920</v>
      </c>
      <c r="B590" s="54" t="s">
        <v>923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1004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70</v>
      </c>
      <c r="Q591" s="788"/>
      <c r="R591" s="788"/>
      <c r="S591" s="788"/>
      <c r="T591" s="788"/>
      <c r="U591" s="788"/>
      <c r="V591" s="789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30.303030303030301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32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0.38272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70</v>
      </c>
      <c r="Q592" s="788"/>
      <c r="R592" s="788"/>
      <c r="S592" s="788"/>
      <c r="T592" s="788"/>
      <c r="U592" s="788"/>
      <c r="V592" s="789"/>
      <c r="W592" s="37" t="s">
        <v>68</v>
      </c>
      <c r="X592" s="781">
        <f>IFERROR(SUM(X577:X590),"0")</f>
        <v>160</v>
      </c>
      <c r="Y592" s="781">
        <f>IFERROR(SUM(Y577:Y590),"0")</f>
        <v>168.96</v>
      </c>
      <c r="Z592" s="37"/>
      <c r="AA592" s="782"/>
      <c r="AB592" s="782"/>
      <c r="AC592" s="782"/>
    </row>
    <row r="593" spans="1:68" ht="14.25" hidden="1" customHeight="1" x14ac:dyDescent="0.25">
      <c r="A593" s="800" t="s">
        <v>72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925</v>
      </c>
      <c r="B594" s="54" t="s">
        <v>926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928</v>
      </c>
      <c r="B595" s="54" t="s">
        <v>929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931</v>
      </c>
      <c r="B596" s="54" t="s">
        <v>932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70</v>
      </c>
      <c r="Q597" s="788"/>
      <c r="R597" s="788"/>
      <c r="S597" s="788"/>
      <c r="T597" s="788"/>
      <c r="U597" s="788"/>
      <c r="V597" s="789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70</v>
      </c>
      <c r="Q598" s="788"/>
      <c r="R598" s="788"/>
      <c r="S598" s="788"/>
      <c r="T598" s="788"/>
      <c r="U598" s="788"/>
      <c r="V598" s="789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196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934</v>
      </c>
      <c r="B600" s="54" t="s">
        <v>935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937</v>
      </c>
      <c r="B601" s="54" t="s">
        <v>938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7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70</v>
      </c>
      <c r="Q602" s="788"/>
      <c r="R602" s="788"/>
      <c r="S602" s="788"/>
      <c r="T602" s="788"/>
      <c r="U602" s="788"/>
      <c r="V602" s="789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70</v>
      </c>
      <c r="Q603" s="788"/>
      <c r="R603" s="788"/>
      <c r="S603" s="788"/>
      <c r="T603" s="788"/>
      <c r="U603" s="788"/>
      <c r="V603" s="789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940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940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109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941</v>
      </c>
      <c r="B607" s="54" t="s">
        <v>942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83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70</v>
      </c>
      <c r="Q608" s="788"/>
      <c r="R608" s="788"/>
      <c r="S608" s="788"/>
      <c r="T608" s="788"/>
      <c r="U608" s="788"/>
      <c r="V608" s="789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70</v>
      </c>
      <c r="Q609" s="788"/>
      <c r="R609" s="788"/>
      <c r="S609" s="788"/>
      <c r="T609" s="788"/>
      <c r="U609" s="788"/>
      <c r="V609" s="789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63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944</v>
      </c>
      <c r="B611" s="54" t="s">
        <v>945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70</v>
      </c>
      <c r="Q612" s="788"/>
      <c r="R612" s="788"/>
      <c r="S612" s="788"/>
      <c r="T612" s="788"/>
      <c r="U612" s="788"/>
      <c r="V612" s="789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70</v>
      </c>
      <c r="Q613" s="788"/>
      <c r="R613" s="788"/>
      <c r="S613" s="788"/>
      <c r="T613" s="788"/>
      <c r="U613" s="788"/>
      <c r="V613" s="789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947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947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109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948</v>
      </c>
      <c r="B617" s="54" t="s">
        <v>949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73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952</v>
      </c>
      <c r="B618" s="54" t="s">
        <v>953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96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956</v>
      </c>
      <c r="B619" s="54" t="s">
        <v>957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5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960</v>
      </c>
      <c r="B620" s="54" t="s">
        <v>961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102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964</v>
      </c>
      <c r="B621" s="54" t="s">
        <v>965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967</v>
      </c>
      <c r="B622" s="54" t="s">
        <v>968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38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970</v>
      </c>
      <c r="B623" s="54" t="s">
        <v>971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11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70</v>
      </c>
      <c r="Q624" s="788"/>
      <c r="R624" s="788"/>
      <c r="S624" s="788"/>
      <c r="T624" s="788"/>
      <c r="U624" s="788"/>
      <c r="V624" s="789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70</v>
      </c>
      <c r="Q625" s="788"/>
      <c r="R625" s="788"/>
      <c r="S625" s="788"/>
      <c r="T625" s="788"/>
      <c r="U625" s="788"/>
      <c r="V625" s="789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155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973</v>
      </c>
      <c r="B627" s="54" t="s">
        <v>974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21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977</v>
      </c>
      <c r="B628" s="54" t="s">
        <v>978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18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980</v>
      </c>
      <c r="B629" s="54" t="s">
        <v>981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62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984</v>
      </c>
      <c r="B630" s="54" t="s">
        <v>985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71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70</v>
      </c>
      <c r="Q631" s="788"/>
      <c r="R631" s="788"/>
      <c r="S631" s="788"/>
      <c r="T631" s="788"/>
      <c r="U631" s="788"/>
      <c r="V631" s="789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70</v>
      </c>
      <c r="Q632" s="788"/>
      <c r="R632" s="788"/>
      <c r="S632" s="788"/>
      <c r="T632" s="788"/>
      <c r="U632" s="788"/>
      <c r="V632" s="789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63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987</v>
      </c>
      <c r="B634" s="54" t="s">
        <v>988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58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991</v>
      </c>
      <c r="B635" s="54" t="s">
        <v>992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86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995</v>
      </c>
      <c r="B636" s="54" t="s">
        <v>996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0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999</v>
      </c>
      <c r="B637" s="54" t="s">
        <v>1000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783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1003</v>
      </c>
      <c r="B638" s="54" t="s">
        <v>1004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7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1007</v>
      </c>
      <c r="B639" s="54" t="s">
        <v>1008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88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1010</v>
      </c>
      <c r="B640" s="54" t="s">
        <v>1011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8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70</v>
      </c>
      <c r="Q641" s="788"/>
      <c r="R641" s="788"/>
      <c r="S641" s="788"/>
      <c r="T641" s="788"/>
      <c r="U641" s="788"/>
      <c r="V641" s="789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70</v>
      </c>
      <c r="Q642" s="788"/>
      <c r="R642" s="788"/>
      <c r="S642" s="788"/>
      <c r="T642" s="788"/>
      <c r="U642" s="788"/>
      <c r="V642" s="789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72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1013</v>
      </c>
      <c r="B644" s="54" t="s">
        <v>1014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210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1013</v>
      </c>
      <c r="B645" s="54" t="s">
        <v>1017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2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1019</v>
      </c>
      <c r="B646" s="54" t="s">
        <v>1020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8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1019</v>
      </c>
      <c r="B647" s="54" t="s">
        <v>1023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0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1025</v>
      </c>
      <c r="B648" s="54" t="s">
        <v>1026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9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1025</v>
      </c>
      <c r="B649" s="54" t="s">
        <v>1028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39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1030</v>
      </c>
      <c r="B650" s="54" t="s">
        <v>1031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7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1030</v>
      </c>
      <c r="B651" s="54" t="s">
        <v>1033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6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70</v>
      </c>
      <c r="Q652" s="788"/>
      <c r="R652" s="788"/>
      <c r="S652" s="788"/>
      <c r="T652" s="788"/>
      <c r="U652" s="788"/>
      <c r="V652" s="789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70</v>
      </c>
      <c r="Q653" s="788"/>
      <c r="R653" s="788"/>
      <c r="S653" s="788"/>
      <c r="T653" s="788"/>
      <c r="U653" s="788"/>
      <c r="V653" s="789"/>
      <c r="W653" s="37" t="s">
        <v>68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196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1035</v>
      </c>
      <c r="B655" s="54" t="s">
        <v>1036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5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1035</v>
      </c>
      <c r="B656" s="54" t="s">
        <v>1039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1018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1041</v>
      </c>
      <c r="B657" s="54" t="s">
        <v>1042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185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1041</v>
      </c>
      <c r="B658" s="54" t="s">
        <v>1045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70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70</v>
      </c>
      <c r="Q659" s="788"/>
      <c r="R659" s="788"/>
      <c r="S659" s="788"/>
      <c r="T659" s="788"/>
      <c r="U659" s="788"/>
      <c r="V659" s="789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70</v>
      </c>
      <c r="Q660" s="788"/>
      <c r="R660" s="788"/>
      <c r="S660" s="788"/>
      <c r="T660" s="788"/>
      <c r="U660" s="788"/>
      <c r="V660" s="789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1047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109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1048</v>
      </c>
      <c r="B663" s="54" t="s">
        <v>1049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806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1052</v>
      </c>
      <c r="B664" s="54" t="s">
        <v>1053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70</v>
      </c>
      <c r="Q665" s="788"/>
      <c r="R665" s="788"/>
      <c r="S665" s="788"/>
      <c r="T665" s="788"/>
      <c r="U665" s="788"/>
      <c r="V665" s="789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70</v>
      </c>
      <c r="Q666" s="788"/>
      <c r="R666" s="788"/>
      <c r="S666" s="788"/>
      <c r="T666" s="788"/>
      <c r="U666" s="788"/>
      <c r="V666" s="789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155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1056</v>
      </c>
      <c r="B668" s="54" t="s">
        <v>1057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11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70</v>
      </c>
      <c r="Q669" s="788"/>
      <c r="R669" s="788"/>
      <c r="S669" s="788"/>
      <c r="T669" s="788"/>
      <c r="U669" s="788"/>
      <c r="V669" s="789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70</v>
      </c>
      <c r="Q670" s="788"/>
      <c r="R670" s="788"/>
      <c r="S670" s="788"/>
      <c r="T670" s="788"/>
      <c r="U670" s="788"/>
      <c r="V670" s="789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63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1060</v>
      </c>
      <c r="B672" s="54" t="s">
        <v>1061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6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70</v>
      </c>
      <c r="Q673" s="788"/>
      <c r="R673" s="788"/>
      <c r="S673" s="788"/>
      <c r="T673" s="788"/>
      <c r="U673" s="788"/>
      <c r="V673" s="789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70</v>
      </c>
      <c r="Q674" s="788"/>
      <c r="R674" s="788"/>
      <c r="S674" s="788"/>
      <c r="T674" s="788"/>
      <c r="U674" s="788"/>
      <c r="V674" s="789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72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1064</v>
      </c>
      <c r="B676" s="54" t="s">
        <v>1065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03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70</v>
      </c>
      <c r="Q677" s="788"/>
      <c r="R677" s="788"/>
      <c r="S677" s="788"/>
      <c r="T677" s="788"/>
      <c r="U677" s="788"/>
      <c r="V677" s="789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70</v>
      </c>
      <c r="Q678" s="788"/>
      <c r="R678" s="788"/>
      <c r="S678" s="788"/>
      <c r="T678" s="788"/>
      <c r="U678" s="788"/>
      <c r="V678" s="789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1068</v>
      </c>
      <c r="Q679" s="821"/>
      <c r="R679" s="821"/>
      <c r="S679" s="821"/>
      <c r="T679" s="821"/>
      <c r="U679" s="821"/>
      <c r="V679" s="822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8166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8198.4599999999991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1069</v>
      </c>
      <c r="Q680" s="821"/>
      <c r="R680" s="821"/>
      <c r="S680" s="821"/>
      <c r="T680" s="821"/>
      <c r="U680" s="821"/>
      <c r="V680" s="822"/>
      <c r="W680" s="37" t="s">
        <v>68</v>
      </c>
      <c r="X680" s="781">
        <f>IFERROR(SUM(BM22:BM676),"0")</f>
        <v>8480.6436909209533</v>
      </c>
      <c r="Y680" s="781">
        <f>IFERROR(SUM(BN22:BN676),"0")</f>
        <v>8514.7020000000011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1070</v>
      </c>
      <c r="Q681" s="821"/>
      <c r="R681" s="821"/>
      <c r="S681" s="821"/>
      <c r="T681" s="821"/>
      <c r="U681" s="821"/>
      <c r="V681" s="822"/>
      <c r="W681" s="37" t="s">
        <v>1071</v>
      </c>
      <c r="X681" s="38">
        <f>ROUNDUP(SUM(BO22:BO676),0)</f>
        <v>13</v>
      </c>
      <c r="Y681" s="38">
        <f>ROUNDUP(SUM(BP22:BP676),0)</f>
        <v>13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1072</v>
      </c>
      <c r="Q682" s="821"/>
      <c r="R682" s="821"/>
      <c r="S682" s="821"/>
      <c r="T682" s="821"/>
      <c r="U682" s="821"/>
      <c r="V682" s="822"/>
      <c r="W682" s="37" t="s">
        <v>68</v>
      </c>
      <c r="X682" s="781">
        <f>GrossWeightTotal+PalletQtyTotal*25</f>
        <v>8805.6436909209533</v>
      </c>
      <c r="Y682" s="781">
        <f>GrossWeightTotalR+PalletQtyTotalR*25</f>
        <v>8839.7020000000011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1073</v>
      </c>
      <c r="Q683" s="821"/>
      <c r="R683" s="821"/>
      <c r="S683" s="821"/>
      <c r="T683" s="821"/>
      <c r="U683" s="821"/>
      <c r="V683" s="822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712.07780347506355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716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1074</v>
      </c>
      <c r="Q684" s="821"/>
      <c r="R684" s="821"/>
      <c r="S684" s="821"/>
      <c r="T684" s="821"/>
      <c r="U684" s="821"/>
      <c r="V684" s="822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13.177570000000001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798" t="s">
        <v>107</v>
      </c>
      <c r="D686" s="933"/>
      <c r="E686" s="933"/>
      <c r="F686" s="933"/>
      <c r="G686" s="933"/>
      <c r="H686" s="853"/>
      <c r="I686" s="798" t="s">
        <v>308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651</v>
      </c>
      <c r="Y686" s="853"/>
      <c r="Z686" s="798" t="s">
        <v>737</v>
      </c>
      <c r="AA686" s="933"/>
      <c r="AB686" s="933"/>
      <c r="AC686" s="853"/>
      <c r="AD686" s="776" t="s">
        <v>844</v>
      </c>
      <c r="AE686" s="776" t="s">
        <v>940</v>
      </c>
      <c r="AF686" s="798" t="s">
        <v>947</v>
      </c>
      <c r="AG686" s="853"/>
    </row>
    <row r="687" spans="1:68" ht="14.25" customHeight="1" thickTop="1" x14ac:dyDescent="0.2">
      <c r="A687" s="1160" t="s">
        <v>1077</v>
      </c>
      <c r="B687" s="798" t="s">
        <v>62</v>
      </c>
      <c r="C687" s="798" t="s">
        <v>108</v>
      </c>
      <c r="D687" s="798" t="s">
        <v>134</v>
      </c>
      <c r="E687" s="798" t="s">
        <v>204</v>
      </c>
      <c r="F687" s="798" t="s">
        <v>226</v>
      </c>
      <c r="G687" s="798" t="s">
        <v>267</v>
      </c>
      <c r="H687" s="798" t="s">
        <v>107</v>
      </c>
      <c r="I687" s="798" t="s">
        <v>309</v>
      </c>
      <c r="J687" s="798" t="s">
        <v>333</v>
      </c>
      <c r="K687" s="798" t="s">
        <v>410</v>
      </c>
      <c r="L687" s="798" t="s">
        <v>430</v>
      </c>
      <c r="M687" s="798" t="s">
        <v>455</v>
      </c>
      <c r="N687" s="777"/>
      <c r="O687" s="798" t="s">
        <v>482</v>
      </c>
      <c r="P687" s="798" t="s">
        <v>485</v>
      </c>
      <c r="Q687" s="798" t="s">
        <v>494</v>
      </c>
      <c r="R687" s="798" t="s">
        <v>510</v>
      </c>
      <c r="S687" s="798" t="s">
        <v>523</v>
      </c>
      <c r="T687" s="798" t="s">
        <v>536</v>
      </c>
      <c r="U687" s="798" t="s">
        <v>549</v>
      </c>
      <c r="V687" s="798" t="s">
        <v>553</v>
      </c>
      <c r="W687" s="798" t="s">
        <v>638</v>
      </c>
      <c r="X687" s="798" t="s">
        <v>652</v>
      </c>
      <c r="Y687" s="798" t="s">
        <v>693</v>
      </c>
      <c r="Z687" s="798" t="s">
        <v>738</v>
      </c>
      <c r="AA687" s="798" t="s">
        <v>799</v>
      </c>
      <c r="AB687" s="798" t="s">
        <v>823</v>
      </c>
      <c r="AC687" s="798" t="s">
        <v>837</v>
      </c>
      <c r="AD687" s="798" t="s">
        <v>844</v>
      </c>
      <c r="AE687" s="798" t="s">
        <v>940</v>
      </c>
      <c r="AF687" s="798" t="s">
        <v>947</v>
      </c>
      <c r="AG687" s="798" t="s">
        <v>1047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187.20000000000002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252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6687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100.74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971.5200000000001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80,00"/>
        <filter val="1 980,00"/>
        <filter val="100,00"/>
        <filter val="13"/>
        <filter val="132,00"/>
        <filter val="150,00"/>
        <filter val="160,00"/>
        <filter val="186,00"/>
        <filter val="21,89"/>
        <filter val="22,83"/>
        <filter val="250,00"/>
        <filter val="27,78"/>
        <filter val="29,76"/>
        <filter val="296,00"/>
        <filter val="30,30"/>
        <filter val="300,00"/>
        <filter val="36,00"/>
        <filter val="4 440,00"/>
        <filter val="500,00"/>
        <filter val="56,82"/>
        <filter val="712,08"/>
        <filter val="8 166,00"/>
        <filter val="8 480,64"/>
        <filter val="8 805,64"/>
        <filter val="80,00"/>
        <filter val="94,70"/>
        <filter val="980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