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567666-FAA2-4DDE-80B0-9EFB154A63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Y327" i="1" s="1"/>
  <c r="P325" i="1"/>
  <c r="X322" i="1"/>
  <c r="X321" i="1"/>
  <c r="BO320" i="1"/>
  <c r="BM320" i="1"/>
  <c r="Y320" i="1"/>
  <c r="R689" i="1" s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P238" i="1"/>
  <c r="BP237" i="1"/>
  <c r="BO237" i="1"/>
  <c r="BN237" i="1"/>
  <c r="BM237" i="1"/>
  <c r="Z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Y188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79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04" i="1" l="1"/>
  <c r="BN304" i="1"/>
  <c r="Z304" i="1"/>
  <c r="BP365" i="1"/>
  <c r="BN365" i="1"/>
  <c r="Z365" i="1"/>
  <c r="BP400" i="1"/>
  <c r="BN400" i="1"/>
  <c r="Z400" i="1"/>
  <c r="BP433" i="1"/>
  <c r="BN433" i="1"/>
  <c r="Z433" i="1"/>
  <c r="BP459" i="1"/>
  <c r="BN459" i="1"/>
  <c r="Z459" i="1"/>
  <c r="BP465" i="1"/>
  <c r="BN465" i="1"/>
  <c r="Z465" i="1"/>
  <c r="BP494" i="1"/>
  <c r="BN494" i="1"/>
  <c r="Z494" i="1"/>
  <c r="BP558" i="1"/>
  <c r="BN558" i="1"/>
  <c r="Z558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80" i="1"/>
  <c r="Z51" i="1"/>
  <c r="BN51" i="1"/>
  <c r="Z66" i="1"/>
  <c r="BN66" i="1"/>
  <c r="Z80" i="1"/>
  <c r="BN80" i="1"/>
  <c r="Z92" i="1"/>
  <c r="BN92" i="1"/>
  <c r="Z105" i="1"/>
  <c r="BN105" i="1"/>
  <c r="Y116" i="1"/>
  <c r="Z121" i="1"/>
  <c r="BN121" i="1"/>
  <c r="Z133" i="1"/>
  <c r="BN133" i="1"/>
  <c r="Z143" i="1"/>
  <c r="BN143" i="1"/>
  <c r="G689" i="1"/>
  <c r="Z174" i="1"/>
  <c r="BN174" i="1"/>
  <c r="Z194" i="1"/>
  <c r="BN194" i="1"/>
  <c r="Z213" i="1"/>
  <c r="BN213" i="1"/>
  <c r="Z223" i="1"/>
  <c r="BN223" i="1"/>
  <c r="Z231" i="1"/>
  <c r="BN231" i="1"/>
  <c r="Z247" i="1"/>
  <c r="BN247" i="1"/>
  <c r="Z260" i="1"/>
  <c r="BN260" i="1"/>
  <c r="Z277" i="1"/>
  <c r="BN277" i="1"/>
  <c r="BP281" i="1"/>
  <c r="BN281" i="1"/>
  <c r="Z281" i="1"/>
  <c r="BP339" i="1"/>
  <c r="BN339" i="1"/>
  <c r="Z339" i="1"/>
  <c r="BP379" i="1"/>
  <c r="BN379" i="1"/>
  <c r="Z379" i="1"/>
  <c r="BP421" i="1"/>
  <c r="BN421" i="1"/>
  <c r="Z421" i="1"/>
  <c r="Y444" i="1"/>
  <c r="Y443" i="1"/>
  <c r="BP442" i="1"/>
  <c r="BN442" i="1"/>
  <c r="Z442" i="1"/>
  <c r="Z443" i="1" s="1"/>
  <c r="BP447" i="1"/>
  <c r="BN447" i="1"/>
  <c r="Z447" i="1"/>
  <c r="BP493" i="1"/>
  <c r="BN493" i="1"/>
  <c r="Z493" i="1"/>
  <c r="BN503" i="1"/>
  <c r="Z503" i="1"/>
  <c r="BP509" i="1"/>
  <c r="BN509" i="1"/>
  <c r="Z509" i="1"/>
  <c r="Y515" i="1"/>
  <c r="BP514" i="1"/>
  <c r="BN514" i="1"/>
  <c r="Z514" i="1"/>
  <c r="Z515" i="1" s="1"/>
  <c r="BP522" i="1"/>
  <c r="BN522" i="1"/>
  <c r="Z522" i="1"/>
  <c r="BP571" i="1"/>
  <c r="BN571" i="1"/>
  <c r="Z571" i="1"/>
  <c r="BP635" i="1"/>
  <c r="BN635" i="1"/>
  <c r="Z635" i="1"/>
  <c r="BP637" i="1"/>
  <c r="BN637" i="1"/>
  <c r="Z637" i="1"/>
  <c r="BP639" i="1"/>
  <c r="BN639" i="1"/>
  <c r="Z639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Z119" i="1"/>
  <c r="BN119" i="1"/>
  <c r="Z123" i="1"/>
  <c r="BN123" i="1"/>
  <c r="Y131" i="1"/>
  <c r="Z129" i="1"/>
  <c r="BN129" i="1"/>
  <c r="Y141" i="1"/>
  <c r="Z135" i="1"/>
  <c r="BN135" i="1"/>
  <c r="Z139" i="1"/>
  <c r="BN139" i="1"/>
  <c r="Y145" i="1"/>
  <c r="Z150" i="1"/>
  <c r="BN150" i="1"/>
  <c r="Y163" i="1"/>
  <c r="Z172" i="1"/>
  <c r="BN172" i="1"/>
  <c r="Z180" i="1"/>
  <c r="BN180" i="1"/>
  <c r="Y198" i="1"/>
  <c r="Z192" i="1"/>
  <c r="BN192" i="1"/>
  <c r="Z196" i="1"/>
  <c r="BN196" i="1"/>
  <c r="Z207" i="1"/>
  <c r="BN207" i="1"/>
  <c r="BP207" i="1"/>
  <c r="Z215" i="1"/>
  <c r="BN215" i="1"/>
  <c r="Z219" i="1"/>
  <c r="BN219" i="1"/>
  <c r="Y235" i="1"/>
  <c r="Z225" i="1"/>
  <c r="BN225" i="1"/>
  <c r="Z229" i="1"/>
  <c r="BN229" i="1"/>
  <c r="Z233" i="1"/>
  <c r="BN233" i="1"/>
  <c r="Z242" i="1"/>
  <c r="BN242" i="1"/>
  <c r="Z249" i="1"/>
  <c r="BN249" i="1"/>
  <c r="Z253" i="1"/>
  <c r="BN253" i="1"/>
  <c r="Z262" i="1"/>
  <c r="BN262" i="1"/>
  <c r="Z266" i="1"/>
  <c r="BN266" i="1"/>
  <c r="Z279" i="1"/>
  <c r="BN279" i="1"/>
  <c r="Z283" i="1"/>
  <c r="BN283" i="1"/>
  <c r="Z302" i="1"/>
  <c r="BN302" i="1"/>
  <c r="BP306" i="1"/>
  <c r="BN306" i="1"/>
  <c r="Z306" i="1"/>
  <c r="BP345" i="1"/>
  <c r="BN345" i="1"/>
  <c r="Z345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71" i="1"/>
  <c r="BN371" i="1"/>
  <c r="Z371" i="1"/>
  <c r="BP381" i="1"/>
  <c r="BN381" i="1"/>
  <c r="Z381" i="1"/>
  <c r="BP394" i="1"/>
  <c r="BN394" i="1"/>
  <c r="Z394" i="1"/>
  <c r="J9" i="1"/>
  <c r="BP334" i="1"/>
  <c r="BN334" i="1"/>
  <c r="Z334" i="1"/>
  <c r="BP363" i="1"/>
  <c r="BN363" i="1"/>
  <c r="Z363" i="1"/>
  <c r="Y383" i="1"/>
  <c r="BP377" i="1"/>
  <c r="BN377" i="1"/>
  <c r="Z377" i="1"/>
  <c r="Y398" i="1"/>
  <c r="BP393" i="1"/>
  <c r="BN393" i="1"/>
  <c r="Z393" i="1"/>
  <c r="Y397" i="1"/>
  <c r="BP402" i="1"/>
  <c r="BN402" i="1"/>
  <c r="Z402" i="1"/>
  <c r="Y415" i="1"/>
  <c r="Z413" i="1"/>
  <c r="BN413" i="1"/>
  <c r="Y414" i="1"/>
  <c r="Z419" i="1"/>
  <c r="BN419" i="1"/>
  <c r="Z423" i="1"/>
  <c r="BN423" i="1"/>
  <c r="Z427" i="1"/>
  <c r="BN427" i="1"/>
  <c r="Z449" i="1"/>
  <c r="BN449" i="1"/>
  <c r="Z453" i="1"/>
  <c r="BN453" i="1"/>
  <c r="Z467" i="1"/>
  <c r="BN467" i="1"/>
  <c r="Z485" i="1"/>
  <c r="BN485" i="1"/>
  <c r="Z488" i="1"/>
  <c r="BN488" i="1"/>
  <c r="Z491" i="1"/>
  <c r="BN491" i="1"/>
  <c r="Z496" i="1"/>
  <c r="BN496" i="1"/>
  <c r="Z499" i="1"/>
  <c r="BN499" i="1"/>
  <c r="Y505" i="1"/>
  <c r="BP503" i="1"/>
  <c r="BP520" i="1"/>
  <c r="BN520" i="1"/>
  <c r="Z520" i="1"/>
  <c r="BP556" i="1"/>
  <c r="BN556" i="1"/>
  <c r="Z556" i="1"/>
  <c r="BP563" i="1"/>
  <c r="BN563" i="1"/>
  <c r="Z563" i="1"/>
  <c r="BP578" i="1"/>
  <c r="BN578" i="1"/>
  <c r="Z578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0" i="1"/>
  <c r="BN560" i="1"/>
  <c r="Z560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74" i="1"/>
  <c r="Y34" i="1"/>
  <c r="Y38" i="1"/>
  <c r="Y42" i="1"/>
  <c r="Y69" i="1"/>
  <c r="Y75" i="1"/>
  <c r="Y93" i="1"/>
  <c r="Y99" i="1"/>
  <c r="Y106" i="1"/>
  <c r="Y115" i="1"/>
  <c r="Y130" i="1"/>
  <c r="Y157" i="1"/>
  <c r="Y164" i="1"/>
  <c r="BP173" i="1"/>
  <c r="BN173" i="1"/>
  <c r="BP175" i="1"/>
  <c r="BN175" i="1"/>
  <c r="Z175" i="1"/>
  <c r="Y177" i="1"/>
  <c r="BP193" i="1"/>
  <c r="BN193" i="1"/>
  <c r="Z193" i="1"/>
  <c r="BP197" i="1"/>
  <c r="BN197" i="1"/>
  <c r="Z197" i="1"/>
  <c r="J689" i="1"/>
  <c r="Y205" i="1"/>
  <c r="BP202" i="1"/>
  <c r="BN202" i="1"/>
  <c r="Z202" i="1"/>
  <c r="Z204" i="1" s="1"/>
  <c r="BP226" i="1"/>
  <c r="BN226" i="1"/>
  <c r="Z226" i="1"/>
  <c r="BP230" i="1"/>
  <c r="BN230" i="1"/>
  <c r="Z230" i="1"/>
  <c r="Y234" i="1"/>
  <c r="BP254" i="1"/>
  <c r="BN254" i="1"/>
  <c r="Z254" i="1"/>
  <c r="L689" i="1"/>
  <c r="Y268" i="1"/>
  <c r="BP259" i="1"/>
  <c r="BN259" i="1"/>
  <c r="Z259" i="1"/>
  <c r="BP263" i="1"/>
  <c r="BN263" i="1"/>
  <c r="Z263" i="1"/>
  <c r="BP267" i="1"/>
  <c r="BN267" i="1"/>
  <c r="Z267" i="1"/>
  <c r="Y272" i="1"/>
  <c r="BP271" i="1"/>
  <c r="BN271" i="1"/>
  <c r="Z271" i="1"/>
  <c r="Z272" i="1" s="1"/>
  <c r="Y273" i="1"/>
  <c r="BP284" i="1"/>
  <c r="BN284" i="1"/>
  <c r="Z284" i="1"/>
  <c r="O689" i="1"/>
  <c r="Y290" i="1"/>
  <c r="BP289" i="1"/>
  <c r="BN289" i="1"/>
  <c r="Z289" i="1"/>
  <c r="Z290" i="1" s="1"/>
  <c r="P689" i="1"/>
  <c r="Y297" i="1"/>
  <c r="BP294" i="1"/>
  <c r="BN294" i="1"/>
  <c r="Z294" i="1"/>
  <c r="BP303" i="1"/>
  <c r="BN303" i="1"/>
  <c r="Z303" i="1"/>
  <c r="Y322" i="1"/>
  <c r="Y336" i="1"/>
  <c r="BP333" i="1"/>
  <c r="BN333" i="1"/>
  <c r="Z333" i="1"/>
  <c r="Z335" i="1" s="1"/>
  <c r="BP360" i="1"/>
  <c r="BN360" i="1"/>
  <c r="Z360" i="1"/>
  <c r="BP372" i="1"/>
  <c r="BN372" i="1"/>
  <c r="Z372" i="1"/>
  <c r="BP380" i="1"/>
  <c r="BN380" i="1"/>
  <c r="Z380" i="1"/>
  <c r="BP388" i="1"/>
  <c r="BN388" i="1"/>
  <c r="Z388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Y430" i="1"/>
  <c r="BP438" i="1"/>
  <c r="BN438" i="1"/>
  <c r="Z438" i="1"/>
  <c r="Y440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AD689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3" i="1"/>
  <c r="BN573" i="1"/>
  <c r="Z573" i="1"/>
  <c r="Y575" i="1"/>
  <c r="BP579" i="1"/>
  <c r="BN579" i="1"/>
  <c r="Z579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Y52" i="1"/>
  <c r="Y58" i="1"/>
  <c r="Y85" i="1"/>
  <c r="Y124" i="1"/>
  <c r="Y140" i="1"/>
  <c r="Y146" i="1"/>
  <c r="Y153" i="1"/>
  <c r="Y169" i="1"/>
  <c r="Y182" i="1"/>
  <c r="BP179" i="1"/>
  <c r="BN179" i="1"/>
  <c r="Z179" i="1"/>
  <c r="Y199" i="1"/>
  <c r="BP214" i="1"/>
  <c r="BN214" i="1"/>
  <c r="Z214" i="1"/>
  <c r="BP218" i="1"/>
  <c r="BN218" i="1"/>
  <c r="Z218" i="1"/>
  <c r="BP238" i="1"/>
  <c r="BN238" i="1"/>
  <c r="Z238" i="1"/>
  <c r="BP241" i="1"/>
  <c r="BN241" i="1"/>
  <c r="Z241" i="1"/>
  <c r="BP250" i="1"/>
  <c r="BN250" i="1"/>
  <c r="Z250" i="1"/>
  <c r="Y256" i="1"/>
  <c r="Y269" i="1"/>
  <c r="M689" i="1"/>
  <c r="Y285" i="1"/>
  <c r="BP276" i="1"/>
  <c r="BN276" i="1"/>
  <c r="Z276" i="1"/>
  <c r="BP280" i="1"/>
  <c r="BN280" i="1"/>
  <c r="Z280" i="1"/>
  <c r="Y286" i="1"/>
  <c r="Y291" i="1"/>
  <c r="Y307" i="1"/>
  <c r="BP320" i="1"/>
  <c r="BN320" i="1"/>
  <c r="Z320" i="1"/>
  <c r="Z321" i="1" s="1"/>
  <c r="S689" i="1"/>
  <c r="Y326" i="1"/>
  <c r="BP325" i="1"/>
  <c r="BN325" i="1"/>
  <c r="Z325" i="1"/>
  <c r="Z326" i="1" s="1"/>
  <c r="Y330" i="1"/>
  <c r="BP329" i="1"/>
  <c r="BN329" i="1"/>
  <c r="Z329" i="1"/>
  <c r="Z330" i="1" s="1"/>
  <c r="Y331" i="1"/>
  <c r="BP364" i="1"/>
  <c r="BN364" i="1"/>
  <c r="Z364" i="1"/>
  <c r="Y435" i="1"/>
  <c r="BP432" i="1"/>
  <c r="BN432" i="1"/>
  <c r="Z432" i="1"/>
  <c r="Z434" i="1" s="1"/>
  <c r="H9" i="1"/>
  <c r="B689" i="1"/>
  <c r="X681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Z113" i="1"/>
  <c r="BN113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Y181" i="1"/>
  <c r="BP191" i="1"/>
  <c r="BN191" i="1"/>
  <c r="Z191" i="1"/>
  <c r="BP195" i="1"/>
  <c r="BN195" i="1"/>
  <c r="Z195" i="1"/>
  <c r="Y204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V689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404" i="1"/>
  <c r="Y403" i="1"/>
  <c r="BP412" i="1"/>
  <c r="BN412" i="1"/>
  <c r="Z412" i="1"/>
  <c r="Z414" i="1" s="1"/>
  <c r="BP422" i="1"/>
  <c r="BN422" i="1"/>
  <c r="Z422" i="1"/>
  <c r="BP426" i="1"/>
  <c r="BN426" i="1"/>
  <c r="Z426" i="1"/>
  <c r="Y434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BP572" i="1"/>
  <c r="BN572" i="1"/>
  <c r="Z572" i="1"/>
  <c r="Y591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574" i="1" l="1"/>
  <c r="Z505" i="1"/>
  <c r="Z383" i="1"/>
  <c r="Z374" i="1"/>
  <c r="Z346" i="1"/>
  <c r="Z220" i="1"/>
  <c r="Z198" i="1"/>
  <c r="Z163" i="1"/>
  <c r="Z106" i="1"/>
  <c r="Z93" i="1"/>
  <c r="Z181" i="1"/>
  <c r="Z641" i="1"/>
  <c r="Z307" i="1"/>
  <c r="Z255" i="1"/>
  <c r="Z234" i="1"/>
  <c r="Z140" i="1"/>
  <c r="Z115" i="1"/>
  <c r="Y681" i="1"/>
  <c r="Z33" i="1"/>
  <c r="Y683" i="1"/>
  <c r="Z539" i="1"/>
  <c r="Z455" i="1"/>
  <c r="Z429" i="1"/>
  <c r="Z659" i="1"/>
  <c r="Z624" i="1"/>
  <c r="Z591" i="1"/>
  <c r="Z500" i="1"/>
  <c r="Z124" i="1"/>
  <c r="Z84" i="1"/>
  <c r="Y680" i="1"/>
  <c r="Y682" i="1" s="1"/>
  <c r="Z243" i="1"/>
  <c r="Z367" i="1"/>
  <c r="Z652" i="1"/>
  <c r="Z665" i="1"/>
  <c r="Z390" i="1"/>
  <c r="Z176" i="1"/>
  <c r="Z152" i="1"/>
  <c r="Z75" i="1"/>
  <c r="Z68" i="1"/>
  <c r="Z52" i="1"/>
  <c r="Z285" i="1"/>
  <c r="Z602" i="1"/>
  <c r="Z568" i="1"/>
  <c r="Z468" i="1"/>
  <c r="Z297" i="1"/>
  <c r="Z268" i="1"/>
  <c r="Z631" i="1"/>
  <c r="Y679" i="1"/>
  <c r="Z523" i="1"/>
  <c r="Z684" i="1" l="1"/>
</calcChain>
</file>

<file path=xl/sharedStrings.xml><?xml version="1.0" encoding="utf-8"?>
<sst xmlns="http://schemas.openxmlformats.org/spreadsheetml/2006/main" count="3185" uniqueCount="1100">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</sst>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45698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60</v>
      </c>
      <c r="Y47" s="780">
        <f t="shared" si="6"/>
        <v>64.800000000000011</v>
      </c>
      <c r="Z47" s="36">
        <f>IFERROR(IF(Y47=0,"",ROUNDUP(Y47/H47,0)*0.01898),"")</f>
        <v>0.11388000000000001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62.416666666666657</v>
      </c>
      <c r="BN47" s="64">
        <f t="shared" si="8"/>
        <v>67.410000000000011</v>
      </c>
      <c r="BO47" s="64">
        <f t="shared" si="9"/>
        <v>8.6805555555555552E-2</v>
      </c>
      <c r="BP47" s="64">
        <f t="shared" si="10"/>
        <v>9.3750000000000014E-2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80</v>
      </c>
      <c r="Y50" s="780">
        <f t="shared" si="6"/>
        <v>80</v>
      </c>
      <c r="Z50" s="36">
        <f>IFERROR(IF(Y50=0,"",ROUNDUP(Y50/H50,0)*0.00902),"")</f>
        <v>0.1804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84.2</v>
      </c>
      <c r="BN50" s="64">
        <f t="shared" si="8"/>
        <v>84.2</v>
      </c>
      <c r="BO50" s="64">
        <f t="shared" si="9"/>
        <v>0.15151515151515152</v>
      </c>
      <c r="BP50" s="64">
        <f t="shared" si="10"/>
        <v>0.15151515151515152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25.555555555555557</v>
      </c>
      <c r="Y52" s="781">
        <f>IFERROR(Y46/H46,"0")+IFERROR(Y47/H47,"0")+IFERROR(Y48/H48,"0")+IFERROR(Y49/H49,"0")+IFERROR(Y50/H50,"0")+IFERROR(Y51/H51,"0")</f>
        <v>26</v>
      </c>
      <c r="Z52" s="781">
        <f>IFERROR(IF(Z46="",0,Z46),"0")+IFERROR(IF(Z47="",0,Z47),"0")+IFERROR(IF(Z48="",0,Z48),"0")+IFERROR(IF(Z49="",0,Z49),"0")+IFERROR(IF(Z50="",0,Z50),"0")+IFERROR(IF(Z51="",0,Z51),"0")</f>
        <v>0.29427999999999999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140</v>
      </c>
      <c r="Y53" s="781">
        <f>IFERROR(SUM(Y46:Y51),"0")</f>
        <v>144.80000000000001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250</v>
      </c>
      <c r="Y62" s="780">
        <f t="shared" si="11"/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260.0694444444444</v>
      </c>
      <c r="BN62" s="64">
        <f t="shared" si="13"/>
        <v>269.64000000000004</v>
      </c>
      <c r="BO62" s="64">
        <f t="shared" si="14"/>
        <v>0.36168981481481477</v>
      </c>
      <c r="BP62" s="64">
        <f t="shared" si="15"/>
        <v>0.37500000000000006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405</v>
      </c>
      <c r="Y67" s="780">
        <f t="shared" si="11"/>
        <v>405</v>
      </c>
      <c r="Z67" s="36">
        <f>IFERROR(IF(Y67=0,"",ROUNDUP(Y67/H67,0)*0.00902),"")</f>
        <v>0.81180000000000008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423.9</v>
      </c>
      <c r="BN67" s="64">
        <f t="shared" si="13"/>
        <v>423.9</v>
      </c>
      <c r="BO67" s="64">
        <f t="shared" si="14"/>
        <v>0.68181818181818188</v>
      </c>
      <c r="BP67" s="64">
        <f t="shared" si="15"/>
        <v>0.68181818181818188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113.14814814814815</v>
      </c>
      <c r="Y68" s="781">
        <f>IFERROR(Y61/H61,"0")+IFERROR(Y62/H62,"0")+IFERROR(Y63/H63,"0")+IFERROR(Y64/H64,"0")+IFERROR(Y65/H65,"0")+IFERROR(Y66/H66,"0")+IFERROR(Y67/H67,"0")</f>
        <v>114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1.2673200000000002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655</v>
      </c>
      <c r="Y69" s="781">
        <f>IFERROR(SUM(Y61:Y67),"0")</f>
        <v>664.2</v>
      </c>
      <c r="Z69" s="37"/>
      <c r="AA69" s="782"/>
      <c r="AB69" s="782"/>
      <c r="AC69" s="782"/>
    </row>
    <row r="70" spans="1:68" ht="14.25" hidden="1" customHeight="1" x14ac:dyDescent="0.25">
      <c r="A70" s="800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300</v>
      </c>
      <c r="Y71" s="780">
        <f>IFERROR(IF(X71="",0,CEILING((X71/$H71),1)*$H71),"")</f>
        <v>302.40000000000003</v>
      </c>
      <c r="Z71" s="36">
        <f>IFERROR(IF(Y71=0,"",ROUNDUP(Y71/H71,0)*0.01898),"")</f>
        <v>0.53144000000000002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312.08333333333331</v>
      </c>
      <c r="BN71" s="64">
        <f>IFERROR(Y71*I71/H71,"0")</f>
        <v>314.58000000000004</v>
      </c>
      <c r="BO71" s="64">
        <f>IFERROR(1/J71*(X71/H71),"0")</f>
        <v>0.43402777777777773</v>
      </c>
      <c r="BP71" s="64">
        <f>IFERROR(1/J71*(Y71/H71),"0")</f>
        <v>0.4375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180</v>
      </c>
      <c r="Y74" s="780">
        <f>IFERROR(IF(X74="",0,CEILING((X74/$H74),1)*$H74),"")</f>
        <v>180.9</v>
      </c>
      <c r="Z74" s="36">
        <f>IFERROR(IF(Y74=0,"",ROUNDUP(Y74/H74,0)*0.00651),"")</f>
        <v>0.43617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191.99999999999997</v>
      </c>
      <c r="BN74" s="64">
        <f>IFERROR(Y74*I74/H74,"0")</f>
        <v>192.95999999999998</v>
      </c>
      <c r="BO74" s="64">
        <f>IFERROR(1/J74*(X74/H74),"0")</f>
        <v>0.36630036630036628</v>
      </c>
      <c r="BP74" s="64">
        <f>IFERROR(1/J74*(Y74/H74),"0")</f>
        <v>0.36813186813186816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94.444444444444429</v>
      </c>
      <c r="Y75" s="781">
        <f>IFERROR(Y71/H71,"0")+IFERROR(Y72/H72,"0")+IFERROR(Y73/H73,"0")+IFERROR(Y74/H74,"0")</f>
        <v>95</v>
      </c>
      <c r="Z75" s="781">
        <f>IFERROR(IF(Z71="",0,Z71),"0")+IFERROR(IF(Z72="",0,Z72),"0")+IFERROR(IF(Z73="",0,Z73),"0")+IFERROR(IF(Z74="",0,Z74),"0")</f>
        <v>0.96761000000000008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480</v>
      </c>
      <c r="Y76" s="781">
        <f>IFERROR(SUM(Y71:Y74),"0")</f>
        <v>483.30000000000007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</v>
      </c>
      <c r="Y89" s="780">
        <f t="shared" si="21"/>
        <v>25.200000000000003</v>
      </c>
      <c r="Z89" s="36">
        <f>IFERROR(IF(Y89=0,"",ROUNDUP(Y89/H89,0)*0.01898),"")</f>
        <v>5.6940000000000004E-2</v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21.207142857142856</v>
      </c>
      <c r="BN89" s="64">
        <f t="shared" si="23"/>
        <v>26.721000000000004</v>
      </c>
      <c r="BO89" s="64">
        <f t="shared" si="24"/>
        <v>3.7202380952380952E-2</v>
      </c>
      <c r="BP89" s="64">
        <f t="shared" si="25"/>
        <v>4.6875E-2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2.3809523809523809</v>
      </c>
      <c r="Y93" s="781">
        <f>IFERROR(Y87/H87,"0")+IFERROR(Y88/H88,"0")+IFERROR(Y89/H89,"0")+IFERROR(Y90/H90,"0")+IFERROR(Y91/H91,"0")+IFERROR(Y92/H92,"0")</f>
        <v>3</v>
      </c>
      <c r="Z93" s="781">
        <f>IFERROR(IF(Z87="",0,Z87),"0")+IFERROR(IF(Z88="",0,Z88),"0")+IFERROR(IF(Z89="",0,Z89),"0")+IFERROR(IF(Z90="",0,Z90),"0")+IFERROR(IF(Z91="",0,Z91),"0")+IFERROR(IF(Z92="",0,Z92),"0")</f>
        <v>5.6940000000000004E-2</v>
      </c>
      <c r="AA93" s="782"/>
      <c r="AB93" s="782"/>
      <c r="AC93" s="782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20</v>
      </c>
      <c r="Y94" s="781">
        <f>IFERROR(SUM(Y87:Y92),"0")</f>
        <v>25.200000000000003</v>
      </c>
      <c r="Z94" s="37"/>
      <c r="AA94" s="782"/>
      <c r="AB94" s="782"/>
      <c r="AC94" s="782"/>
    </row>
    <row r="95" spans="1:68" ht="14.25" hidden="1" customHeight="1" x14ac:dyDescent="0.25">
      <c r="A95" s="800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30</v>
      </c>
      <c r="Y97" s="780">
        <f>IFERROR(IF(X97="",0,CEILING((X97/$H97),1)*$H97),"")</f>
        <v>33.6</v>
      </c>
      <c r="Z97" s="36">
        <f>IFERROR(IF(Y97=0,"",ROUNDUP(Y97/H97,0)*0.01898),"")</f>
        <v>7.5920000000000001E-2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31.853571428571428</v>
      </c>
      <c r="BN97" s="64">
        <f>IFERROR(Y97*I97/H97,"0")</f>
        <v>35.676000000000002</v>
      </c>
      <c r="BO97" s="64">
        <f>IFERROR(1/J97*(X97/H97),"0")</f>
        <v>5.5803571428571425E-2</v>
      </c>
      <c r="BP97" s="64">
        <f>IFERROR(1/J97*(Y97/H97),"0")</f>
        <v>6.25E-2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3.5714285714285712</v>
      </c>
      <c r="Y99" s="781">
        <f>IFERROR(Y96/H96,"0")+IFERROR(Y97/H97,"0")+IFERROR(Y98/H98,"0")</f>
        <v>4</v>
      </c>
      <c r="Z99" s="781">
        <f>IFERROR(IF(Z96="",0,Z96),"0")+IFERROR(IF(Z97="",0,Z97),"0")+IFERROR(IF(Z98="",0,Z98),"0")</f>
        <v>7.5920000000000001E-2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30</v>
      </c>
      <c r="Y100" s="781">
        <f>IFERROR(SUM(Y96:Y98),"0")</f>
        <v>33.6</v>
      </c>
      <c r="Z100" s="37"/>
      <c r="AA100" s="782"/>
      <c r="AB100" s="782"/>
      <c r="AC100" s="782"/>
    </row>
    <row r="101" spans="1:68" ht="16.5" hidden="1" customHeight="1" x14ac:dyDescent="0.25">
      <c r="A101" s="825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315</v>
      </c>
      <c r="Y105" s="780">
        <f>IFERROR(IF(X105="",0,CEILING((X105/$H105),1)*$H105),"")</f>
        <v>315</v>
      </c>
      <c r="Z105" s="36">
        <f>IFERROR(IF(Y105=0,"",ROUNDUP(Y105/H105,0)*0.00902),"")</f>
        <v>0.63139999999999996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329.70000000000005</v>
      </c>
      <c r="BN105" s="64">
        <f>IFERROR(Y105*I105/H105,"0")</f>
        <v>329.70000000000005</v>
      </c>
      <c r="BO105" s="64">
        <f>IFERROR(1/J105*(X105/H105),"0")</f>
        <v>0.53030303030303028</v>
      </c>
      <c r="BP105" s="64">
        <f>IFERROR(1/J105*(Y105/H105),"0")</f>
        <v>0.53030303030303028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88.518518518518519</v>
      </c>
      <c r="Y106" s="781">
        <f>IFERROR(Y103/H103,"0")+IFERROR(Y104/H104,"0")+IFERROR(Y105/H105,"0")</f>
        <v>89</v>
      </c>
      <c r="Z106" s="781">
        <f>IFERROR(IF(Z103="",0,Z103),"0")+IFERROR(IF(Z104="",0,Z104),"0")+IFERROR(IF(Z105="",0,Z105),"0")</f>
        <v>0.9920199999999999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515</v>
      </c>
      <c r="Y107" s="781">
        <f>IFERROR(SUM(Y103:Y105),"0")</f>
        <v>520.20000000000005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810</v>
      </c>
      <c r="Y111" s="780">
        <f t="shared" si="26"/>
        <v>810</v>
      </c>
      <c r="Z111" s="36">
        <f>IFERROR(IF(Y111=0,"",ROUNDUP(Y111/H111,0)*0.00651),"")</f>
        <v>1.9530000000000001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885.59999999999991</v>
      </c>
      <c r="BN111" s="64">
        <f t="shared" si="28"/>
        <v>885.59999999999991</v>
      </c>
      <c r="BO111" s="64">
        <f t="shared" si="29"/>
        <v>1.6483516483516485</v>
      </c>
      <c r="BP111" s="64">
        <f t="shared" si="30"/>
        <v>1.6483516483516485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1">
        <v>4680115880214</v>
      </c>
      <c r="E113" s="792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6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1">
        <v>4680115880214</v>
      </c>
      <c r="E114" s="792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311.90476190476193</v>
      </c>
      <c r="Y115" s="781">
        <f>IFERROR(Y109/H109,"0")+IFERROR(Y110/H110,"0")+IFERROR(Y111/H111,"0")+IFERROR(Y112/H112,"0")+IFERROR(Y113/H113,"0")+IFERROR(Y114/H114,"0")</f>
        <v>312</v>
      </c>
      <c r="Z115" s="781">
        <f>IFERROR(IF(Z109="",0,Z109),"0")+IFERROR(IF(Z110="",0,Z110),"0")+IFERROR(IF(Z111="",0,Z111),"0")+IFERROR(IF(Z112="",0,Z112),"0")+IFERROR(IF(Z113="",0,Z113),"0")+IFERROR(IF(Z114="",0,Z114),"0")</f>
        <v>2.1807600000000003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910</v>
      </c>
      <c r="Y116" s="781">
        <f>IFERROR(SUM(Y109:Y114),"0")</f>
        <v>910.8</v>
      </c>
      <c r="Z116" s="37"/>
      <c r="AA116" s="782"/>
      <c r="AB116" s="782"/>
      <c r="AC116" s="782"/>
    </row>
    <row r="117" spans="1:68" ht="16.5" hidden="1" customHeight="1" x14ac:dyDescent="0.25">
      <c r="A117" s="825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230</v>
      </c>
      <c r="B119" s="54" t="s">
        <v>231</v>
      </c>
      <c r="C119" s="31">
        <v>4301011703</v>
      </c>
      <c r="D119" s="791">
        <v>4680115882133</v>
      </c>
      <c r="E119" s="792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1">
        <v>4680115882133</v>
      </c>
      <c r="E120" s="792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810</v>
      </c>
      <c r="Y122" s="780">
        <f>IFERROR(IF(X122="",0,CEILING((X122/$H122),1)*$H122),"")</f>
        <v>810</v>
      </c>
      <c r="Z122" s="36">
        <f>IFERROR(IF(Y122=0,"",ROUNDUP(Y122/H122,0)*0.00902),"")</f>
        <v>1.6236000000000002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847.8</v>
      </c>
      <c r="BN122" s="64">
        <f>IFERROR(Y122*I122/H122,"0")</f>
        <v>847.8</v>
      </c>
      <c r="BO122" s="64">
        <f>IFERROR(1/J122*(X122/H122),"0")</f>
        <v>1.3636363636363638</v>
      </c>
      <c r="BP122" s="64">
        <f>IFERROR(1/J122*(Y122/H122),"0")</f>
        <v>1.3636363636363638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180</v>
      </c>
      <c r="Y124" s="781">
        <f>IFERROR(Y119/H119,"0")+IFERROR(Y120/H120,"0")+IFERROR(Y121/H121,"0")+IFERROR(Y122/H122,"0")+IFERROR(Y123/H123,"0")</f>
        <v>180</v>
      </c>
      <c r="Z124" s="781">
        <f>IFERROR(IF(Z119="",0,Z119),"0")+IFERROR(IF(Z120="",0,Z120),"0")+IFERROR(IF(Z121="",0,Z121),"0")+IFERROR(IF(Z122="",0,Z122),"0")+IFERROR(IF(Z123="",0,Z123),"0")</f>
        <v>1.6236000000000002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810</v>
      </c>
      <c r="Y125" s="781">
        <f>IFERROR(SUM(Y119:Y123),"0")</f>
        <v>810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91">
        <v>4607091385168</v>
      </c>
      <c r="E133" s="792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650</v>
      </c>
      <c r="Y133" s="780">
        <f t="shared" ref="Y133:Y139" si="31">IFERROR(IF(X133="",0,CEILING((X133/$H133),1)*$H133),"")</f>
        <v>655.20000000000005</v>
      </c>
      <c r="Z133" s="36">
        <f>IFERROR(IF(Y133=0,"",ROUNDUP(Y133/H133,0)*0.01898),"")</f>
        <v>1.48044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689.69642857142856</v>
      </c>
      <c r="BN133" s="64">
        <f t="shared" ref="BN133:BN139" si="33">IFERROR(Y133*I133/H133,"0")</f>
        <v>695.21400000000006</v>
      </c>
      <c r="BO133" s="64">
        <f t="shared" ref="BO133:BO139" si="34">IFERROR(1/J133*(X133/H133),"0")</f>
        <v>1.2090773809523809</v>
      </c>
      <c r="BP133" s="64">
        <f t="shared" ref="BP133:BP139" si="35">IFERROR(1/J133*(Y133/H133),"0")</f>
        <v>1.21875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1">
        <v>4607091385168</v>
      </c>
      <c r="E134" s="792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855</v>
      </c>
      <c r="Y137" s="780">
        <f t="shared" si="31"/>
        <v>855.90000000000009</v>
      </c>
      <c r="Z137" s="36">
        <f>IFERROR(IF(Y137=0,"",ROUNDUP(Y137/H137,0)*0.00651),"")</f>
        <v>2.0636700000000001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934.8</v>
      </c>
      <c r="BN137" s="64">
        <f t="shared" si="33"/>
        <v>935.78399999999999</v>
      </c>
      <c r="BO137" s="64">
        <f t="shared" si="34"/>
        <v>1.73992673992674</v>
      </c>
      <c r="BP137" s="64">
        <f t="shared" si="35"/>
        <v>1.7417582417582418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90</v>
      </c>
      <c r="Y138" s="780">
        <f t="shared" si="31"/>
        <v>90</v>
      </c>
      <c r="Z138" s="36">
        <f>IFERROR(IF(Y138=0,"",ROUNDUP(Y138/H138,0)*0.00651),"")</f>
        <v>0.32550000000000001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98.999999999999986</v>
      </c>
      <c r="BN138" s="64">
        <f t="shared" si="33"/>
        <v>98.999999999999986</v>
      </c>
      <c r="BO138" s="64">
        <f t="shared" si="34"/>
        <v>0.27472527472527475</v>
      </c>
      <c r="BP138" s="64">
        <f t="shared" si="35"/>
        <v>0.27472527472527475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444.04761904761904</v>
      </c>
      <c r="Y140" s="781">
        <f>IFERROR(Y133/H133,"0")+IFERROR(Y134/H134,"0")+IFERROR(Y135/H135,"0")+IFERROR(Y136/H136,"0")+IFERROR(Y137/H137,"0")+IFERROR(Y138/H138,"0")+IFERROR(Y139/H139,"0")</f>
        <v>445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3.8696099999999998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1595</v>
      </c>
      <c r="Y141" s="781">
        <f>IFERROR(SUM(Y133:Y139),"0")</f>
        <v>1601.1000000000001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19.8</v>
      </c>
      <c r="Y144" s="780">
        <f>IFERROR(IF(X144="",0,CEILING((X144/$H144),1)*$H144),"")</f>
        <v>19.8</v>
      </c>
      <c r="Z144" s="36">
        <f>IFERROR(IF(Y144=0,"",ROUNDUP(Y144/H144,0)*0.00651),"")</f>
        <v>6.5100000000000005E-2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22.380000000000003</v>
      </c>
      <c r="BN144" s="64">
        <f>IFERROR(Y144*I144/H144,"0")</f>
        <v>22.380000000000003</v>
      </c>
      <c r="BO144" s="64">
        <f>IFERROR(1/J144*(X144/H144),"0")</f>
        <v>5.4945054945054951E-2</v>
      </c>
      <c r="BP144" s="64">
        <f>IFERROR(1/J144*(Y144/H144),"0")</f>
        <v>5.4945054945054951E-2</v>
      </c>
    </row>
    <row r="145" spans="1:68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10</v>
      </c>
      <c r="Y145" s="781">
        <f>IFERROR(Y143/H143,"0")+IFERROR(Y144/H144,"0")</f>
        <v>10</v>
      </c>
      <c r="Z145" s="781">
        <f>IFERROR(IF(Z143="",0,Z143),"0")+IFERROR(IF(Z144="",0,Z144),"0")</f>
        <v>6.5100000000000005E-2</v>
      </c>
      <c r="AA145" s="782"/>
      <c r="AB145" s="782"/>
      <c r="AC145" s="782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19.8</v>
      </c>
      <c r="Y146" s="781">
        <f>IFERROR(SUM(Y143:Y144),"0")</f>
        <v>19.8</v>
      </c>
      <c r="Z146" s="37"/>
      <c r="AA146" s="782"/>
      <c r="AB146" s="782"/>
      <c r="AC146" s="782"/>
    </row>
    <row r="147" spans="1:68" ht="16.5" hidden="1" customHeight="1" x14ac:dyDescent="0.25">
      <c r="A147" s="825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271</v>
      </c>
      <c r="B149" s="54" t="s">
        <v>272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120</v>
      </c>
      <c r="Y151" s="780">
        <f>IFERROR(IF(X151="",0,CEILING((X151/$H151),1)*$H151),"")</f>
        <v>121.60000000000001</v>
      </c>
      <c r="Z151" s="36">
        <f>IFERROR(IF(Y151=0,"",ROUNDUP(Y151/H151,0)*0.00651),"")</f>
        <v>0.24738000000000002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126.74999999999999</v>
      </c>
      <c r="BN151" s="64">
        <f>IFERROR(Y151*I151/H151,"0")</f>
        <v>128.44</v>
      </c>
      <c r="BO151" s="64">
        <f>IFERROR(1/J151*(X151/H151),"0")</f>
        <v>0.20604395604395606</v>
      </c>
      <c r="BP151" s="64">
        <f>IFERROR(1/J151*(Y151/H151),"0")</f>
        <v>0.2087912087912088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37.5</v>
      </c>
      <c r="Y152" s="781">
        <f>IFERROR(Y149/H149,"0")+IFERROR(Y150/H150,"0")+IFERROR(Y151/H151,"0")</f>
        <v>38</v>
      </c>
      <c r="Z152" s="781">
        <f>IFERROR(IF(Z149="",0,Z149),"0")+IFERROR(IF(Z150="",0,Z150),"0")+IFERROR(IF(Z151="",0,Z151),"0")</f>
        <v>0.24738000000000002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120</v>
      </c>
      <c r="Y153" s="781">
        <f>IFERROR(SUM(Y149:Y151),"0")</f>
        <v>121.60000000000001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45.5</v>
      </c>
      <c r="Y155" s="780">
        <f>IFERROR(IF(X155="",0,CEILING((X155/$H155),1)*$H155),"")</f>
        <v>47.599999999999994</v>
      </c>
      <c r="Z155" s="36">
        <f>IFERROR(IF(Y155=0,"",ROUNDUP(Y155/H155,0)*0.00651),"")</f>
        <v>0.11067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49.855000000000004</v>
      </c>
      <c r="BN155" s="64">
        <f>IFERROR(Y155*I155/H155,"0")</f>
        <v>52.156000000000006</v>
      </c>
      <c r="BO155" s="64">
        <f>IFERROR(1/J155*(X155/H155),"0")</f>
        <v>8.9285714285714288E-2</v>
      </c>
      <c r="BP155" s="64">
        <f>IFERROR(1/J155*(Y155/H155),"0")</f>
        <v>9.3406593406593408E-2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16.25</v>
      </c>
      <c r="Y157" s="781">
        <f>IFERROR(Y155/H155,"0")+IFERROR(Y156/H156,"0")</f>
        <v>17</v>
      </c>
      <c r="Z157" s="781">
        <f>IFERROR(IF(Z155="",0,Z155),"0")+IFERROR(IF(Z156="",0,Z156),"0")</f>
        <v>0.11067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45.5</v>
      </c>
      <c r="Y158" s="781">
        <f>IFERROR(SUM(Y155:Y156),"0")</f>
        <v>47.599999999999994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283</v>
      </c>
      <c r="B160" s="54" t="s">
        <v>284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12.5</v>
      </c>
      <c r="Y163" s="781">
        <f>IFERROR(Y160/H160,"0")+IFERROR(Y161/H161,"0")+IFERROR(Y162/H162,"0")</f>
        <v>13</v>
      </c>
      <c r="Z163" s="781">
        <f>IFERROR(IF(Z160="",0,Z160),"0")+IFERROR(IF(Z161="",0,Z161),"0")+IFERROR(IF(Z162="",0,Z162),"0")</f>
        <v>8.4629999999999997E-2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33</v>
      </c>
      <c r="Y164" s="781">
        <f>IFERROR(SUM(Y160:Y162),"0")</f>
        <v>34.32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311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100</v>
      </c>
      <c r="Y190" s="780">
        <f t="shared" ref="Y190:Y197" si="36">IFERROR(IF(X190="",0,CEILING((X190/$H190),1)*$H190),"")</f>
        <v>100.80000000000001</v>
      </c>
      <c r="Z190" s="36">
        <f>IFERROR(IF(Y190=0,"",ROUNDUP(Y190/H190,0)*0.00902),"")</f>
        <v>0.21648000000000001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106.42857142857143</v>
      </c>
      <c r="BN190" s="64">
        <f t="shared" ref="BN190:BN197" si="38">IFERROR(Y190*I190/H190,"0")</f>
        <v>107.28</v>
      </c>
      <c r="BO190" s="64">
        <f t="shared" ref="BO190:BO197" si="39">IFERROR(1/J190*(X190/H190),"0")</f>
        <v>0.18037518037518038</v>
      </c>
      <c r="BP190" s="64">
        <f t="shared" ref="BP190:BP197" si="40">IFERROR(1/J190*(Y190/H190),"0")</f>
        <v>0.18181818181818182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119</v>
      </c>
      <c r="Y193" s="780">
        <f t="shared" si="36"/>
        <v>119.7</v>
      </c>
      <c r="Z193" s="36">
        <f>IFERROR(IF(Y193=0,"",ROUNDUP(Y193/H193,0)*0.00502),"")</f>
        <v>0.28614000000000001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126.36666666666666</v>
      </c>
      <c r="BN193" s="64">
        <f t="shared" si="38"/>
        <v>127.10999999999999</v>
      </c>
      <c r="BO193" s="64">
        <f t="shared" si="39"/>
        <v>0.24216524216524218</v>
      </c>
      <c r="BP193" s="64">
        <f t="shared" si="40"/>
        <v>0.24358974358974361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140</v>
      </c>
      <c r="Y194" s="780">
        <f t="shared" si="36"/>
        <v>140.70000000000002</v>
      </c>
      <c r="Z194" s="36">
        <f>IFERROR(IF(Y194=0,"",ROUNDUP(Y194/H194,0)*0.00502),"")</f>
        <v>0.33634000000000003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148.66666666666666</v>
      </c>
      <c r="BN194" s="64">
        <f t="shared" si="38"/>
        <v>149.41</v>
      </c>
      <c r="BO194" s="64">
        <f t="shared" si="39"/>
        <v>0.28490028490028491</v>
      </c>
      <c r="BP194" s="64">
        <f t="shared" si="40"/>
        <v>0.28632478632478636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192.5</v>
      </c>
      <c r="Y195" s="780">
        <f t="shared" si="36"/>
        <v>193.20000000000002</v>
      </c>
      <c r="Z195" s="36">
        <f>IFERROR(IF(Y195=0,"",ROUNDUP(Y195/H195,0)*0.00502),"")</f>
        <v>0.46184000000000003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201.66666666666669</v>
      </c>
      <c r="BN195" s="64">
        <f t="shared" si="38"/>
        <v>202.40000000000003</v>
      </c>
      <c r="BO195" s="64">
        <f t="shared" si="39"/>
        <v>0.39173789173789175</v>
      </c>
      <c r="BP195" s="64">
        <f t="shared" si="40"/>
        <v>0.39316239316239321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262.61904761904759</v>
      </c>
      <c r="Y198" s="781">
        <f>IFERROR(Y190/H190,"0")+IFERROR(Y191/H191,"0")+IFERROR(Y192/H192,"0")+IFERROR(Y193/H193,"0")+IFERROR(Y194/H194,"0")+IFERROR(Y195/H195,"0")+IFERROR(Y196/H196,"0")+IFERROR(Y197/H197,"0")</f>
        <v>264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1.5172800000000002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651.5</v>
      </c>
      <c r="Y199" s="781">
        <f>IFERROR(SUM(Y190:Y197),"0")</f>
        <v>655.20000000000005</v>
      </c>
      <c r="Z199" s="37"/>
      <c r="AA199" s="782"/>
      <c r="AB199" s="782"/>
      <c r="AC199" s="782"/>
    </row>
    <row r="200" spans="1:68" ht="16.5" hidden="1" customHeight="1" x14ac:dyDescent="0.25">
      <c r="A200" s="825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170</v>
      </c>
      <c r="Y212" s="780">
        <f t="shared" ref="Y212:Y219" si="41">IFERROR(IF(X212="",0,CEILING((X212/$H212),1)*$H212),"")</f>
        <v>172.8</v>
      </c>
      <c r="Z212" s="36">
        <f>IFERROR(IF(Y212=0,"",ROUNDUP(Y212/H212,0)*0.00902),"")</f>
        <v>0.28864000000000001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176.61111111111111</v>
      </c>
      <c r="BN212" s="64">
        <f t="shared" ref="BN212:BN219" si="43">IFERROR(Y212*I212/H212,"0")</f>
        <v>179.52</v>
      </c>
      <c r="BO212" s="64">
        <f t="shared" ref="BO212:BO219" si="44">IFERROR(1/J212*(X212/H212),"0")</f>
        <v>0.23849607182940516</v>
      </c>
      <c r="BP212" s="64">
        <f t="shared" ref="BP212:BP219" si="45">IFERROR(1/J212*(Y212/H212),"0")</f>
        <v>0.24242424242424243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100</v>
      </c>
      <c r="Y214" s="780">
        <f t="shared" si="41"/>
        <v>102.60000000000001</v>
      </c>
      <c r="Z214" s="36">
        <f>IFERROR(IF(Y214=0,"",ROUNDUP(Y214/H214,0)*0.00902),"")</f>
        <v>0.17138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103.88888888888889</v>
      </c>
      <c r="BN214" s="64">
        <f t="shared" si="43"/>
        <v>106.59000000000002</v>
      </c>
      <c r="BO214" s="64">
        <f t="shared" si="44"/>
        <v>0.14029180695847362</v>
      </c>
      <c r="BP214" s="64">
        <f t="shared" si="45"/>
        <v>0.14393939393939395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60</v>
      </c>
      <c r="Y216" s="780">
        <f t="shared" si="41"/>
        <v>61.2</v>
      </c>
      <c r="Z216" s="36">
        <f>IFERROR(IF(Y216=0,"",ROUNDUP(Y216/H216,0)*0.00502),"")</f>
        <v>0.17068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64.333333333333329</v>
      </c>
      <c r="BN216" s="64">
        <f t="shared" si="43"/>
        <v>65.62</v>
      </c>
      <c r="BO216" s="64">
        <f t="shared" si="44"/>
        <v>0.14245014245014248</v>
      </c>
      <c r="BP216" s="64">
        <f t="shared" si="45"/>
        <v>0.14529914529914531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39</v>
      </c>
      <c r="Y217" s="780">
        <f t="shared" si="41"/>
        <v>39.6</v>
      </c>
      <c r="Z217" s="36">
        <f>IFERROR(IF(Y217=0,"",ROUNDUP(Y217/H217,0)*0.00502),"")</f>
        <v>0.11044000000000001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41.166666666666664</v>
      </c>
      <c r="BN217" s="64">
        <f t="shared" si="43"/>
        <v>41.8</v>
      </c>
      <c r="BO217" s="64">
        <f t="shared" si="44"/>
        <v>9.2592592592592601E-2</v>
      </c>
      <c r="BP217" s="64">
        <f t="shared" si="45"/>
        <v>9.401709401709403E-2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60</v>
      </c>
      <c r="Y218" s="780">
        <f t="shared" si="41"/>
        <v>61.2</v>
      </c>
      <c r="Z218" s="36">
        <f>IFERROR(IF(Y218=0,"",ROUNDUP(Y218/H218,0)*0.00502),"")</f>
        <v>0.17068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63.333333333333329</v>
      </c>
      <c r="BN218" s="64">
        <f t="shared" si="43"/>
        <v>64.599999999999994</v>
      </c>
      <c r="BO218" s="64">
        <f t="shared" si="44"/>
        <v>0.14245014245014248</v>
      </c>
      <c r="BP218" s="64">
        <f t="shared" si="45"/>
        <v>0.14529914529914531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15</v>
      </c>
      <c r="Y219" s="780">
        <f t="shared" si="41"/>
        <v>16.2</v>
      </c>
      <c r="Z219" s="36">
        <f>IFERROR(IF(Y219=0,"",ROUNDUP(Y219/H219,0)*0.00502),"")</f>
        <v>4.5179999999999998E-2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15.833333333333332</v>
      </c>
      <c r="BN219" s="64">
        <f t="shared" si="43"/>
        <v>17.099999999999998</v>
      </c>
      <c r="BO219" s="64">
        <f t="shared" si="44"/>
        <v>3.561253561253562E-2</v>
      </c>
      <c r="BP219" s="64">
        <f t="shared" si="45"/>
        <v>3.8461538461538464E-2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181.85185185185188</v>
      </c>
      <c r="Y220" s="781">
        <f>IFERROR(Y212/H212,"0")+IFERROR(Y213/H213,"0")+IFERROR(Y214/H214,"0")+IFERROR(Y215/H215,"0")+IFERROR(Y216/H216,"0")+IFERROR(Y217/H217,"0")+IFERROR(Y218/H218,"0")+IFERROR(Y219/H219,"0")</f>
        <v>186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1.28172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634</v>
      </c>
      <c r="Y221" s="781">
        <f>IFERROR(SUM(Y212:Y219),"0")</f>
        <v>648.00000000000011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240</v>
      </c>
      <c r="Y226" s="780">
        <f t="shared" si="46"/>
        <v>243.59999999999997</v>
      </c>
      <c r="Z226" s="36">
        <f>IFERROR(IF(Y226=0,"",ROUNDUP(Y226/H226,0)*0.01898),"")</f>
        <v>0.53144000000000002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254.31724137931036</v>
      </c>
      <c r="BN226" s="64">
        <f t="shared" si="48"/>
        <v>258.13199999999995</v>
      </c>
      <c r="BO226" s="64">
        <f t="shared" si="49"/>
        <v>0.43103448275862072</v>
      </c>
      <c r="BP226" s="64">
        <f t="shared" si="50"/>
        <v>0.4375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440</v>
      </c>
      <c r="Y227" s="780">
        <f t="shared" si="46"/>
        <v>441.59999999999997</v>
      </c>
      <c r="Z227" s="36">
        <f t="shared" ref="Z227:Z233" si="51">IFERROR(IF(Y227=0,"",ROUNDUP(Y227/H227,0)*0.00651),"")</f>
        <v>1.19784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489.5</v>
      </c>
      <c r="BN227" s="64">
        <f t="shared" si="48"/>
        <v>491.28</v>
      </c>
      <c r="BO227" s="64">
        <f t="shared" si="49"/>
        <v>1.0073260073260075</v>
      </c>
      <c r="BP227" s="64">
        <f t="shared" si="50"/>
        <v>1.0109890109890112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320</v>
      </c>
      <c r="Y229" s="780">
        <f t="shared" si="46"/>
        <v>321.59999999999997</v>
      </c>
      <c r="Z229" s="36">
        <f t="shared" si="51"/>
        <v>0.87234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353.60000000000008</v>
      </c>
      <c r="BN229" s="64">
        <f t="shared" si="48"/>
        <v>355.36799999999999</v>
      </c>
      <c r="BO229" s="64">
        <f t="shared" si="49"/>
        <v>0.73260073260073266</v>
      </c>
      <c r="BP229" s="64">
        <f t="shared" si="50"/>
        <v>0.73626373626373631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112</v>
      </c>
      <c r="Y232" s="780">
        <f t="shared" si="46"/>
        <v>112.8</v>
      </c>
      <c r="Z232" s="36">
        <f t="shared" si="51"/>
        <v>0.30597000000000002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123.76</v>
      </c>
      <c r="BN232" s="64">
        <f t="shared" si="48"/>
        <v>124.64400000000001</v>
      </c>
      <c r="BO232" s="64">
        <f t="shared" si="49"/>
        <v>0.25641025641025644</v>
      </c>
      <c r="BP232" s="64">
        <f t="shared" si="50"/>
        <v>0.25824175824175827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380</v>
      </c>
      <c r="Y233" s="780">
        <f t="shared" si="46"/>
        <v>381.59999999999997</v>
      </c>
      <c r="Z233" s="36">
        <f t="shared" si="51"/>
        <v>1.0350900000000001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420.85</v>
      </c>
      <c r="BN233" s="64">
        <f t="shared" si="48"/>
        <v>422.62199999999996</v>
      </c>
      <c r="BO233" s="64">
        <f t="shared" si="49"/>
        <v>0.86996336996337009</v>
      </c>
      <c r="BP233" s="64">
        <f t="shared" si="50"/>
        <v>0.87362637362637374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549.25287356321837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3.9426800000000002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1492</v>
      </c>
      <c r="Y235" s="781">
        <f>IFERROR(SUM(Y223:Y233),"0")</f>
        <v>1501.1999999999998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72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410</v>
      </c>
      <c r="B242" s="54" t="s">
        <v>411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30</v>
      </c>
      <c r="Y260" s="780">
        <f t="shared" si="62"/>
        <v>34.799999999999997</v>
      </c>
      <c r="Z260" s="36">
        <f>IFERROR(IF(Y260=0,"",ROUNDUP(Y260/H260,0)*0.01898),"")</f>
        <v>5.6940000000000004E-2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31.125000000000004</v>
      </c>
      <c r="BN260" s="64">
        <f t="shared" si="64"/>
        <v>36.104999999999997</v>
      </c>
      <c r="BO260" s="64">
        <f t="shared" si="65"/>
        <v>4.0409482758620691E-2</v>
      </c>
      <c r="BP260" s="64">
        <f t="shared" si="66"/>
        <v>4.6875E-2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20</v>
      </c>
      <c r="Y261" s="780">
        <f t="shared" si="62"/>
        <v>23.2</v>
      </c>
      <c r="Z261" s="36">
        <f>IFERROR(IF(Y261=0,"",ROUNDUP(Y261/H261,0)*0.01898),"")</f>
        <v>3.7960000000000001E-2</v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20.75</v>
      </c>
      <c r="BN261" s="64">
        <f t="shared" si="64"/>
        <v>24.07</v>
      </c>
      <c r="BO261" s="64">
        <f t="shared" si="65"/>
        <v>2.6939655172413795E-2</v>
      </c>
      <c r="BP261" s="64">
        <f t="shared" si="66"/>
        <v>3.125E-2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60</v>
      </c>
      <c r="Y263" s="780">
        <f t="shared" si="62"/>
        <v>69.599999999999994</v>
      </c>
      <c r="Z263" s="36">
        <f>IFERROR(IF(Y263=0,"",ROUNDUP(Y263/H263,0)*0.01898),"")</f>
        <v>0.11388000000000001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62.250000000000007</v>
      </c>
      <c r="BN263" s="64">
        <f t="shared" si="64"/>
        <v>72.209999999999994</v>
      </c>
      <c r="BO263" s="64">
        <f t="shared" si="65"/>
        <v>8.0818965517241381E-2</v>
      </c>
      <c r="BP263" s="64">
        <f t="shared" si="66"/>
        <v>9.375E-2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19.482758620689655</v>
      </c>
      <c r="Y268" s="781">
        <f>IFERROR(Y259/H259,"0")+IFERROR(Y260/H260,"0")+IFERROR(Y261/H261,"0")+IFERROR(Y262/H262,"0")+IFERROR(Y263/H263,"0")+IFERROR(Y264/H264,"0")+IFERROR(Y265/H265,"0")+IFERROR(Y266/H266,"0")+IFERROR(Y267/H267,"0")</f>
        <v>21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0.29898000000000002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150</v>
      </c>
      <c r="Y269" s="781">
        <f>IFERROR(SUM(Y259:Y267),"0")</f>
        <v>167.6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1">
        <v>4680115885851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1">
        <v>4607091385984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1">
        <v>4680115885844</v>
      </c>
      <c r="E281" s="792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1">
        <v>4607091387469</v>
      </c>
      <c r="E282" s="792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1">
        <v>4680115885820</v>
      </c>
      <c r="E283" s="792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1">
        <v>4607091387438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220</v>
      </c>
      <c r="Y304" s="780">
        <f t="shared" si="72"/>
        <v>220.79999999999998</v>
      </c>
      <c r="Z304" s="36">
        <f>IFERROR(IF(Y304=0,"",ROUNDUP(Y304/H304,0)*0.00651),"")</f>
        <v>0.59892000000000001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243.10000000000002</v>
      </c>
      <c r="BN304" s="64">
        <f t="shared" si="74"/>
        <v>243.98400000000001</v>
      </c>
      <c r="BO304" s="64">
        <f t="shared" si="75"/>
        <v>0.50366300366300376</v>
      </c>
      <c r="BP304" s="64">
        <f t="shared" si="76"/>
        <v>0.50549450549450559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360</v>
      </c>
      <c r="Y305" s="780">
        <f t="shared" si="72"/>
        <v>360</v>
      </c>
      <c r="Z305" s="36">
        <f>IFERROR(IF(Y305=0,"",ROUNDUP(Y305/H305,0)*0.00651),"")</f>
        <v>0.97650000000000003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387.00000000000006</v>
      </c>
      <c r="BN305" s="64">
        <f t="shared" si="74"/>
        <v>387.00000000000006</v>
      </c>
      <c r="BO305" s="64">
        <f t="shared" si="75"/>
        <v>0.82417582417582425</v>
      </c>
      <c r="BP305" s="64">
        <f t="shared" si="76"/>
        <v>0.82417582417582425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241.66666666666669</v>
      </c>
      <c r="Y307" s="781">
        <f>IFERROR(Y301/H301,"0")+IFERROR(Y302/H302,"0")+IFERROR(Y303/H303,"0")+IFERROR(Y304/H304,"0")+IFERROR(Y305/H305,"0")+IFERROR(Y306/H306,"0")</f>
        <v>242</v>
      </c>
      <c r="Z307" s="781">
        <f>IFERROR(IF(Z301="",0,Z301),"0")+IFERROR(IF(Z302="",0,Z302),"0")+IFERROR(IF(Z303="",0,Z303),"0")+IFERROR(IF(Z304="",0,Z304),"0")+IFERROR(IF(Z305="",0,Z305),"0")+IFERROR(IF(Z306="",0,Z306),"0")</f>
        <v>1.57542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580</v>
      </c>
      <c r="Y308" s="781">
        <f>IFERROR(SUM(Y301:Y306),"0")</f>
        <v>580.79999999999995</v>
      </c>
      <c r="Z308" s="37"/>
      <c r="AA308" s="782"/>
      <c r="AB308" s="782"/>
      <c r="AC308" s="782"/>
    </row>
    <row r="309" spans="1:68" ht="16.5" hidden="1" customHeight="1" x14ac:dyDescent="0.25">
      <c r="A309" s="825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544</v>
      </c>
      <c r="B344" s="54" t="s">
        <v>545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1">
        <v>4680115885608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1">
        <v>4607091386011</v>
      </c>
      <c r="E366" s="792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70</v>
      </c>
      <c r="Y373" s="780">
        <f>IFERROR(IF(X373="",0,CEILING((X373/$H373),1)*$H373),"")</f>
        <v>71.400000000000006</v>
      </c>
      <c r="Z373" s="36">
        <f>IFERROR(IF(Y373=0,"",ROUNDUP(Y373/H373,0)*0.00502),"")</f>
        <v>0.17068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74.333333333333329</v>
      </c>
      <c r="BN373" s="64">
        <f>IFERROR(Y373*I373/H373,"0")</f>
        <v>75.820000000000007</v>
      </c>
      <c r="BO373" s="64">
        <f>IFERROR(1/J373*(X373/H373),"0")</f>
        <v>0.14245014245014245</v>
      </c>
      <c r="BP373" s="64">
        <f>IFERROR(1/J373*(Y373/H373),"0")</f>
        <v>0.14529914529914531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33.333333333333329</v>
      </c>
      <c r="Y374" s="781">
        <f>IFERROR(Y370/H370,"0")+IFERROR(Y371/H371,"0")+IFERROR(Y372/H372,"0")+IFERROR(Y373/H373,"0")</f>
        <v>34</v>
      </c>
      <c r="Z374" s="781">
        <f>IFERROR(IF(Z370="",0,Z370),"0")+IFERROR(IF(Z371="",0,Z371),"0")+IFERROR(IF(Z372="",0,Z372),"0")+IFERROR(IF(Z373="",0,Z373),"0")</f>
        <v>0.17068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70</v>
      </c>
      <c r="Y375" s="781">
        <f>IFERROR(SUM(Y370:Y373),"0")</f>
        <v>71.400000000000006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20</v>
      </c>
      <c r="Y388" s="780">
        <f>IFERROR(IF(X388="",0,CEILING((X388/$H388),1)*$H388),"")</f>
        <v>25.200000000000003</v>
      </c>
      <c r="Z388" s="36">
        <f>IFERROR(IF(Y388=0,"",ROUNDUP(Y388/H388,0)*0.01898),"")</f>
        <v>5.6940000000000004E-2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21.235714285714284</v>
      </c>
      <c r="BN388" s="64">
        <f>IFERROR(Y388*I388/H388,"0")</f>
        <v>26.757000000000001</v>
      </c>
      <c r="BO388" s="64">
        <f>IFERROR(1/J388*(X388/H388),"0")</f>
        <v>3.7202380952380952E-2</v>
      </c>
      <c r="BP388" s="64">
        <f>IFERROR(1/J388*(Y388/H388),"0")</f>
        <v>4.6875E-2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47.252747252747255</v>
      </c>
      <c r="Y390" s="781">
        <f>IFERROR(Y386/H386,"0")+IFERROR(Y387/H387,"0")+IFERROR(Y388/H388,"0")+IFERROR(Y389/H389,"0")</f>
        <v>48</v>
      </c>
      <c r="Z390" s="781">
        <f>IFERROR(IF(Z386="",0,Z386),"0")+IFERROR(IF(Z387="",0,Z387),"0")+IFERROR(IF(Z388="",0,Z388),"0")+IFERROR(IF(Z389="",0,Z389),"0")</f>
        <v>0.91103999999999996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370</v>
      </c>
      <c r="Y391" s="781">
        <f>IFERROR(SUM(Y386:Y389),"0")</f>
        <v>376.2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24</v>
      </c>
      <c r="Y407" s="780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13.333333333333332</v>
      </c>
      <c r="Y408" s="781">
        <f>IFERROR(Y407/H407,"0")</f>
        <v>14</v>
      </c>
      <c r="Z408" s="781">
        <f>IFERROR(IF(Z407="",0,Z407),"0")</f>
        <v>9.1139999999999999E-2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24</v>
      </c>
      <c r="Y409" s="781">
        <f>IFERROR(SUM(Y407:Y407),"0")</f>
        <v>25.2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489.99999999999989</v>
      </c>
      <c r="Y413" s="780">
        <f>IFERROR(IF(X413="",0,CEILING((X413/$H413),1)*$H413),"")</f>
        <v>491.40000000000003</v>
      </c>
      <c r="Z413" s="36">
        <f>IFERROR(IF(Y413=0,"",ROUNDUP(Y413/H413,0)*0.00651),"")</f>
        <v>1.5233400000000001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545.99999999999977</v>
      </c>
      <c r="BN413" s="64">
        <f>IFERROR(Y413*I413/H413,"0")</f>
        <v>547.55999999999995</v>
      </c>
      <c r="BO413" s="64">
        <f>IFERROR(1/J413*(X413/H413),"0")</f>
        <v>1.2820512820512817</v>
      </c>
      <c r="BP413" s="64">
        <f>IFERROR(1/J413*(Y413/H413),"0")</f>
        <v>1.2857142857142858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233.33333333333326</v>
      </c>
      <c r="Y414" s="781">
        <f>IFERROR(Y411/H411,"0")+IFERROR(Y412/H412,"0")+IFERROR(Y413/H413,"0")</f>
        <v>234</v>
      </c>
      <c r="Z414" s="781">
        <f>IFERROR(IF(Z411="",0,Z411),"0")+IFERROR(IF(Z412="",0,Z412),"0")+IFERROR(IF(Z413="",0,Z413),"0")</f>
        <v>1.5233400000000001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489.99999999999989</v>
      </c>
      <c r="Y415" s="781">
        <f>IFERROR(SUM(Y411:Y413),"0")</f>
        <v>491.40000000000003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1900</v>
      </c>
      <c r="Y420" s="780">
        <f t="shared" si="87"/>
        <v>1905</v>
      </c>
      <c r="Z420" s="36">
        <f>IFERROR(IF(Y420=0,"",ROUNDUP(Y420/H420,0)*0.02175),"")</f>
        <v>2.7622499999999999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1960.8</v>
      </c>
      <c r="BN420" s="64">
        <f t="shared" si="89"/>
        <v>1965.96</v>
      </c>
      <c r="BO420" s="64">
        <f t="shared" si="90"/>
        <v>2.6388888888888888</v>
      </c>
      <c r="BP420" s="64">
        <f t="shared" si="91"/>
        <v>2.645833333333333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1400</v>
      </c>
      <c r="Y424" s="780">
        <f t="shared" si="87"/>
        <v>1410</v>
      </c>
      <c r="Z424" s="36">
        <f>IFERROR(IF(Y424=0,"",ROUNDUP(Y424/H424,0)*0.02175),"")</f>
        <v>2.0444999999999998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1444.8</v>
      </c>
      <c r="BN424" s="64">
        <f t="shared" si="89"/>
        <v>1455.12</v>
      </c>
      <c r="BO424" s="64">
        <f t="shared" si="90"/>
        <v>1.9444444444444442</v>
      </c>
      <c r="BP424" s="64">
        <f t="shared" si="91"/>
        <v>1.9583333333333333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100</v>
      </c>
      <c r="Y425" s="780">
        <f t="shared" si="87"/>
        <v>105</v>
      </c>
      <c r="Z425" s="36">
        <f>IFERROR(IF(Y425=0,"",ROUNDUP(Y425/H425,0)*0.02175),"")</f>
        <v>0.15225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103.2</v>
      </c>
      <c r="BN425" s="64">
        <f t="shared" si="89"/>
        <v>108.36</v>
      </c>
      <c r="BO425" s="64">
        <f t="shared" si="90"/>
        <v>0.1388888888888889</v>
      </c>
      <c r="BP425" s="64">
        <f t="shared" si="91"/>
        <v>0.14583333333333331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25</v>
      </c>
      <c r="Y428" s="780">
        <f t="shared" si="87"/>
        <v>25</v>
      </c>
      <c r="Z428" s="36">
        <f>IFERROR(IF(Y428=0,"",ROUNDUP(Y428/H428,0)*0.00902),"")</f>
        <v>4.5100000000000001E-2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26.05</v>
      </c>
      <c r="BN428" s="64">
        <f t="shared" si="89"/>
        <v>26.05</v>
      </c>
      <c r="BO428" s="64">
        <f t="shared" si="90"/>
        <v>3.787878787878788E-2</v>
      </c>
      <c r="BP428" s="64">
        <f t="shared" si="91"/>
        <v>3.787878787878788E-2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298.33333333333337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300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6.4613499999999995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4425</v>
      </c>
      <c r="Y430" s="781">
        <f>IFERROR(SUM(Y419:Y428),"0")</f>
        <v>4450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600</v>
      </c>
      <c r="Y432" s="780">
        <f>IFERROR(IF(X432="",0,CEILING((X432/$H432),1)*$H432),"")</f>
        <v>600</v>
      </c>
      <c r="Z432" s="36">
        <f>IFERROR(IF(Y432=0,"",ROUNDUP(Y432/H432,0)*0.02175),"")</f>
        <v>0.86999999999999988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619.20000000000005</v>
      </c>
      <c r="BN432" s="64">
        <f>IFERROR(Y432*I432/H432,"0")</f>
        <v>619.20000000000005</v>
      </c>
      <c r="BO432" s="64">
        <f>IFERROR(1/J432*(X432/H432),"0")</f>
        <v>0.83333333333333326</v>
      </c>
      <c r="BP432" s="64">
        <f>IFERROR(1/J432*(Y432/H432),"0")</f>
        <v>0.83333333333333326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8</v>
      </c>
      <c r="Y433" s="780">
        <f>IFERROR(IF(X433="",0,CEILING((X433/$H433),1)*$H433),"")</f>
        <v>8</v>
      </c>
      <c r="Z433" s="36">
        <f>IFERROR(IF(Y433=0,"",ROUNDUP(Y433/H433,0)*0.00902),"")</f>
        <v>1.804E-2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8.42</v>
      </c>
      <c r="BN433" s="64">
        <f>IFERROR(Y433*I433/H433,"0")</f>
        <v>8.42</v>
      </c>
      <c r="BO433" s="64">
        <f>IFERROR(1/J433*(X433/H433),"0")</f>
        <v>1.5151515151515152E-2</v>
      </c>
      <c r="BP433" s="64">
        <f>IFERROR(1/J433*(Y433/H433),"0")</f>
        <v>1.5151515151515152E-2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42</v>
      </c>
      <c r="Y434" s="781">
        <f>IFERROR(Y432/H432,"0")+IFERROR(Y433/H433,"0")</f>
        <v>42</v>
      </c>
      <c r="Z434" s="781">
        <f>IFERROR(IF(Z432="",0,Z432),"0")+IFERROR(IF(Z433="",0,Z433),"0")</f>
        <v>0.88803999999999994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608</v>
      </c>
      <c r="Y435" s="781">
        <f>IFERROR(SUM(Y432:Y433),"0")</f>
        <v>608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100</v>
      </c>
      <c r="Y453" s="780">
        <f t="shared" si="92"/>
        <v>108</v>
      </c>
      <c r="Z453" s="36">
        <f>IFERROR(IF(Y453=0,"",ROUNDUP(Y453/H453,0)*0.01898),"")</f>
        <v>0.17082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103.625</v>
      </c>
      <c r="BN453" s="64">
        <f t="shared" si="94"/>
        <v>111.91500000000001</v>
      </c>
      <c r="BO453" s="64">
        <f t="shared" si="95"/>
        <v>0.13020833333333334</v>
      </c>
      <c r="BP453" s="64">
        <f t="shared" si="96"/>
        <v>0.140625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8.3333333333333339</v>
      </c>
      <c r="Y455" s="781">
        <f>IFERROR(Y447/H447,"0")+IFERROR(Y448/H448,"0")+IFERROR(Y449/H449,"0")+IFERROR(Y450/H450,"0")+IFERROR(Y451/H451,"0")+IFERROR(Y452/H452,"0")+IFERROR(Y453/H453,"0")+IFERROR(Y454/H454,"0")</f>
        <v>9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0.17082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100</v>
      </c>
      <c r="Y456" s="781">
        <f>IFERROR(SUM(Y447:Y454),"0")</f>
        <v>108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87.5</v>
      </c>
      <c r="Y491" s="780">
        <f t="shared" si="97"/>
        <v>88.2</v>
      </c>
      <c r="Z491" s="36">
        <f t="shared" si="102"/>
        <v>0.21084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92.916666666666657</v>
      </c>
      <c r="BN491" s="64">
        <f t="shared" si="99"/>
        <v>93.66</v>
      </c>
      <c r="BO491" s="64">
        <f t="shared" si="100"/>
        <v>0.17806267806267806</v>
      </c>
      <c r="BP491" s="64">
        <f t="shared" si="101"/>
        <v>0.17948717948717952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41.666666666666664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0.21084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87.5</v>
      </c>
      <c r="Y501" s="781">
        <f>IFERROR(SUM(Y481:Y499),"0")</f>
        <v>88.2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4</v>
      </c>
      <c r="Y535" s="780">
        <f>IFERROR(IF(X535="",0,CEILING((X535/$H535),1)*$H535),"")</f>
        <v>4.8</v>
      </c>
      <c r="Z535" s="36">
        <f>IFERROR(IF(Y535=0,"",ROUNDUP(Y535/H535,0)*0.00502),"")</f>
        <v>2.0080000000000001E-2</v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4.5733333333333341</v>
      </c>
      <c r="BN535" s="64">
        <f>IFERROR(Y535*I535/H535,"0")</f>
        <v>5.4880000000000004</v>
      </c>
      <c r="BO535" s="64">
        <f>IFERROR(1/J535*(X535/H535),"0")</f>
        <v>1.4245014245014247E-2</v>
      </c>
      <c r="BP535" s="64">
        <f>IFERROR(1/J535*(Y535/H535),"0")</f>
        <v>1.7094017094017096E-2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12</v>
      </c>
      <c r="Y537" s="780">
        <f>IFERROR(IF(X537="",0,CEILING((X537/$H537),1)*$H537),"")</f>
        <v>12</v>
      </c>
      <c r="Z537" s="36">
        <f>IFERROR(IF(Y537=0,"",ROUNDUP(Y537/H537,0)*0.00651),"")</f>
        <v>6.5100000000000005E-2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21.000000000000004</v>
      </c>
      <c r="BN537" s="64">
        <f>IFERROR(Y537*I537/H537,"0")</f>
        <v>21.000000000000004</v>
      </c>
      <c r="BO537" s="64">
        <f>IFERROR(1/J537*(X537/H537),"0")</f>
        <v>5.4945054945054951E-2</v>
      </c>
      <c r="BP537" s="64">
        <f>IFERROR(1/J537*(Y537/H537),"0")</f>
        <v>5.4945054945054951E-2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46.666666666666671</v>
      </c>
      <c r="Y539" s="781">
        <f>IFERROR(Y535/H535,"0")+IFERROR(Y536/H536,"0")+IFERROR(Y537/H537,"0")+IFERROR(Y538/H538,"0")</f>
        <v>48</v>
      </c>
      <c r="Z539" s="781">
        <f>IFERROR(IF(Z535="",0,Z535),"0")+IFERROR(IF(Z536="",0,Z536),"0")+IFERROR(IF(Z537="",0,Z537),"0")+IFERROR(IF(Z538="",0,Z538),"0")</f>
        <v>0.25585999999999998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72</v>
      </c>
      <c r="Y540" s="781">
        <f>IFERROR(SUM(Y535:Y538),"0")</f>
        <v>73.92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50</v>
      </c>
      <c r="Y553" s="780">
        <f t="shared" ref="Y553:Y567" si="103">IFERROR(IF(X553="",0,CEILING((X553/$H553),1)*$H553),"")</f>
        <v>52.800000000000004</v>
      </c>
      <c r="Z553" s="36">
        <f t="shared" ref="Z553:Z558" si="104">IFERROR(IF(Y553=0,"",ROUNDUP(Y553/H553,0)*0.01196),"")</f>
        <v>0.1196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53.409090909090907</v>
      </c>
      <c r="BN553" s="64">
        <f t="shared" ref="BN553:BN567" si="106">IFERROR(Y553*I553/H553,"0")</f>
        <v>56.400000000000006</v>
      </c>
      <c r="BO553" s="64">
        <f t="shared" ref="BO553:BO567" si="107">IFERROR(1/J553*(X553/H553),"0")</f>
        <v>9.1054778554778545E-2</v>
      </c>
      <c r="BP553" s="64">
        <f t="shared" ref="BP553:BP567" si="108">IFERROR(1/J553*(Y553/H553),"0")</f>
        <v>9.6153846153846159E-2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150</v>
      </c>
      <c r="Y556" s="780">
        <f t="shared" si="103"/>
        <v>153.12</v>
      </c>
      <c r="Z556" s="36">
        <f t="shared" si="104"/>
        <v>0.34683999999999998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160.22727272727272</v>
      </c>
      <c r="BN556" s="64">
        <f t="shared" si="106"/>
        <v>163.56</v>
      </c>
      <c r="BO556" s="64">
        <f t="shared" si="107"/>
        <v>0.27316433566433568</v>
      </c>
      <c r="BP556" s="64">
        <f t="shared" si="108"/>
        <v>0.27884615384615385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90</v>
      </c>
      <c r="Y559" s="780">
        <f t="shared" si="103"/>
        <v>90</v>
      </c>
      <c r="Z559" s="36">
        <f>IFERROR(IF(Y559=0,"",ROUNDUP(Y559/H559,0)*0.00902),"")</f>
        <v>0.22550000000000001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95.249999999999986</v>
      </c>
      <c r="BN559" s="64">
        <f t="shared" si="106"/>
        <v>95.249999999999986</v>
      </c>
      <c r="BO559" s="64">
        <f t="shared" si="107"/>
        <v>0.18939393939393939</v>
      </c>
      <c r="BP559" s="64">
        <f t="shared" si="108"/>
        <v>0.18939393939393939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123.48484848484847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125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1.29802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540</v>
      </c>
      <c r="Y569" s="781">
        <f>IFERROR(SUM(Y553:Y567),"0")</f>
        <v>547.44000000000005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100</v>
      </c>
      <c r="Y572" s="780">
        <f>IFERROR(IF(X572="",0,CEILING((X572/$H572),1)*$H572),"")</f>
        <v>100.32000000000001</v>
      </c>
      <c r="Z572" s="36">
        <f>IFERROR(IF(Y572=0,"",ROUNDUP(Y572/H572,0)*0.01196),"")</f>
        <v>0.22724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106.81818181818181</v>
      </c>
      <c r="BN572" s="64">
        <f>IFERROR(Y572*I572/H572,"0")</f>
        <v>107.16</v>
      </c>
      <c r="BO572" s="64">
        <f>IFERROR(1/J572*(X572/H572),"0")</f>
        <v>0.18210955710955709</v>
      </c>
      <c r="BP572" s="64">
        <f>IFERROR(1/J572*(Y572/H572),"0")</f>
        <v>0.18269230769230771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18.939393939393938</v>
      </c>
      <c r="Y574" s="781">
        <f>IFERROR(Y571/H571,"0")+IFERROR(Y572/H572,"0")+IFERROR(Y573/H573,"0")</f>
        <v>19</v>
      </c>
      <c r="Z574" s="781">
        <f>IFERROR(IF(Z571="",0,Z571),"0")+IFERROR(IF(Z572="",0,Z572),"0")+IFERROR(IF(Z573="",0,Z573),"0")</f>
        <v>0.22724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100</v>
      </c>
      <c r="Y575" s="781">
        <f>IFERROR(SUM(Y571:Y573),"0")</f>
        <v>100.32000000000001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60</v>
      </c>
      <c r="Y577" s="780">
        <f t="shared" ref="Y577:Y590" si="109">IFERROR(IF(X577="",0,CEILING((X577/$H577),1)*$H577),"")</f>
        <v>63.36</v>
      </c>
      <c r="Z577" s="36">
        <f>IFERROR(IF(Y577=0,"",ROUNDUP(Y577/H577,0)*0.01196),"")</f>
        <v>0.14352000000000001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64.090909090909079</v>
      </c>
      <c r="BN577" s="64">
        <f t="shared" ref="BN577:BN590" si="111">IFERROR(Y577*I577/H577,"0")</f>
        <v>67.679999999999993</v>
      </c>
      <c r="BO577" s="64">
        <f t="shared" ref="BO577:BO590" si="112">IFERROR(1/J577*(X577/H577),"0")</f>
        <v>0.10926573426573427</v>
      </c>
      <c r="BP577" s="64">
        <f t="shared" ref="BP577:BP590" si="113">IFERROR(1/J577*(Y577/H577),"0")</f>
        <v>0.11538461538461539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30</v>
      </c>
      <c r="Y579" s="780">
        <f t="shared" si="109"/>
        <v>31.68</v>
      </c>
      <c r="Z579" s="36">
        <f>IFERROR(IF(Y579=0,"",ROUNDUP(Y579/H579,0)*0.01196),"")</f>
        <v>7.1760000000000004E-2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32.04545454545454</v>
      </c>
      <c r="BN579" s="64">
        <f t="shared" si="111"/>
        <v>33.839999999999996</v>
      </c>
      <c r="BO579" s="64">
        <f t="shared" si="112"/>
        <v>5.4632867132867136E-2</v>
      </c>
      <c r="BP579" s="64">
        <f t="shared" si="113"/>
        <v>5.7692307692307696E-2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240</v>
      </c>
      <c r="Y581" s="780">
        <f t="shared" si="109"/>
        <v>242.88000000000002</v>
      </c>
      <c r="Z581" s="36">
        <f>IFERROR(IF(Y581=0,"",ROUNDUP(Y581/H581,0)*0.01196),"")</f>
        <v>0.55015999999999998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256.36363636363632</v>
      </c>
      <c r="BN581" s="64">
        <f t="shared" si="111"/>
        <v>259.44</v>
      </c>
      <c r="BO581" s="64">
        <f t="shared" si="112"/>
        <v>0.43706293706293708</v>
      </c>
      <c r="BP581" s="64">
        <f t="shared" si="113"/>
        <v>0.44230769230769235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24</v>
      </c>
      <c r="Y584" s="780">
        <f t="shared" si="109"/>
        <v>24</v>
      </c>
      <c r="Z584" s="36">
        <f>IFERROR(IF(Y584=0,"",ROUNDUP(Y584/H584,0)*0.00902),"")</f>
        <v>4.5100000000000001E-2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34.65</v>
      </c>
      <c r="BN584" s="64">
        <f t="shared" si="111"/>
        <v>34.65</v>
      </c>
      <c r="BO584" s="64">
        <f t="shared" si="112"/>
        <v>3.787878787878788E-2</v>
      </c>
      <c r="BP584" s="64">
        <f t="shared" si="113"/>
        <v>3.787878787878788E-2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18</v>
      </c>
      <c r="Y585" s="780">
        <f t="shared" si="109"/>
        <v>18</v>
      </c>
      <c r="Z585" s="36">
        <f>IFERROR(IF(Y585=0,"",ROUNDUP(Y585/H585,0)*0.00902),"")</f>
        <v>4.5100000000000001E-2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19.05</v>
      </c>
      <c r="BN585" s="64">
        <f t="shared" si="111"/>
        <v>19.05</v>
      </c>
      <c r="BO585" s="64">
        <f t="shared" si="112"/>
        <v>3.787878787878788E-2</v>
      </c>
      <c r="BP585" s="64">
        <f t="shared" si="113"/>
        <v>3.787878787878788E-2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72</v>
      </c>
      <c r="Y588" s="780">
        <f t="shared" si="109"/>
        <v>72</v>
      </c>
      <c r="Z588" s="36">
        <f>IFERROR(IF(Y588=0,"",ROUNDUP(Y588/H588,0)*0.00902),"")</f>
        <v>0.1804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76.2</v>
      </c>
      <c r="BN588" s="64">
        <f t="shared" si="111"/>
        <v>76.2</v>
      </c>
      <c r="BO588" s="64">
        <f t="shared" si="112"/>
        <v>0.15151515151515152</v>
      </c>
      <c r="BP588" s="64">
        <f t="shared" si="113"/>
        <v>0.15151515151515152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92.5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1.0360400000000001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444</v>
      </c>
      <c r="Y592" s="781">
        <f>IFERROR(SUM(Y577:Y590),"0")</f>
        <v>451.92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30</v>
      </c>
      <c r="Y611" s="780">
        <f>IFERROR(IF(X611="",0,CEILING((X611/$H611),1)*$H611),"")</f>
        <v>33.6</v>
      </c>
      <c r="Z611" s="36">
        <f>IFERROR(IF(Y611=0,"",ROUNDUP(Y611/H611,0)*0.00937),"")</f>
        <v>7.4959999999999999E-2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31.5</v>
      </c>
      <c r="BN611" s="64">
        <f>IFERROR(Y611*I611/H611,"0")</f>
        <v>35.28</v>
      </c>
      <c r="BO611" s="64">
        <f>IFERROR(1/J611*(X611/H611),"0")</f>
        <v>5.9523809523809521E-2</v>
      </c>
      <c r="BP611" s="64">
        <f>IFERROR(1/J611*(Y611/H611),"0")</f>
        <v>6.6666666666666666E-2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7.1428571428571423</v>
      </c>
      <c r="Y612" s="781">
        <f>IFERROR(Y611/H611,"0")</f>
        <v>8</v>
      </c>
      <c r="Z612" s="781">
        <f>IFERROR(IF(Z611="",0,Z611),"0")</f>
        <v>7.4959999999999999E-2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30</v>
      </c>
      <c r="Y613" s="781">
        <f>IFERROR(SUM(Y611:Y611),"0")</f>
        <v>33.6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17161.3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17323.72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18220.530267797338</v>
      </c>
      <c r="Y680" s="781">
        <f>IFERROR(SUM(BN22:BN676),"0")</f>
        <v>18391.983999999993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31</v>
      </c>
      <c r="Y681" s="38">
        <f>ROUNDUP(SUM(BP22:BP676),0)</f>
        <v>31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18995.530267797338</v>
      </c>
      <c r="Y682" s="781">
        <f>GrossWeightTotalR+PalletQtyTotalR*25</f>
        <v>19166.983999999993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3718.065755764032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3746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36.010930000000002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311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207</v>
      </c>
      <c r="F687" s="798" t="s">
        <v>229</v>
      </c>
      <c r="G687" s="798" t="s">
        <v>270</v>
      </c>
      <c r="H687" s="798" t="s">
        <v>108</v>
      </c>
      <c r="I687" s="798" t="s">
        <v>312</v>
      </c>
      <c r="J687" s="798" t="s">
        <v>336</v>
      </c>
      <c r="K687" s="798" t="s">
        <v>413</v>
      </c>
      <c r="L687" s="798" t="s">
        <v>433</v>
      </c>
      <c r="M687" s="798" t="s">
        <v>458</v>
      </c>
      <c r="N687" s="777"/>
      <c r="O687" s="798" t="s">
        <v>485</v>
      </c>
      <c r="P687" s="798" t="s">
        <v>488</v>
      </c>
      <c r="Q687" s="798" t="s">
        <v>497</v>
      </c>
      <c r="R687" s="798" t="s">
        <v>513</v>
      </c>
      <c r="S687" s="798" t="s">
        <v>526</v>
      </c>
      <c r="T687" s="798" t="s">
        <v>539</v>
      </c>
      <c r="U687" s="798" t="s">
        <v>552</v>
      </c>
      <c r="V687" s="798" t="s">
        <v>556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144.80000000000001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1206.3000000000002</v>
      </c>
      <c r="E689" s="46">
        <f>IFERROR(Y103*1,"0")+IFERROR(Y104*1,"0")+IFERROR(Y105*1,"0")+IFERROR(Y109*1,"0")+IFERROR(Y110*1,"0")+IFERROR(Y111*1,"0")+IFERROR(Y112*1,"0")+IFERROR(Y113*1,"0")+IFERROR(Y114*1,"0")</f>
        <v>1431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2430.9000000000005</v>
      </c>
      <c r="G689" s="46">
        <f>IFERROR(Y149*1,"0")+IFERROR(Y150*1,"0")+IFERROR(Y151*1,"0")+IFERROR(Y155*1,"0")+IFERROR(Y156*1,"0")+IFERROR(Y160*1,"0")+IFERROR(Y161*1,"0")+IFERROR(Y162*1,"0")</f>
        <v>203.51999999999998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655.20000000000005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2149.1999999999998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167.6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580.79999999999995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447.59999999999997</v>
      </c>
      <c r="W689" s="46">
        <f>IFERROR(Y407*1,"0")+IFERROR(Y411*1,"0")+IFERROR(Y412*1,"0")+IFERROR(Y413*1,"0")</f>
        <v>516.6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5058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88.2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73.92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1099.68</v>
      </c>
      <c r="AE689" s="46">
        <f>IFERROR(Y607*1,"0")+IFERROR(Y611*1,"0")</f>
        <v>33.6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928.8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492,00"/>
        <filter val="1 595,00"/>
        <filter val="1 900,00"/>
        <filter val="1,67"/>
        <filter val="10,00"/>
        <filter val="100,00"/>
        <filter val="112,00"/>
        <filter val="113,15"/>
        <filter val="115,38"/>
        <filter val="119,00"/>
        <filter val="12,00"/>
        <filter val="12,50"/>
        <filter val="120,00"/>
        <filter val="123,48"/>
        <filter val="13,33"/>
        <filter val="140,00"/>
        <filter val="15,00"/>
        <filter val="150,00"/>
        <filter val="16,25"/>
        <filter val="17 161,30"/>
        <filter val="170,00"/>
        <filter val="18 220,53"/>
        <filter val="18 995,53"/>
        <filter val="18,00"/>
        <filter val="18,94"/>
        <filter val="180,00"/>
        <filter val="181,85"/>
        <filter val="19,48"/>
        <filter val="19,80"/>
        <filter val="192,50"/>
        <filter val="2,38"/>
        <filter val="20,00"/>
        <filter val="200,00"/>
        <filter val="220,00"/>
        <filter val="233,33"/>
        <filter val="24,00"/>
        <filter val="240,00"/>
        <filter val="241,67"/>
        <filter val="25,00"/>
        <filter val="25,56"/>
        <filter val="250,00"/>
        <filter val="262,62"/>
        <filter val="298,33"/>
        <filter val="3 718,07"/>
        <filter val="3,57"/>
        <filter val="30,00"/>
        <filter val="300,00"/>
        <filter val="31"/>
        <filter val="311,90"/>
        <filter val="315,00"/>
        <filter val="320,00"/>
        <filter val="33,00"/>
        <filter val="33,33"/>
        <filter val="350,00"/>
        <filter val="360,00"/>
        <filter val="37,50"/>
        <filter val="370,00"/>
        <filter val="380,00"/>
        <filter val="39,00"/>
        <filter val="4 425,00"/>
        <filter val="4,00"/>
        <filter val="40,00"/>
        <filter val="405,00"/>
        <filter val="41,67"/>
        <filter val="42,00"/>
        <filter val="440,00"/>
        <filter val="444,00"/>
        <filter val="444,05"/>
        <filter val="45,50"/>
        <filter val="46,67"/>
        <filter val="47,25"/>
        <filter val="480,00"/>
        <filter val="490,00"/>
        <filter val="50,00"/>
        <filter val="515,00"/>
        <filter val="540,00"/>
        <filter val="549,25"/>
        <filter val="56,00"/>
        <filter val="580,00"/>
        <filter val="60,00"/>
        <filter val="600,00"/>
        <filter val="608,00"/>
        <filter val="634,00"/>
        <filter val="650,00"/>
        <filter val="651,50"/>
        <filter val="655,00"/>
        <filter val="7,14"/>
        <filter val="70,00"/>
        <filter val="72,00"/>
        <filter val="8,00"/>
        <filter val="8,33"/>
        <filter val="80,00"/>
        <filter val="810,00"/>
        <filter val="855,00"/>
        <filter val="87,50"/>
        <filter val="88,52"/>
        <filter val="90,00"/>
        <filter val="900,00"/>
        <filter val="910,00"/>
        <filter val="92,50"/>
        <filter val="94,44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