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14A50D-B432-46FC-BD19-4D7B74CB21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P607" i="1"/>
  <c r="BO607" i="1"/>
  <c r="BN607" i="1"/>
  <c r="BM607" i="1"/>
  <c r="Z607" i="1"/>
  <c r="Z608" i="1" s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Z411" i="1" s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Y347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Y336" i="1" s="1"/>
  <c r="P333" i="1"/>
  <c r="X331" i="1"/>
  <c r="X330" i="1"/>
  <c r="BO329" i="1"/>
  <c r="BM329" i="1"/>
  <c r="Y329" i="1"/>
  <c r="Y330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Y298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O238" i="1"/>
  <c r="BM238" i="1"/>
  <c r="Y238" i="1"/>
  <c r="P238" i="1"/>
  <c r="BO237" i="1"/>
  <c r="BM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N229" i="1"/>
  <c r="BM229" i="1"/>
  <c r="Z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Y181" i="1" s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P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49" i="1" l="1"/>
  <c r="BN249" i="1"/>
  <c r="Z249" i="1"/>
  <c r="BP279" i="1"/>
  <c r="BN279" i="1"/>
  <c r="Z279" i="1"/>
  <c r="BP334" i="1"/>
  <c r="BN334" i="1"/>
  <c r="Z334" i="1"/>
  <c r="BP373" i="1"/>
  <c r="BN373" i="1"/>
  <c r="Z373" i="1"/>
  <c r="BP396" i="1"/>
  <c r="BN396" i="1"/>
  <c r="Z396" i="1"/>
  <c r="BP426" i="1"/>
  <c r="BN426" i="1"/>
  <c r="Z426" i="1"/>
  <c r="BP466" i="1"/>
  <c r="BN466" i="1"/>
  <c r="Z466" i="1"/>
  <c r="BP560" i="1"/>
  <c r="BN560" i="1"/>
  <c r="Z560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B689" i="1"/>
  <c r="X681" i="1"/>
  <c r="X679" i="1"/>
  <c r="Y34" i="1"/>
  <c r="Z32" i="1"/>
  <c r="BN32" i="1"/>
  <c r="Y53" i="1"/>
  <c r="Z56" i="1"/>
  <c r="BN56" i="1"/>
  <c r="Y68" i="1"/>
  <c r="Z67" i="1"/>
  <c r="BN67" i="1"/>
  <c r="Y75" i="1"/>
  <c r="Z81" i="1"/>
  <c r="BN81" i="1"/>
  <c r="Y93" i="1"/>
  <c r="Z96" i="1"/>
  <c r="BN96" i="1"/>
  <c r="Z111" i="1"/>
  <c r="BN111" i="1"/>
  <c r="Z119" i="1"/>
  <c r="BN119" i="1"/>
  <c r="Z129" i="1"/>
  <c r="BN129" i="1"/>
  <c r="Z133" i="1"/>
  <c r="BN133" i="1"/>
  <c r="Y140" i="1"/>
  <c r="Z143" i="1"/>
  <c r="BN143" i="1"/>
  <c r="Z174" i="1"/>
  <c r="BN174" i="1"/>
  <c r="Z196" i="1"/>
  <c r="BN196" i="1"/>
  <c r="Z215" i="1"/>
  <c r="BN215" i="1"/>
  <c r="Z225" i="1"/>
  <c r="BN225" i="1"/>
  <c r="BP262" i="1"/>
  <c r="BN262" i="1"/>
  <c r="Z262" i="1"/>
  <c r="BP302" i="1"/>
  <c r="BN302" i="1"/>
  <c r="Z302" i="1"/>
  <c r="BP361" i="1"/>
  <c r="BN361" i="1"/>
  <c r="Z361" i="1"/>
  <c r="BP387" i="1"/>
  <c r="BN387" i="1"/>
  <c r="Z387" i="1"/>
  <c r="BP412" i="1"/>
  <c r="BN412" i="1"/>
  <c r="Z412" i="1"/>
  <c r="BP450" i="1"/>
  <c r="BN450" i="1"/>
  <c r="Z450" i="1"/>
  <c r="Y473" i="1"/>
  <c r="Y472" i="1"/>
  <c r="BP471" i="1"/>
  <c r="BN471" i="1"/>
  <c r="Z471" i="1"/>
  <c r="Z472" i="1" s="1"/>
  <c r="BN477" i="1"/>
  <c r="Z477" i="1"/>
  <c r="Z478" i="1" s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3" i="1"/>
  <c r="BN563" i="1"/>
  <c r="Z563" i="1"/>
  <c r="BP635" i="1"/>
  <c r="BN635" i="1"/>
  <c r="Z635" i="1"/>
  <c r="BP637" i="1"/>
  <c r="BN637" i="1"/>
  <c r="Z637" i="1"/>
  <c r="BP639" i="1"/>
  <c r="BN639" i="1"/>
  <c r="Z639" i="1"/>
  <c r="BP135" i="1"/>
  <c r="BN135" i="1"/>
  <c r="Z135" i="1"/>
  <c r="BP150" i="1"/>
  <c r="BN150" i="1"/>
  <c r="Z150" i="1"/>
  <c r="BP180" i="1"/>
  <c r="BN180" i="1"/>
  <c r="Z180" i="1"/>
  <c r="Y187" i="1"/>
  <c r="BP186" i="1"/>
  <c r="BN186" i="1"/>
  <c r="Z186" i="1"/>
  <c r="Z187" i="1" s="1"/>
  <c r="Y198" i="1"/>
  <c r="BP190" i="1"/>
  <c r="BN190" i="1"/>
  <c r="Z190" i="1"/>
  <c r="BP203" i="1"/>
  <c r="BN203" i="1"/>
  <c r="Z203" i="1"/>
  <c r="BP217" i="1"/>
  <c r="BN217" i="1"/>
  <c r="Z217" i="1"/>
  <c r="BP227" i="1"/>
  <c r="BN227" i="1"/>
  <c r="Z227" i="1"/>
  <c r="BP237" i="1"/>
  <c r="BN237" i="1"/>
  <c r="Z237" i="1"/>
  <c r="BP247" i="1"/>
  <c r="BN247" i="1"/>
  <c r="Z247" i="1"/>
  <c r="BP260" i="1"/>
  <c r="BN260" i="1"/>
  <c r="Z260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Y367" i="1"/>
  <c r="BP359" i="1"/>
  <c r="BN359" i="1"/>
  <c r="Z359" i="1"/>
  <c r="BP371" i="1"/>
  <c r="BN371" i="1"/>
  <c r="Z371" i="1"/>
  <c r="BP381" i="1"/>
  <c r="BN381" i="1"/>
  <c r="Z381" i="1"/>
  <c r="BP394" i="1"/>
  <c r="BN394" i="1"/>
  <c r="Z394" i="1"/>
  <c r="W689" i="1"/>
  <c r="Y408" i="1"/>
  <c r="BP407" i="1"/>
  <c r="BN407" i="1"/>
  <c r="Z407" i="1"/>
  <c r="Z408" i="1" s="1"/>
  <c r="BP424" i="1"/>
  <c r="BN424" i="1"/>
  <c r="Z424" i="1"/>
  <c r="BP448" i="1"/>
  <c r="BN448" i="1"/>
  <c r="Z448" i="1"/>
  <c r="BP458" i="1"/>
  <c r="BN458" i="1"/>
  <c r="Z458" i="1"/>
  <c r="BP464" i="1"/>
  <c r="BN464" i="1"/>
  <c r="Z464" i="1"/>
  <c r="BP482" i="1"/>
  <c r="BN482" i="1"/>
  <c r="Z482" i="1"/>
  <c r="BP493" i="1"/>
  <c r="BN493" i="1"/>
  <c r="Z493" i="1"/>
  <c r="BP498" i="1"/>
  <c r="BN498" i="1"/>
  <c r="Z498" i="1"/>
  <c r="BP509" i="1"/>
  <c r="BN509" i="1"/>
  <c r="Z509" i="1"/>
  <c r="Y515" i="1"/>
  <c r="BP514" i="1"/>
  <c r="BN514" i="1"/>
  <c r="Z514" i="1"/>
  <c r="Z515" i="1" s="1"/>
  <c r="BP522" i="1"/>
  <c r="BN522" i="1"/>
  <c r="Z522" i="1"/>
  <c r="BP558" i="1"/>
  <c r="BN558" i="1"/>
  <c r="Z558" i="1"/>
  <c r="BP580" i="1"/>
  <c r="BN580" i="1"/>
  <c r="Z580" i="1"/>
  <c r="BP582" i="1"/>
  <c r="BN582" i="1"/>
  <c r="Z582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80" i="1"/>
  <c r="X683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50" i="1"/>
  <c r="BN50" i="1"/>
  <c r="Z61" i="1"/>
  <c r="BN61" i="1"/>
  <c r="BP61" i="1"/>
  <c r="Z65" i="1"/>
  <c r="BN65" i="1"/>
  <c r="Z71" i="1"/>
  <c r="BN71" i="1"/>
  <c r="BP71" i="1"/>
  <c r="Z79" i="1"/>
  <c r="BN79" i="1"/>
  <c r="Z83" i="1"/>
  <c r="BN83" i="1"/>
  <c r="Z88" i="1"/>
  <c r="BN88" i="1"/>
  <c r="Z92" i="1"/>
  <c r="BN92" i="1"/>
  <c r="Z98" i="1"/>
  <c r="BN98" i="1"/>
  <c r="Y107" i="1"/>
  <c r="Z105" i="1"/>
  <c r="BN105" i="1"/>
  <c r="Y106" i="1"/>
  <c r="Z109" i="1"/>
  <c r="BN109" i="1"/>
  <c r="Z113" i="1"/>
  <c r="BN113" i="1"/>
  <c r="Z114" i="1"/>
  <c r="BN114" i="1"/>
  <c r="Z121" i="1"/>
  <c r="BN121" i="1"/>
  <c r="Z127" i="1"/>
  <c r="Z130" i="1" s="1"/>
  <c r="BN127" i="1"/>
  <c r="BP127" i="1"/>
  <c r="BP139" i="1"/>
  <c r="BN139" i="1"/>
  <c r="Z139" i="1"/>
  <c r="BP172" i="1"/>
  <c r="BN172" i="1"/>
  <c r="Z172" i="1"/>
  <c r="BP194" i="1"/>
  <c r="BN194" i="1"/>
  <c r="Z194" i="1"/>
  <c r="BP213" i="1"/>
  <c r="BN213" i="1"/>
  <c r="Z213" i="1"/>
  <c r="Y235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Y383" i="1"/>
  <c r="BP377" i="1"/>
  <c r="BN377" i="1"/>
  <c r="Z377" i="1"/>
  <c r="Y398" i="1"/>
  <c r="BP393" i="1"/>
  <c r="BN393" i="1"/>
  <c r="Z393" i="1"/>
  <c r="Y404" i="1"/>
  <c r="BP400" i="1"/>
  <c r="BN400" i="1"/>
  <c r="Z400" i="1"/>
  <c r="BP420" i="1"/>
  <c r="BN420" i="1"/>
  <c r="Z420" i="1"/>
  <c r="BP428" i="1"/>
  <c r="BN428" i="1"/>
  <c r="Z428" i="1"/>
  <c r="BP452" i="1"/>
  <c r="BN452" i="1"/>
  <c r="Z452" i="1"/>
  <c r="BP463" i="1"/>
  <c r="BN463" i="1"/>
  <c r="Z463" i="1"/>
  <c r="Y501" i="1"/>
  <c r="BP481" i="1"/>
  <c r="BN481" i="1"/>
  <c r="Z481" i="1"/>
  <c r="BP483" i="1"/>
  <c r="BN483" i="1"/>
  <c r="Z483" i="1"/>
  <c r="Y141" i="1"/>
  <c r="Y145" i="1"/>
  <c r="Y209" i="1"/>
  <c r="Y243" i="1"/>
  <c r="Y390" i="1"/>
  <c r="BP494" i="1"/>
  <c r="BN494" i="1"/>
  <c r="Z494" i="1"/>
  <c r="BP499" i="1"/>
  <c r="BN499" i="1"/>
  <c r="Z499" i="1"/>
  <c r="BP554" i="1"/>
  <c r="BN554" i="1"/>
  <c r="Z554" i="1"/>
  <c r="Y591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Y505" i="1"/>
  <c r="H9" i="1"/>
  <c r="A10" i="1"/>
  <c r="Y24" i="1"/>
  <c r="Y33" i="1"/>
  <c r="Y57" i="1"/>
  <c r="Y76" i="1"/>
  <c r="BP89" i="1"/>
  <c r="BN89" i="1"/>
  <c r="Z89" i="1"/>
  <c r="BP97" i="1"/>
  <c r="BN97" i="1"/>
  <c r="Z97" i="1"/>
  <c r="Z99" i="1" s="1"/>
  <c r="BP110" i="1"/>
  <c r="BN110" i="1"/>
  <c r="Z110" i="1"/>
  <c r="Y115" i="1"/>
  <c r="BP120" i="1"/>
  <c r="BN120" i="1"/>
  <c r="Z120" i="1"/>
  <c r="Y124" i="1"/>
  <c r="BP128" i="1"/>
  <c r="BN128" i="1"/>
  <c r="Z128" i="1"/>
  <c r="BP136" i="1"/>
  <c r="BN136" i="1"/>
  <c r="Z136" i="1"/>
  <c r="BP144" i="1"/>
  <c r="BN144" i="1"/>
  <c r="Z144" i="1"/>
  <c r="Z145" i="1" s="1"/>
  <c r="Y146" i="1"/>
  <c r="G689" i="1"/>
  <c r="Y152" i="1"/>
  <c r="BP149" i="1"/>
  <c r="BN149" i="1"/>
  <c r="Z149" i="1"/>
  <c r="Y163" i="1"/>
  <c r="BP160" i="1"/>
  <c r="BN160" i="1"/>
  <c r="Z160" i="1"/>
  <c r="BP173" i="1"/>
  <c r="BN173" i="1"/>
  <c r="Z173" i="1"/>
  <c r="BP191" i="1"/>
  <c r="BN191" i="1"/>
  <c r="Z191" i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BP305" i="1"/>
  <c r="BN305" i="1"/>
  <c r="Z305" i="1"/>
  <c r="Y321" i="1"/>
  <c r="F9" i="1"/>
  <c r="J9" i="1"/>
  <c r="Z22" i="1"/>
  <c r="Z23" i="1" s="1"/>
  <c r="BN22" i="1"/>
  <c r="BP22" i="1"/>
  <c r="Y23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Y85" i="1"/>
  <c r="Y94" i="1"/>
  <c r="BP87" i="1"/>
  <c r="BN87" i="1"/>
  <c r="Z87" i="1"/>
  <c r="BP91" i="1"/>
  <c r="BN91" i="1"/>
  <c r="Z91" i="1"/>
  <c r="Y100" i="1"/>
  <c r="Y99" i="1"/>
  <c r="BP104" i="1"/>
  <c r="BN104" i="1"/>
  <c r="Z104" i="1"/>
  <c r="Z106" i="1" s="1"/>
  <c r="Y116" i="1"/>
  <c r="BP112" i="1"/>
  <c r="BN112" i="1"/>
  <c r="Z112" i="1"/>
  <c r="Z115" i="1" s="1"/>
  <c r="BP122" i="1"/>
  <c r="BN122" i="1"/>
  <c r="Z122" i="1"/>
  <c r="Y130" i="1"/>
  <c r="BP134" i="1"/>
  <c r="BN134" i="1"/>
  <c r="Z134" i="1"/>
  <c r="BP138" i="1"/>
  <c r="BN138" i="1"/>
  <c r="Z138" i="1"/>
  <c r="Z140" i="1" s="1"/>
  <c r="BP151" i="1"/>
  <c r="BN151" i="1"/>
  <c r="Z151" i="1"/>
  <c r="Y153" i="1"/>
  <c r="Y158" i="1"/>
  <c r="BP155" i="1"/>
  <c r="BN155" i="1"/>
  <c r="Z155" i="1"/>
  <c r="Z157" i="1" s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Z176" i="1" s="1"/>
  <c r="BP175" i="1"/>
  <c r="BN175" i="1"/>
  <c r="Z175" i="1"/>
  <c r="Y177" i="1"/>
  <c r="Y182" i="1"/>
  <c r="BP179" i="1"/>
  <c r="BN179" i="1"/>
  <c r="Z179" i="1"/>
  <c r="Z181" i="1" s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Z297" i="1" s="1"/>
  <c r="BP303" i="1"/>
  <c r="BN303" i="1"/>
  <c r="Z303" i="1"/>
  <c r="Y307" i="1"/>
  <c r="BP320" i="1"/>
  <c r="BN320" i="1"/>
  <c r="Z320" i="1"/>
  <c r="Y322" i="1"/>
  <c r="Y327" i="1"/>
  <c r="Y331" i="1"/>
  <c r="Y335" i="1"/>
  <c r="Y342" i="1"/>
  <c r="Y346" i="1"/>
  <c r="Y368" i="1"/>
  <c r="Y374" i="1"/>
  <c r="Y384" i="1"/>
  <c r="Y391" i="1"/>
  <c r="Y397" i="1"/>
  <c r="Y403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Y689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524" i="1"/>
  <c r="BP518" i="1"/>
  <c r="BN518" i="1"/>
  <c r="Z518" i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BP579" i="1"/>
  <c r="BN579" i="1"/>
  <c r="Z579" i="1"/>
  <c r="BP584" i="1"/>
  <c r="BN584" i="1"/>
  <c r="Z584" i="1"/>
  <c r="BP587" i="1"/>
  <c r="BN587" i="1"/>
  <c r="Z587" i="1"/>
  <c r="BP590" i="1"/>
  <c r="BN590" i="1"/>
  <c r="Z590" i="1"/>
  <c r="Y592" i="1"/>
  <c r="Y597" i="1"/>
  <c r="BP594" i="1"/>
  <c r="BN594" i="1"/>
  <c r="Z594" i="1"/>
  <c r="Y598" i="1"/>
  <c r="BP601" i="1"/>
  <c r="BN601" i="1"/>
  <c r="Z601" i="1"/>
  <c r="Y603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E689" i="1"/>
  <c r="V689" i="1"/>
  <c r="F689" i="1"/>
  <c r="Y125" i="1"/>
  <c r="I689" i="1"/>
  <c r="Y188" i="1"/>
  <c r="K689" i="1"/>
  <c r="Y255" i="1"/>
  <c r="R689" i="1"/>
  <c r="Y313" i="1"/>
  <c r="Z325" i="1"/>
  <c r="Z326" i="1" s="1"/>
  <c r="BN325" i="1"/>
  <c r="BP325" i="1"/>
  <c r="Y326" i="1"/>
  <c r="Z329" i="1"/>
  <c r="Z330" i="1" s="1"/>
  <c r="BN329" i="1"/>
  <c r="BP329" i="1"/>
  <c r="Z333" i="1"/>
  <c r="Z335" i="1" s="1"/>
  <c r="BN333" i="1"/>
  <c r="BP333" i="1"/>
  <c r="T689" i="1"/>
  <c r="Z340" i="1"/>
  <c r="Z341" i="1" s="1"/>
  <c r="BN340" i="1"/>
  <c r="Y341" i="1"/>
  <c r="Z344" i="1"/>
  <c r="Z346" i="1" s="1"/>
  <c r="BN344" i="1"/>
  <c r="BP344" i="1"/>
  <c r="Y356" i="1"/>
  <c r="Z360" i="1"/>
  <c r="BN360" i="1"/>
  <c r="Z362" i="1"/>
  <c r="BN362" i="1"/>
  <c r="Z364" i="1"/>
  <c r="BN364" i="1"/>
  <c r="Z366" i="1"/>
  <c r="BN366" i="1"/>
  <c r="Z370" i="1"/>
  <c r="Z374" i="1" s="1"/>
  <c r="BN370" i="1"/>
  <c r="BP370" i="1"/>
  <c r="Z372" i="1"/>
  <c r="BN372" i="1"/>
  <c r="Z378" i="1"/>
  <c r="BN378" i="1"/>
  <c r="Z380" i="1"/>
  <c r="BN380" i="1"/>
  <c r="Z382" i="1"/>
  <c r="BN382" i="1"/>
  <c r="Z386" i="1"/>
  <c r="BN386" i="1"/>
  <c r="BP386" i="1"/>
  <c r="Z388" i="1"/>
  <c r="BN388" i="1"/>
  <c r="Z389" i="1"/>
  <c r="BN389" i="1"/>
  <c r="Z395" i="1"/>
  <c r="Z397" i="1" s="1"/>
  <c r="BN395" i="1"/>
  <c r="Z401" i="1"/>
  <c r="Z403" i="1" s="1"/>
  <c r="BN401" i="1"/>
  <c r="Y409" i="1"/>
  <c r="Y414" i="1"/>
  <c r="BP411" i="1"/>
  <c r="BN411" i="1"/>
  <c r="BP413" i="1"/>
  <c r="BN413" i="1"/>
  <c r="Z413" i="1"/>
  <c r="Z414" i="1" s="1"/>
  <c r="Y415" i="1"/>
  <c r="X689" i="1"/>
  <c r="Y430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Y469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AD689" i="1"/>
  <c r="Y478" i="1"/>
  <c r="BP477" i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74" i="1"/>
  <c r="BP571" i="1"/>
  <c r="BN571" i="1"/>
  <c r="Z571" i="1"/>
  <c r="Z574" i="1" s="1"/>
  <c r="BP573" i="1"/>
  <c r="BN573" i="1"/>
  <c r="Z573" i="1"/>
  <c r="Y575" i="1"/>
  <c r="BP578" i="1"/>
  <c r="BN578" i="1"/>
  <c r="Z578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602" i="1"/>
  <c r="BP600" i="1"/>
  <c r="BN600" i="1"/>
  <c r="Z600" i="1"/>
  <c r="Z602" i="1" s="1"/>
  <c r="Z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321" i="1" l="1"/>
  <c r="Z659" i="1"/>
  <c r="X682" i="1"/>
  <c r="Z641" i="1"/>
  <c r="Z367" i="1"/>
  <c r="Z75" i="1"/>
  <c r="Z52" i="1"/>
  <c r="Z255" i="1"/>
  <c r="Z124" i="1"/>
  <c r="Z624" i="1"/>
  <c r="Z500" i="1"/>
  <c r="Z383" i="1"/>
  <c r="Z539" i="1"/>
  <c r="Z468" i="1"/>
  <c r="Z243" i="1"/>
  <c r="Z93" i="1"/>
  <c r="Z68" i="1"/>
  <c r="Z234" i="1"/>
  <c r="Z198" i="1"/>
  <c r="Z652" i="1"/>
  <c r="Z591" i="1"/>
  <c r="Z390" i="1"/>
  <c r="Z631" i="1"/>
  <c r="Z597" i="1"/>
  <c r="Z523" i="1"/>
  <c r="Z268" i="1"/>
  <c r="Y683" i="1"/>
  <c r="Y680" i="1"/>
  <c r="Z307" i="1"/>
  <c r="Z220" i="1"/>
  <c r="Z429" i="1"/>
  <c r="Z665" i="1"/>
  <c r="Z568" i="1"/>
  <c r="Z455" i="1"/>
  <c r="Z285" i="1"/>
  <c r="Z84" i="1"/>
  <c r="Z33" i="1"/>
  <c r="Y681" i="1"/>
  <c r="Z163" i="1"/>
  <c r="Z152" i="1"/>
  <c r="Y679" i="1"/>
  <c r="Z684" i="1" l="1"/>
  <c r="Y682" i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<sst xmlns="http://schemas.openxmlformats.org/spreadsheetml/2006/main" count="3183" uniqueCount="1116">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</sst>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45698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157</v>
      </c>
      <c r="Y47" s="780">
        <f t="shared" si="6"/>
        <v>162</v>
      </c>
      <c r="Z47" s="36">
        <f>IFERROR(IF(Y47=0,"",ROUNDUP(Y47/H47,0)*0.01898),"")</f>
        <v>0.28470000000000001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163.32361111111109</v>
      </c>
      <c r="BN47" s="64">
        <f t="shared" si="8"/>
        <v>168.52499999999998</v>
      </c>
      <c r="BO47" s="64">
        <f t="shared" si="9"/>
        <v>0.22714120370370369</v>
      </c>
      <c r="BP47" s="64">
        <f t="shared" si="10"/>
        <v>0.23437499999999997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65</v>
      </c>
      <c r="Y48" s="780">
        <f t="shared" si="6"/>
        <v>67.199999999999989</v>
      </c>
      <c r="Z48" s="36">
        <f>IFERROR(IF(Y48=0,"",ROUNDUP(Y48/H48,0)*0.01898),"")</f>
        <v>0.11388000000000001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67.524553571428569</v>
      </c>
      <c r="BN48" s="64">
        <f t="shared" si="8"/>
        <v>69.809999999999988</v>
      </c>
      <c r="BO48" s="64">
        <f t="shared" si="9"/>
        <v>9.0680803571428575E-2</v>
      </c>
      <c r="BP48" s="64">
        <f t="shared" si="10"/>
        <v>9.3749999999999986E-2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20.340608465608465</v>
      </c>
      <c r="Y52" s="781">
        <f>IFERROR(Y46/H46,"0")+IFERROR(Y47/H47,"0")+IFERROR(Y48/H48,"0")+IFERROR(Y49/H49,"0")+IFERROR(Y50/H50,"0")+IFERROR(Y51/H51,"0")</f>
        <v>20.999999999999996</v>
      </c>
      <c r="Z52" s="781">
        <f>IFERROR(IF(Z46="",0,Z46),"0")+IFERROR(IF(Z47="",0,Z47),"0")+IFERROR(IF(Z48="",0,Z48),"0")+IFERROR(IF(Z49="",0,Z49),"0")+IFERROR(IF(Z50="",0,Z50),"0")+IFERROR(IF(Z51="",0,Z51),"0")</f>
        <v>0.39858000000000005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222</v>
      </c>
      <c r="Y53" s="781">
        <f>IFERROR(SUM(Y46:Y51),"0")</f>
        <v>229.2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112</v>
      </c>
      <c r="Y62" s="780">
        <f t="shared" si="11"/>
        <v>118.80000000000001</v>
      </c>
      <c r="Z62" s="36">
        <f>IFERROR(IF(Y62=0,"",ROUNDUP(Y62/H62,0)*0.01898),"")</f>
        <v>0.20877999999999999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116.51111111111109</v>
      </c>
      <c r="BN62" s="64">
        <f t="shared" si="13"/>
        <v>123.58499999999999</v>
      </c>
      <c r="BO62" s="64">
        <f t="shared" si="14"/>
        <v>0.16203703703703703</v>
      </c>
      <c r="BP62" s="64">
        <f t="shared" si="15"/>
        <v>0.171875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28</v>
      </c>
      <c r="Y65" s="780">
        <f t="shared" si="11"/>
        <v>28</v>
      </c>
      <c r="Z65" s="36">
        <f>IFERROR(IF(Y65=0,"",ROUNDUP(Y65/H65,0)*0.00902),"")</f>
        <v>6.3140000000000002E-2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29.47</v>
      </c>
      <c r="BN65" s="64">
        <f t="shared" si="13"/>
        <v>29.47</v>
      </c>
      <c r="BO65" s="64">
        <f t="shared" si="14"/>
        <v>5.3030303030303032E-2</v>
      </c>
      <c r="BP65" s="64">
        <f t="shared" si="15"/>
        <v>5.3030303030303032E-2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17.37037037037037</v>
      </c>
      <c r="Y68" s="781">
        <f>IFERROR(Y61/H61,"0")+IFERROR(Y62/H62,"0")+IFERROR(Y63/H63,"0")+IFERROR(Y64/H64,"0")+IFERROR(Y65/H65,"0")+IFERROR(Y66/H66,"0")+IFERROR(Y67/H67,"0")</f>
        <v>18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0.27192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140</v>
      </c>
      <c r="Y69" s="781">
        <f>IFERROR(SUM(Y61:Y67),"0")</f>
        <v>146.80000000000001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48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49.93333333333333</v>
      </c>
      <c r="BN71" s="64">
        <f>IFERROR(Y71*I71/H71,"0")</f>
        <v>56.17499999999999</v>
      </c>
      <c r="BO71" s="64">
        <f>IFERROR(1/J71*(X71/H71),"0")</f>
        <v>6.9444444444444434E-2</v>
      </c>
      <c r="BP71" s="64">
        <f>IFERROR(1/J71*(Y71/H71),"0")</f>
        <v>7.8125E-2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4.4444444444444438</v>
      </c>
      <c r="Y75" s="781">
        <f>IFERROR(Y71/H71,"0")+IFERROR(Y72/H72,"0")+IFERROR(Y73/H73,"0")+IFERROR(Y74/H74,"0")</f>
        <v>5</v>
      </c>
      <c r="Z75" s="781">
        <f>IFERROR(IF(Z71="",0,Z71),"0")+IFERROR(IF(Z72="",0,Z72),"0")+IFERROR(IF(Z73="",0,Z73),"0")+IFERROR(IF(Z74="",0,Z74),"0")</f>
        <v>9.4899999999999998E-2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48</v>
      </c>
      <c r="Y76" s="781">
        <f>IFERROR(SUM(Y71:Y74),"0")</f>
        <v>54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181</v>
      </c>
      <c r="Y103" s="780">
        <f>IFERROR(IF(X103="",0,CEILING((X103/$H103),1)*$H103),"")</f>
        <v>183.60000000000002</v>
      </c>
      <c r="Z103" s="36">
        <f>IFERROR(IF(Y103=0,"",ROUNDUP(Y103/H103,0)*0.01898),"")</f>
        <v>0.32266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188.29027777777776</v>
      </c>
      <c r="BN103" s="64">
        <f>IFERROR(Y103*I103/H103,"0")</f>
        <v>190.995</v>
      </c>
      <c r="BO103" s="64">
        <f>IFERROR(1/J103*(X103/H103),"0")</f>
        <v>0.26186342592592593</v>
      </c>
      <c r="BP103" s="64">
        <f>IFERROR(1/J103*(Y103/H103),"0")</f>
        <v>0.265625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53</v>
      </c>
      <c r="Y105" s="780">
        <f>IFERROR(IF(X105="",0,CEILING((X105/$H105),1)*$H105),"")</f>
        <v>54</v>
      </c>
      <c r="Z105" s="36">
        <f>IFERROR(IF(Y105=0,"",ROUNDUP(Y105/H105,0)*0.00902),"")</f>
        <v>0.10824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55.473333333333329</v>
      </c>
      <c r="BN105" s="64">
        <f>IFERROR(Y105*I105/H105,"0")</f>
        <v>56.52</v>
      </c>
      <c r="BO105" s="64">
        <f>IFERROR(1/J105*(X105/H105),"0")</f>
        <v>8.9225589225589236E-2</v>
      </c>
      <c r="BP105" s="64">
        <f>IFERROR(1/J105*(Y105/H105),"0")</f>
        <v>9.0909090909090912E-2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28.537037037037038</v>
      </c>
      <c r="Y106" s="781">
        <f>IFERROR(Y103/H103,"0")+IFERROR(Y104/H104,"0")+IFERROR(Y105/H105,"0")</f>
        <v>29</v>
      </c>
      <c r="Z106" s="781">
        <f>IFERROR(IF(Z103="",0,Z103),"0")+IFERROR(IF(Z104="",0,Z104),"0")+IFERROR(IF(Z105="",0,Z105),"0")</f>
        <v>0.43090000000000001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234</v>
      </c>
      <c r="Y107" s="781">
        <f>IFERROR(SUM(Y103:Y105),"0")</f>
        <v>237.60000000000002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47</v>
      </c>
      <c r="Y110" s="780">
        <f t="shared" si="26"/>
        <v>50.400000000000006</v>
      </c>
      <c r="Z110" s="36">
        <f>IFERROR(IF(Y110=0,"",ROUNDUP(Y110/H110,0)*0.01898),"")</f>
        <v>0.11388000000000001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49.903928571428573</v>
      </c>
      <c r="BN110" s="64">
        <f t="shared" si="28"/>
        <v>53.514000000000003</v>
      </c>
      <c r="BO110" s="64">
        <f t="shared" si="29"/>
        <v>8.7425595238095233E-2</v>
      </c>
      <c r="BP110" s="64">
        <f t="shared" si="30"/>
        <v>9.375E-2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97</v>
      </c>
      <c r="Y111" s="780">
        <f t="shared" si="26"/>
        <v>97.2</v>
      </c>
      <c r="Z111" s="36">
        <f>IFERROR(IF(Y111=0,"",ROUNDUP(Y111/H111,0)*0.00651),"")</f>
        <v>0.23436000000000001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106.05333333333333</v>
      </c>
      <c r="BN111" s="64">
        <f t="shared" si="28"/>
        <v>106.27199999999999</v>
      </c>
      <c r="BO111" s="64">
        <f t="shared" si="29"/>
        <v>0.1973951973951974</v>
      </c>
      <c r="BP111" s="64">
        <f t="shared" si="30"/>
        <v>0.19780219780219782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41.521164021164019</v>
      </c>
      <c r="Y115" s="781">
        <f>IFERROR(Y109/H109,"0")+IFERROR(Y110/H110,"0")+IFERROR(Y111/H111,"0")+IFERROR(Y112/H112,"0")+IFERROR(Y113/H113,"0")+IFERROR(Y114/H114,"0")</f>
        <v>42</v>
      </c>
      <c r="Z115" s="781">
        <f>IFERROR(IF(Z109="",0,Z109),"0")+IFERROR(IF(Z110="",0,Z110),"0")+IFERROR(IF(Z111="",0,Z111),"0")+IFERROR(IF(Z112="",0,Z112),"0")+IFERROR(IF(Z113="",0,Z113),"0")+IFERROR(IF(Z114="",0,Z114),"0")</f>
        <v>0.34823999999999999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144</v>
      </c>
      <c r="Y116" s="781">
        <f>IFERROR(SUM(Y109:Y114),"0")</f>
        <v>147.60000000000002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88</v>
      </c>
      <c r="Y120" s="780">
        <f>IFERROR(IF(X120="",0,CEILING((X120/$H120),1)*$H120),"")</f>
        <v>89.6</v>
      </c>
      <c r="Z120" s="36">
        <f>IFERROR(IF(Y120=0,"",ROUNDUP(Y120/H120,0)*0.01898),"")</f>
        <v>0.15184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91.417857142857144</v>
      </c>
      <c r="BN120" s="64">
        <f>IFERROR(Y120*I120/H120,"0")</f>
        <v>93.08</v>
      </c>
      <c r="BO120" s="64">
        <f>IFERROR(1/J120*(X120/H120),"0")</f>
        <v>0.12276785714285715</v>
      </c>
      <c r="BP120" s="64">
        <f>IFERROR(1/J120*(Y120/H120),"0")</f>
        <v>0.125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60</v>
      </c>
      <c r="Y122" s="780">
        <f>IFERROR(IF(X122="",0,CEILING((X122/$H122),1)*$H122),"")</f>
        <v>63</v>
      </c>
      <c r="Z122" s="36">
        <f>IFERROR(IF(Y122=0,"",ROUNDUP(Y122/H122,0)*0.00902),"")</f>
        <v>0.12628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62.800000000000004</v>
      </c>
      <c r="BN122" s="64">
        <f>IFERROR(Y122*I122/H122,"0")</f>
        <v>65.94</v>
      </c>
      <c r="BO122" s="64">
        <f>IFERROR(1/J122*(X122/H122),"0")</f>
        <v>0.10101010101010102</v>
      </c>
      <c r="BP122" s="64">
        <f>IFERROR(1/J122*(Y122/H122),"0")</f>
        <v>0.10606060606060606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21.19047619047619</v>
      </c>
      <c r="Y124" s="781">
        <f>IFERROR(Y119/H119,"0")+IFERROR(Y120/H120,"0")+IFERROR(Y121/H121,"0")+IFERROR(Y122/H122,"0")+IFERROR(Y123/H123,"0")</f>
        <v>22</v>
      </c>
      <c r="Z124" s="781">
        <f>IFERROR(IF(Z119="",0,Z119),"0")+IFERROR(IF(Z120="",0,Z120),"0")+IFERROR(IF(Z121="",0,Z121),"0")+IFERROR(IF(Z122="",0,Z122),"0")+IFERROR(IF(Z123="",0,Z123),"0")</f>
        <v>0.27812000000000003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148</v>
      </c>
      <c r="Y125" s="781">
        <f>IFERROR(SUM(Y119:Y123),"0")</f>
        <v>152.6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41</v>
      </c>
      <c r="Y127" s="780">
        <f>IFERROR(IF(X127="",0,CEILING((X127/$H127),1)*$H127),"")</f>
        <v>43.2</v>
      </c>
      <c r="Z127" s="36">
        <f>IFERROR(IF(Y127=0,"",ROUNDUP(Y127/H127,0)*0.01898),"")</f>
        <v>7.5920000000000001E-2</v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42.651388888888889</v>
      </c>
      <c r="BN127" s="64">
        <f>IFERROR(Y127*I127/H127,"0")</f>
        <v>44.94</v>
      </c>
      <c r="BO127" s="64">
        <f>IFERROR(1/J127*(X127/H127),"0")</f>
        <v>5.9317129629629622E-2</v>
      </c>
      <c r="BP127" s="64">
        <f>IFERROR(1/J127*(Y127/H127),"0")</f>
        <v>6.25E-2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3.7962962962962958</v>
      </c>
      <c r="Y130" s="781">
        <f>IFERROR(Y127/H127,"0")+IFERROR(Y128/H128,"0")+IFERROR(Y129/H129,"0")</f>
        <v>4</v>
      </c>
      <c r="Z130" s="781">
        <f>IFERROR(IF(Z127="",0,Z127),"0")+IFERROR(IF(Z128="",0,Z128),"0")+IFERROR(IF(Z129="",0,Z129),"0")</f>
        <v>7.5920000000000001E-2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41</v>
      </c>
      <c r="Y131" s="781">
        <f>IFERROR(SUM(Y127:Y129),"0")</f>
        <v>43.2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200</v>
      </c>
      <c r="Y137" s="780">
        <f t="shared" si="31"/>
        <v>202.5</v>
      </c>
      <c r="Z137" s="36">
        <f>IFERROR(IF(Y137=0,"",ROUNDUP(Y137/H137,0)*0.00651),"")</f>
        <v>0.48825000000000002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218.66666666666666</v>
      </c>
      <c r="BN137" s="64">
        <f t="shared" si="33"/>
        <v>221.39999999999998</v>
      </c>
      <c r="BO137" s="64">
        <f t="shared" si="34"/>
        <v>0.40700040700040702</v>
      </c>
      <c r="BP137" s="64">
        <f t="shared" si="35"/>
        <v>0.41208791208791212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74.074074074074076</v>
      </c>
      <c r="Y140" s="781">
        <f>IFERROR(Y133/H133,"0")+IFERROR(Y134/H134,"0")+IFERROR(Y135/H135,"0")+IFERROR(Y136/H136,"0")+IFERROR(Y137/H137,"0")+IFERROR(Y138/H138,"0")+IFERROR(Y139/H139,"0")</f>
        <v>75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0.48825000000000002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200</v>
      </c>
      <c r="Y141" s="781">
        <f>IFERROR(SUM(Y133:Y139),"0")</f>
        <v>202.5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89</v>
      </c>
      <c r="Y190" s="780">
        <f t="shared" ref="Y190:Y197" si="36">IFERROR(IF(X190="",0,CEILING((X190/$H190),1)*$H190),"")</f>
        <v>92.4</v>
      </c>
      <c r="Z190" s="36">
        <f>IFERROR(IF(Y190=0,"",ROUNDUP(Y190/H190,0)*0.00902),"")</f>
        <v>0.19844000000000001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94.721428571428561</v>
      </c>
      <c r="BN190" s="64">
        <f t="shared" ref="BN190:BN197" si="38">IFERROR(Y190*I190/H190,"0")</f>
        <v>98.34</v>
      </c>
      <c r="BO190" s="64">
        <f t="shared" ref="BO190:BO197" si="39">IFERROR(1/J190*(X190/H190),"0")</f>
        <v>0.16053391053391053</v>
      </c>
      <c r="BP190" s="64">
        <f t="shared" ref="BP190:BP197" si="40">IFERROR(1/J190*(Y190/H190),"0")</f>
        <v>0.16666666666666669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80</v>
      </c>
      <c r="Y192" s="780">
        <f t="shared" si="36"/>
        <v>84</v>
      </c>
      <c r="Z192" s="36">
        <f>IFERROR(IF(Y192=0,"",ROUNDUP(Y192/H192,0)*0.00902),"")</f>
        <v>0.1804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84</v>
      </c>
      <c r="BN192" s="64">
        <f t="shared" si="38"/>
        <v>88.199999999999989</v>
      </c>
      <c r="BO192" s="64">
        <f t="shared" si="39"/>
        <v>0.14430014430014429</v>
      </c>
      <c r="BP192" s="64">
        <f t="shared" si="40"/>
        <v>0.15151515151515152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12</v>
      </c>
      <c r="Y193" s="780">
        <f t="shared" si="36"/>
        <v>12.600000000000001</v>
      </c>
      <c r="Z193" s="36">
        <f>IFERROR(IF(Y193=0,"",ROUNDUP(Y193/H193,0)*0.00502),"")</f>
        <v>3.0120000000000001E-2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12.742857142857142</v>
      </c>
      <c r="BN193" s="64">
        <f t="shared" si="38"/>
        <v>13.38</v>
      </c>
      <c r="BO193" s="64">
        <f t="shared" si="39"/>
        <v>2.4420024420024423E-2</v>
      </c>
      <c r="BP193" s="64">
        <f t="shared" si="40"/>
        <v>2.5641025641025644E-2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65</v>
      </c>
      <c r="Y195" s="780">
        <f t="shared" si="36"/>
        <v>65.100000000000009</v>
      </c>
      <c r="Z195" s="36">
        <f>IFERROR(IF(Y195=0,"",ROUNDUP(Y195/H195,0)*0.00502),"")</f>
        <v>0.15562000000000001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68.095238095238088</v>
      </c>
      <c r="BN195" s="64">
        <f t="shared" si="38"/>
        <v>68.200000000000017</v>
      </c>
      <c r="BO195" s="64">
        <f t="shared" si="39"/>
        <v>0.1322751322751323</v>
      </c>
      <c r="BP195" s="64">
        <f t="shared" si="40"/>
        <v>0.13247863247863251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76.904761904761912</v>
      </c>
      <c r="Y198" s="781">
        <f>IFERROR(Y190/H190,"0")+IFERROR(Y191/H191,"0")+IFERROR(Y192/H192,"0")+IFERROR(Y193/H193,"0")+IFERROR(Y194/H194,"0")+IFERROR(Y195/H195,"0")+IFERROR(Y196/H196,"0")+IFERROR(Y197/H197,"0")</f>
        <v>79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0.56457999999999997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246</v>
      </c>
      <c r="Y199" s="781">
        <f>IFERROR(SUM(Y190:Y197),"0")</f>
        <v>254.10000000000002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29</v>
      </c>
      <c r="Y216" s="780">
        <f t="shared" si="41"/>
        <v>30.6</v>
      </c>
      <c r="Z216" s="36">
        <f>IFERROR(IF(Y216=0,"",ROUNDUP(Y216/H216,0)*0.00502),"")</f>
        <v>8.5339999999999999E-2</v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31.094444444444441</v>
      </c>
      <c r="BN216" s="64">
        <f t="shared" si="43"/>
        <v>32.81</v>
      </c>
      <c r="BO216" s="64">
        <f t="shared" si="44"/>
        <v>6.8850902184235521E-2</v>
      </c>
      <c r="BP216" s="64">
        <f t="shared" si="45"/>
        <v>7.2649572649572655E-2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19</v>
      </c>
      <c r="Y219" s="780">
        <f t="shared" si="41"/>
        <v>19.8</v>
      </c>
      <c r="Z219" s="36">
        <f>IFERROR(IF(Y219=0,"",ROUNDUP(Y219/H219,0)*0.00502),"")</f>
        <v>5.5220000000000005E-2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20.055555555555557</v>
      </c>
      <c r="BN219" s="64">
        <f t="shared" si="43"/>
        <v>20.9</v>
      </c>
      <c r="BO219" s="64">
        <f t="shared" si="44"/>
        <v>4.5109211775878448E-2</v>
      </c>
      <c r="BP219" s="64">
        <f t="shared" si="45"/>
        <v>4.7008547008547015E-2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26.666666666666664</v>
      </c>
      <c r="Y220" s="781">
        <f>IFERROR(Y212/H212,"0")+IFERROR(Y213/H213,"0")+IFERROR(Y214/H214,"0")+IFERROR(Y215/H215,"0")+IFERROR(Y216/H216,"0")+IFERROR(Y217/H217,"0")+IFERROR(Y218/H218,"0")+IFERROR(Y219/H219,"0")</f>
        <v>28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0.14056000000000002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48</v>
      </c>
      <c r="Y221" s="781">
        <f>IFERROR(SUM(Y212:Y219),"0")</f>
        <v>50.400000000000006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66</v>
      </c>
      <c r="Y227" s="780">
        <f t="shared" si="46"/>
        <v>67.2</v>
      </c>
      <c r="Z227" s="36">
        <f t="shared" ref="Z227:Z233" si="51">IFERROR(IF(Y227=0,"",ROUNDUP(Y227/H227,0)*0.00651),"")</f>
        <v>0.18228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73.424999999999997</v>
      </c>
      <c r="BN227" s="64">
        <f t="shared" si="48"/>
        <v>74.760000000000005</v>
      </c>
      <c r="BO227" s="64">
        <f t="shared" si="49"/>
        <v>0.15109890109890112</v>
      </c>
      <c r="BP227" s="64">
        <f t="shared" si="50"/>
        <v>0.15384615384615388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95</v>
      </c>
      <c r="Y229" s="780">
        <f t="shared" si="46"/>
        <v>96</v>
      </c>
      <c r="Z229" s="36">
        <f t="shared" si="51"/>
        <v>0.26040000000000002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104.97500000000001</v>
      </c>
      <c r="BN229" s="64">
        <f t="shared" si="48"/>
        <v>106.08000000000001</v>
      </c>
      <c r="BO229" s="64">
        <f t="shared" si="49"/>
        <v>0.21749084249084252</v>
      </c>
      <c r="BP229" s="64">
        <f t="shared" si="50"/>
        <v>0.2197802197802198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118</v>
      </c>
      <c r="Y230" s="780">
        <f t="shared" si="46"/>
        <v>120</v>
      </c>
      <c r="Z230" s="36">
        <f t="shared" si="51"/>
        <v>0.32550000000000001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130.39000000000001</v>
      </c>
      <c r="BN230" s="64">
        <f t="shared" si="48"/>
        <v>132.60000000000002</v>
      </c>
      <c r="BO230" s="64">
        <f t="shared" si="49"/>
        <v>0.27014652014652019</v>
      </c>
      <c r="BP230" s="64">
        <f t="shared" si="50"/>
        <v>0.27472527472527475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72</v>
      </c>
      <c r="Y232" s="780">
        <f t="shared" si="46"/>
        <v>72</v>
      </c>
      <c r="Z232" s="36">
        <f t="shared" si="51"/>
        <v>0.1953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33</v>
      </c>
      <c r="Y233" s="780">
        <f t="shared" si="46"/>
        <v>33.6</v>
      </c>
      <c r="Z233" s="36">
        <f t="shared" si="51"/>
        <v>9.1139999999999999E-2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36.547499999999999</v>
      </c>
      <c r="BN233" s="64">
        <f t="shared" si="48"/>
        <v>37.212000000000003</v>
      </c>
      <c r="BO233" s="64">
        <f t="shared" si="49"/>
        <v>7.5549450549450559E-2</v>
      </c>
      <c r="BP233" s="64">
        <f t="shared" si="50"/>
        <v>7.6923076923076941E-2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160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162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1.0546200000000001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384</v>
      </c>
      <c r="Y235" s="781">
        <f>IFERROR(SUM(Y223:Y233),"0")</f>
        <v>388.8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15</v>
      </c>
      <c r="Y242" s="780">
        <f t="shared" si="52"/>
        <v>16.8</v>
      </c>
      <c r="Z242" s="36">
        <f>IFERROR(IF(Y242=0,"",ROUNDUP(Y242/H242,0)*0.00651),"")</f>
        <v>4.5569999999999999E-2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16.575000000000003</v>
      </c>
      <c r="BN242" s="64">
        <f t="shared" si="54"/>
        <v>18.564000000000004</v>
      </c>
      <c r="BO242" s="64">
        <f t="shared" si="55"/>
        <v>3.4340659340659344E-2</v>
      </c>
      <c r="BP242" s="64">
        <f t="shared" si="56"/>
        <v>3.8461538461538471E-2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6.25</v>
      </c>
      <c r="Y243" s="781">
        <f>IFERROR(Y237/H237,"0")+IFERROR(Y238/H238,"0")+IFERROR(Y239/H239,"0")+IFERROR(Y240/H240,"0")+IFERROR(Y241/H241,"0")+IFERROR(Y242/H242,"0")</f>
        <v>7.0000000000000009</v>
      </c>
      <c r="Z243" s="781">
        <f>IFERROR(IF(Z237="",0,Z237),"0")+IFERROR(IF(Z238="",0,Z238),"0")+IFERROR(IF(Z239="",0,Z239),"0")+IFERROR(IF(Z240="",0,Z240),"0")+IFERROR(IF(Z241="",0,Z241),"0")+IFERROR(IF(Z242="",0,Z242),"0")</f>
        <v>4.5569999999999999E-2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15</v>
      </c>
      <c r="Y244" s="781">
        <f>IFERROR(SUM(Y237:Y242),"0")</f>
        <v>16.8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5</v>
      </c>
      <c r="Y259" s="780">
        <f t="shared" ref="Y259:Y267" si="62">IFERROR(IF(X259="",0,CEILING((X259/$H259),1)*$H259),"")</f>
        <v>11.6</v>
      </c>
      <c r="Z259" s="36">
        <f>IFERROR(IF(Y259=0,"",ROUNDUP(Y259/H259,0)*0.01898),"")</f>
        <v>1.898E-2</v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5.1875</v>
      </c>
      <c r="BN259" s="64">
        <f t="shared" ref="BN259:BN267" si="64">IFERROR(Y259*I259/H259,"0")</f>
        <v>12.035</v>
      </c>
      <c r="BO259" s="64">
        <f t="shared" ref="BO259:BO267" si="65">IFERROR(1/J259*(X259/H259),"0")</f>
        <v>6.7349137931034487E-3</v>
      </c>
      <c r="BP259" s="64">
        <f t="shared" ref="BP259:BP267" si="66">IFERROR(1/J259*(Y259/H259),"0")</f>
        <v>1.5625E-2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0.43103448275862072</v>
      </c>
      <c r="Y268" s="781">
        <f>IFERROR(Y259/H259,"0")+IFERROR(Y260/H260,"0")+IFERROR(Y261/H261,"0")+IFERROR(Y262/H262,"0")+IFERROR(Y263/H263,"0")+IFERROR(Y264/H264,"0")+IFERROR(Y265/H265,"0")+IFERROR(Y266/H266,"0")+IFERROR(Y267/H267,"0")</f>
        <v>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1.898E-2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5</v>
      </c>
      <c r="Y269" s="781">
        <f>IFERROR(SUM(Y259:Y267),"0")</f>
        <v>11.6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9</v>
      </c>
      <c r="Y360" s="780">
        <f t="shared" si="77"/>
        <v>10.8</v>
      </c>
      <c r="Z360" s="36">
        <f>IFERROR(IF(Y360=0,"",ROUNDUP(Y360/H360,0)*0.01898),"")</f>
        <v>1.898E-2</v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9.3624999999999989</v>
      </c>
      <c r="BN360" s="64">
        <f t="shared" si="79"/>
        <v>11.234999999999999</v>
      </c>
      <c r="BO360" s="64">
        <f t="shared" si="80"/>
        <v>1.3020833333333332E-2</v>
      </c>
      <c r="BP360" s="64">
        <f t="shared" si="81"/>
        <v>1.5625E-2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0.83333333333333326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1.898E-2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9</v>
      </c>
      <c r="Y368" s="781">
        <f>IFERROR(SUM(Y359:Y366),"0")</f>
        <v>10.8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89</v>
      </c>
      <c r="Y387" s="780">
        <f>IFERROR(IF(X387="",0,CEILING((X387/$H387),1)*$H387),"")</f>
        <v>93.6</v>
      </c>
      <c r="Z387" s="36">
        <f>IFERROR(IF(Y387=0,"",ROUNDUP(Y387/H387,0)*0.01898),"")</f>
        <v>0.22776000000000002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94.921923076923093</v>
      </c>
      <c r="BN387" s="64">
        <f>IFERROR(Y387*I387/H387,"0")</f>
        <v>99.828000000000003</v>
      </c>
      <c r="BO387" s="64">
        <f>IFERROR(1/J387*(X387/H387),"0")</f>
        <v>0.17828525641025642</v>
      </c>
      <c r="BP387" s="64">
        <f>IFERROR(1/J387*(Y387/H387),"0")</f>
        <v>0.1875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11.410256410256411</v>
      </c>
      <c r="Y390" s="781">
        <f>IFERROR(Y386/H386,"0")+IFERROR(Y387/H387,"0")+IFERROR(Y388/H388,"0")+IFERROR(Y389/H389,"0")</f>
        <v>12</v>
      </c>
      <c r="Z390" s="781">
        <f>IFERROR(IF(Z386="",0,Z386),"0")+IFERROR(IF(Z387="",0,Z387),"0")+IFERROR(IF(Z388="",0,Z388),"0")+IFERROR(IF(Z389="",0,Z389),"0")</f>
        <v>0.22776000000000002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89</v>
      </c>
      <c r="Y391" s="781">
        <f>IFERROR(SUM(Y386:Y389),"0")</f>
        <v>93.6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1</v>
      </c>
      <c r="Y395" s="780">
        <f>IFERROR(IF(X395="",0,CEILING((X395/$H395),1)*$H395),"")</f>
        <v>2.5499999999999998</v>
      </c>
      <c r="Z395" s="36">
        <f>IFERROR(IF(Y395=0,"",ROUNDUP(Y395/H395,0)*0.00651),"")</f>
        <v>6.5100000000000002E-3</v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1.1588235294117648</v>
      </c>
      <c r="BN395" s="64">
        <f>IFERROR(Y395*I395/H395,"0")</f>
        <v>2.9550000000000001</v>
      </c>
      <c r="BO395" s="64">
        <f>IFERROR(1/J395*(X395/H395),"0")</f>
        <v>2.1547080370609788E-3</v>
      </c>
      <c r="BP395" s="64">
        <f>IFERROR(1/J395*(Y395/H395),"0")</f>
        <v>5.4945054945054949E-3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0.39215686274509809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1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246</v>
      </c>
      <c r="Y425" s="780">
        <f t="shared" si="87"/>
        <v>255</v>
      </c>
      <c r="Z425" s="36">
        <f>IFERROR(IF(Y425=0,"",ROUNDUP(Y425/H425,0)*0.02175),"")</f>
        <v>0.36974999999999997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253.87199999999999</v>
      </c>
      <c r="BN425" s="64">
        <f t="shared" si="89"/>
        <v>263.16000000000003</v>
      </c>
      <c r="BO425" s="64">
        <f t="shared" si="90"/>
        <v>0.34166666666666662</v>
      </c>
      <c r="BP425" s="64">
        <f t="shared" si="91"/>
        <v>0.35416666666666663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16.399999999999999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0.36974999999999997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246</v>
      </c>
      <c r="Y430" s="781">
        <f>IFERROR(SUM(Y419:Y428),"0")</f>
        <v>255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649</v>
      </c>
      <c r="Y463" s="780">
        <f>IFERROR(IF(X463="",0,CEILING((X463/$H463),1)*$H463),"")</f>
        <v>657</v>
      </c>
      <c r="Z463" s="36">
        <f>IFERROR(IF(Y463=0,"",ROUNDUP(Y463/H463,0)*0.01898),"")</f>
        <v>1.38554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686.42566666666664</v>
      </c>
      <c r="BN463" s="64">
        <f>IFERROR(Y463*I463/H463,"0")</f>
        <v>694.88700000000006</v>
      </c>
      <c r="BO463" s="64">
        <f>IFERROR(1/J463*(X463/H463),"0")</f>
        <v>1.1267361111111112</v>
      </c>
      <c r="BP463" s="64">
        <f>IFERROR(1/J463*(Y463/H463),"0")</f>
        <v>1.140625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72.111111111111114</v>
      </c>
      <c r="Y468" s="781">
        <f>IFERROR(Y463/H463,"0")+IFERROR(Y464/H464,"0")+IFERROR(Y465/H465,"0")+IFERROR(Y466/H466,"0")+IFERROR(Y467/H467,"0")</f>
        <v>73</v>
      </c>
      <c r="Z468" s="781">
        <f>IFERROR(IF(Z463="",0,Z463),"0")+IFERROR(IF(Z464="",0,Z464),"0")+IFERROR(IF(Z465="",0,Z465),"0")+IFERROR(IF(Z466="",0,Z466),"0")+IFERROR(IF(Z467="",0,Z467),"0")</f>
        <v>1.38554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649</v>
      </c>
      <c r="Y469" s="781">
        <f>IFERROR(SUM(Y463:Y467),"0")</f>
        <v>657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1</v>
      </c>
      <c r="Y508" s="780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0.83333333333333337</v>
      </c>
      <c r="Y510" s="781">
        <f>IFERROR(Y508/H508,"0")+IFERROR(Y509/H509,"0")</f>
        <v>1</v>
      </c>
      <c r="Z510" s="781">
        <f>IFERROR(IF(Z508="",0,Z508),"0")+IFERROR(IF(Z509="",0,Z509),"0")</f>
        <v>6.2700000000000004E-3</v>
      </c>
      <c r="AA510" s="782"/>
      <c r="AB510" s="782"/>
      <c r="AC510" s="782"/>
    </row>
    <row r="511" spans="1:68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1</v>
      </c>
      <c r="Y511" s="781">
        <f>IFERROR(SUM(Y508:Y509),"0")</f>
        <v>1.2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2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2.4</v>
      </c>
      <c r="BN530" s="64">
        <f>IFERROR(Y530*I530/H530,"0")</f>
        <v>3.6</v>
      </c>
      <c r="BO530" s="64">
        <f>IFERROR(1/J530*(X530/H530),"0")</f>
        <v>3.3333333333333331E-3</v>
      </c>
      <c r="BP530" s="64">
        <f>IFERROR(1/J530*(Y530/H530),"0")</f>
        <v>5.0000000000000001E-3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0.66666666666666663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2</v>
      </c>
      <c r="Y532" s="781">
        <f>IFERROR(SUM(Y530:Y530),"0")</f>
        <v>3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1154</v>
      </c>
      <c r="Y556" s="780">
        <f t="shared" si="103"/>
        <v>1156.3200000000002</v>
      </c>
      <c r="Z556" s="36">
        <f t="shared" si="104"/>
        <v>2.61924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1232.681818181818</v>
      </c>
      <c r="BN556" s="64">
        <f t="shared" si="106"/>
        <v>1235.1600000000001</v>
      </c>
      <c r="BO556" s="64">
        <f t="shared" si="107"/>
        <v>2.101544289044289</v>
      </c>
      <c r="BP556" s="64">
        <f t="shared" si="108"/>
        <v>2.1057692307692313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748</v>
      </c>
      <c r="Y558" s="780">
        <f t="shared" si="103"/>
        <v>749.76</v>
      </c>
      <c r="Z558" s="36">
        <f t="shared" si="104"/>
        <v>1.6983200000000001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798.99999999999989</v>
      </c>
      <c r="BN558" s="64">
        <f t="shared" si="106"/>
        <v>800.87999999999988</v>
      </c>
      <c r="BO558" s="64">
        <f t="shared" si="107"/>
        <v>1.3621794871794872</v>
      </c>
      <c r="BP558" s="64">
        <f t="shared" si="108"/>
        <v>1.3653846153846154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360.22727272727275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4.3175600000000003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1902</v>
      </c>
      <c r="Y569" s="781">
        <f>IFERROR(SUM(Y553:Y567),"0")</f>
        <v>1906.0800000000002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521</v>
      </c>
      <c r="Y577" s="780">
        <f t="shared" ref="Y577:Y590" si="109">IFERROR(IF(X577="",0,CEILING((X577/$H577),1)*$H577),"")</f>
        <v>522.72</v>
      </c>
      <c r="Z577" s="36">
        <f>IFERROR(IF(Y577=0,"",ROUNDUP(Y577/H577,0)*0.01196),"")</f>
        <v>1.18404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556.52272727272725</v>
      </c>
      <c r="BN577" s="64">
        <f t="shared" ref="BN577:BN590" si="111">IFERROR(Y577*I577/H577,"0")</f>
        <v>558.36</v>
      </c>
      <c r="BO577" s="64">
        <f t="shared" ref="BO577:BO590" si="112">IFERROR(1/J577*(X577/H577),"0")</f>
        <v>0.94879079254079257</v>
      </c>
      <c r="BP577" s="64">
        <f t="shared" ref="BP577:BP590" si="113">IFERROR(1/J577*(Y577/H577),"0")</f>
        <v>0.95192307692307698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567</v>
      </c>
      <c r="Y578" s="780">
        <f t="shared" si="109"/>
        <v>570.24</v>
      </c>
      <c r="Z578" s="36">
        <f>IFERROR(IF(Y578=0,"",ROUNDUP(Y578/H578,0)*0.01196),"")</f>
        <v>1.2916799999999999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605.65909090909076</v>
      </c>
      <c r="BN578" s="64">
        <f t="shared" si="111"/>
        <v>609.11999999999989</v>
      </c>
      <c r="BO578" s="64">
        <f t="shared" si="112"/>
        <v>1.0325611888111887</v>
      </c>
      <c r="BP578" s="64">
        <f t="shared" si="113"/>
        <v>1.0384615384615385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191</v>
      </c>
      <c r="Y580" s="780">
        <f t="shared" si="109"/>
        <v>195.36</v>
      </c>
      <c r="Z580" s="36">
        <f>IFERROR(IF(Y580=0,"",ROUNDUP(Y580/H580,0)*0.01196),"")</f>
        <v>0.44252000000000002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204.02272727272725</v>
      </c>
      <c r="BN580" s="64">
        <f t="shared" si="111"/>
        <v>208.68</v>
      </c>
      <c r="BO580" s="64">
        <f t="shared" si="112"/>
        <v>0.34782925407925408</v>
      </c>
      <c r="BP580" s="64">
        <f t="shared" si="113"/>
        <v>0.35576923076923078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242.2348484848485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244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2.9182399999999999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1279</v>
      </c>
      <c r="Y592" s="781">
        <f>IFERROR(SUM(Y577:Y590),"0")</f>
        <v>1288.3200000000002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6053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6152.75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6446.9161955601576</v>
      </c>
      <c r="Y680" s="781">
        <f>IFERROR(SUM(BN22:BN676),"0")</f>
        <v>6552.5320000000002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11</v>
      </c>
      <c r="Y681" s="38">
        <f>ROUNDUP(SUM(BP22:BP676),0)</f>
        <v>12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6721.9161955601576</v>
      </c>
      <c r="Y682" s="781">
        <f>GrossWeightTotalR+PalletQtyTotalR*25</f>
        <v>6852.5320000000002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1186.6359128832253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1204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13.468019999999999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229.2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200.8</v>
      </c>
      <c r="E689" s="46">
        <f>IFERROR(Y103*1,"0")+IFERROR(Y104*1,"0")+IFERROR(Y105*1,"0")+IFERROR(Y109*1,"0")+IFERROR(Y110*1,"0")+IFERROR(Y111*1,"0")+IFERROR(Y112*1,"0")+IFERROR(Y113*1,"0")+IFERROR(Y114*1,"0")</f>
        <v>385.2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398.3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254.10000000000002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456.00000000000006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11.6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106.94999999999999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255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657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1.2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3194.4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43"/>
        <filter val="0,67"/>
        <filter val="0,83"/>
        <filter val="1 154,00"/>
        <filter val="1 186,64"/>
        <filter val="1 279,00"/>
        <filter val="1 902,00"/>
        <filter val="1,00"/>
        <filter val="11"/>
        <filter val="11,41"/>
        <filter val="112,00"/>
        <filter val="118,00"/>
        <filter val="12,00"/>
        <filter val="140,00"/>
        <filter val="144,00"/>
        <filter val="148,00"/>
        <filter val="15,00"/>
        <filter val="157,00"/>
        <filter val="16,40"/>
        <filter val="160,00"/>
        <filter val="17,37"/>
        <filter val="181,00"/>
        <filter val="19,00"/>
        <filter val="191,00"/>
        <filter val="2,00"/>
        <filter val="20,34"/>
        <filter val="200,00"/>
        <filter val="21,19"/>
        <filter val="222,00"/>
        <filter val="234,00"/>
        <filter val="242,23"/>
        <filter val="246,00"/>
        <filter val="26,67"/>
        <filter val="28,00"/>
        <filter val="28,54"/>
        <filter val="29,00"/>
        <filter val="3,80"/>
        <filter val="33,00"/>
        <filter val="360,23"/>
        <filter val="384,00"/>
        <filter val="4,44"/>
        <filter val="41,00"/>
        <filter val="41,52"/>
        <filter val="47,00"/>
        <filter val="48,00"/>
        <filter val="5,00"/>
        <filter val="521,00"/>
        <filter val="53,00"/>
        <filter val="567,00"/>
        <filter val="6 053,00"/>
        <filter val="6 446,92"/>
        <filter val="6 721,92"/>
        <filter val="6,25"/>
        <filter val="60,00"/>
        <filter val="649,00"/>
        <filter val="65,00"/>
        <filter val="66,00"/>
        <filter val="72,00"/>
        <filter val="72,11"/>
        <filter val="74,07"/>
        <filter val="748,00"/>
        <filter val="76,90"/>
        <filter val="80,00"/>
        <filter val="88,00"/>
        <filter val="89,00"/>
        <filter val="9,00"/>
        <filter val="95,00"/>
        <filter val="97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