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КИ филиалы\"/>
    </mc:Choice>
  </mc:AlternateContent>
  <xr:revisionPtr revIDLastSave="0" documentId="13_ncr:1_{721986DE-16A7-422F-90F3-18BBA601EA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6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1" i="1" s="1"/>
  <c r="P22" i="1"/>
  <c r="P23" i="1"/>
  <c r="P24" i="1"/>
  <c r="P25" i="1"/>
  <c r="T25" i="1" s="1"/>
  <c r="P26" i="1"/>
  <c r="P27" i="1"/>
  <c r="P28" i="1"/>
  <c r="T28" i="1" s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Q44" i="1" s="1"/>
  <c r="P45" i="1"/>
  <c r="P46" i="1"/>
  <c r="P47" i="1"/>
  <c r="P48" i="1"/>
  <c r="P49" i="1"/>
  <c r="P50" i="1"/>
  <c r="P51" i="1"/>
  <c r="P52" i="1"/>
  <c r="P53" i="1"/>
  <c r="T53" i="1" s="1"/>
  <c r="P54" i="1"/>
  <c r="P55" i="1"/>
  <c r="P56" i="1"/>
  <c r="P57" i="1"/>
  <c r="P58" i="1"/>
  <c r="P59" i="1"/>
  <c r="Q59" i="1" s="1"/>
  <c r="P60" i="1"/>
  <c r="P61" i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P70" i="1"/>
  <c r="P71" i="1"/>
  <c r="P72" i="1"/>
  <c r="P73" i="1"/>
  <c r="T73" i="1" s="1"/>
  <c r="P74" i="1"/>
  <c r="Q74" i="1" s="1"/>
  <c r="P75" i="1"/>
  <c r="T75" i="1" s="1"/>
  <c r="P76" i="1"/>
  <c r="P77" i="1"/>
  <c r="P78" i="1"/>
  <c r="Q78" i="1" s="1"/>
  <c r="P79" i="1"/>
  <c r="Q79" i="1" s="1"/>
  <c r="P80" i="1"/>
  <c r="P81" i="1"/>
  <c r="P82" i="1"/>
  <c r="P83" i="1"/>
  <c r="P84" i="1"/>
  <c r="P85" i="1"/>
  <c r="T85" i="1" s="1"/>
  <c r="P86" i="1"/>
  <c r="P87" i="1"/>
  <c r="P88" i="1"/>
  <c r="P89" i="1"/>
  <c r="P90" i="1"/>
  <c r="P91" i="1"/>
  <c r="P92" i="1"/>
  <c r="P93" i="1"/>
  <c r="P6" i="1"/>
  <c r="Q6" i="1" l="1"/>
  <c r="T6" i="1" s="1"/>
  <c r="U92" i="1"/>
  <c r="Q92" i="1"/>
  <c r="T92" i="1" s="1"/>
  <c r="Q90" i="1"/>
  <c r="T90" i="1" s="1"/>
  <c r="Q88" i="1"/>
  <c r="T88" i="1" s="1"/>
  <c r="T86" i="1"/>
  <c r="T84" i="1"/>
  <c r="T82" i="1"/>
  <c r="T80" i="1"/>
  <c r="T78" i="1"/>
  <c r="T76" i="1"/>
  <c r="T74" i="1"/>
  <c r="T72" i="1"/>
  <c r="T70" i="1"/>
  <c r="T60" i="1"/>
  <c r="T58" i="1"/>
  <c r="Q56" i="1"/>
  <c r="T56" i="1" s="1"/>
  <c r="T54" i="1"/>
  <c r="T52" i="1"/>
  <c r="T50" i="1"/>
  <c r="T48" i="1"/>
  <c r="T46" i="1"/>
  <c r="T44" i="1"/>
  <c r="T42" i="1"/>
  <c r="T40" i="1"/>
  <c r="T38" i="1"/>
  <c r="T36" i="1"/>
  <c r="Q34" i="1"/>
  <c r="T34" i="1" s="1"/>
  <c r="T32" i="1"/>
  <c r="T30" i="1"/>
  <c r="Q26" i="1"/>
  <c r="T26" i="1" s="1"/>
  <c r="T24" i="1"/>
  <c r="T22" i="1"/>
  <c r="Q20" i="1"/>
  <c r="T20" i="1" s="1"/>
  <c r="Q18" i="1"/>
  <c r="T18" i="1" s="1"/>
  <c r="T16" i="1"/>
  <c r="T14" i="1"/>
  <c r="T12" i="1"/>
  <c r="T10" i="1"/>
  <c r="T8" i="1"/>
  <c r="U93" i="1"/>
  <c r="T93" i="1"/>
  <c r="T91" i="1"/>
  <c r="Q89" i="1"/>
  <c r="T89" i="1" s="1"/>
  <c r="T87" i="1"/>
  <c r="T83" i="1"/>
  <c r="T81" i="1"/>
  <c r="T79" i="1"/>
  <c r="T77" i="1"/>
  <c r="T71" i="1"/>
  <c r="Q69" i="1"/>
  <c r="T69" i="1" s="1"/>
  <c r="T61" i="1"/>
  <c r="T59" i="1"/>
  <c r="Q57" i="1"/>
  <c r="T57" i="1" s="1"/>
  <c r="T55" i="1"/>
  <c r="T51" i="1"/>
  <c r="Q49" i="1"/>
  <c r="T49" i="1" s="1"/>
  <c r="T47" i="1"/>
  <c r="Q45" i="1"/>
  <c r="T45" i="1" s="1"/>
  <c r="T43" i="1"/>
  <c r="T41" i="1"/>
  <c r="T39" i="1"/>
  <c r="T37" i="1"/>
  <c r="T35" i="1"/>
  <c r="T33" i="1"/>
  <c r="T31" i="1"/>
  <c r="T29" i="1"/>
  <c r="T27" i="1"/>
  <c r="T23" i="1"/>
  <c r="T21" i="1"/>
  <c r="T19" i="1"/>
  <c r="T17" i="1"/>
  <c r="T15" i="1"/>
  <c r="T13" i="1"/>
  <c r="T11" i="1"/>
  <c r="T9" i="1"/>
  <c r="T7" i="1"/>
  <c r="U6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K5" i="1"/>
  <c r="AG5" i="1" l="1"/>
</calcChain>
</file>

<file path=xl/sharedStrings.xml><?xml version="1.0" encoding="utf-8"?>
<sst xmlns="http://schemas.openxmlformats.org/spreadsheetml/2006/main" count="359" uniqueCount="147">
  <si>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</si>
  <si>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</si>
  <si>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</si>
  <si>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</si>
  <si>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</si>
  <si>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</si>
  <si>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</si>
  <si>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</si>
  <si>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</si>
  <si>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</si>
  <si>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</si>
  <si>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</si>
  <si>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</si>
  <si>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</si>
  <si>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</si>
  <si>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</si>
  <si>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</si>
  <si>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</si>
  <si>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</si>
  <si>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</si>
  <si>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</si>
  <si>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</si>
  <si>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</si>
  <si>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</si>
  <si>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</si>
  <si>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</si>
  <si>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</si>
  <si>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</si>
  <si>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</si>
  <si>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</si>
  <si>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</si>
  <si>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</si>
  <si>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</si>
  <si>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</si>
  <si>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</si>
  <si>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</si>
  <si>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</si>
  <si>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</si>
  <si>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</si>
  <si>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</si>
  <si>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</si>
  <si>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</si>
  <si>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</si>
  <si>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</si>
  <si>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</si>
  <si>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</si>
  <si>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</si>
  <si>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</si>
  <si>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</si>
  <si>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</si>
  <si>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</si>
  <si>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</si>
  <si>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</si>
  <si>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</si>
  <si>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</si>
  <si>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</si>
  <si>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</si>
  <si>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</si>
  <si>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</si>
  <si>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</si>
  <si>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</si>
  <si>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</si>
  <si>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</si>
  <si>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</si>
  <si>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</si>
  <si>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</si>
  <si>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</si>
  <si>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</si>
  <si>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</si>
  <si>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</si>
  <si>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</si>
  <si>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</si>
  <si>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</si>
  <si>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</si>
  <si>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</si>
  <si>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</si>
  <si>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</si>
  <si>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</si>
  <si>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</si>
  <si>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</si>
  <si>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</si>
  <si>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</si>
  <si>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</si>
  <si>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</si>
  <si>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</si>
  <si>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</si>
  <si>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</si>
  <si>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</si>
  <si>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</si>
  <si>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</si>
  <si>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</si>
  <si>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</si>
  <si>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</si>
  <si>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</si>
  <si>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</si>
  <si>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</si>
  <si>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</si>
  <si>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</si>
  <si>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</si>
  <si>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</si>
  <si>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</si>
  <si>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</si>
  <si>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</si>
  <si>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</si>
  <si>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</si>
  <si>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</si>
  <si>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</si>
  <si>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</si>
  <si>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</si>
  <si>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</si>
  <si>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</si>
  <si>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</si>
  <si>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</si>
  <si>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</si>
  <si>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</si>
  <si>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</si>
  <si>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</si>
  <si>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</si>
  <si>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</si>
  <si>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</si>
  <si>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</si>
  <si>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</si>
  <si>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</si>
  <si>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</si>
  <si>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</si>
  <si>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</si>
  <si>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</si>
  <si>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январь / 29,01,25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</si>
  <si>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</si>
  <si>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</si>
  <si>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</si>
  <si>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</si>
  <si>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</si>
  <si>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</si>
  <si>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</si>
  <si>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</si>
  <si>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</si>
  <si>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</si>
  <si>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</si>
  <si>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</si>
  <si>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11,12,24 в уценку 10 шт. / 26,11,24 в уценку 178 шт. / возможны скачки продаж из-за оптовика</t>
    </r>
  </si>
  <si>
    <t>нужно увеличить продажи / 14,01,25 в уценку 100 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</si>
  <si>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</si>
  <si>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</si>
  <si>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14,01,25 в уценку 25 шт.</t>
    </r>
  </si>
  <si>
    <t>заказ</t>
  </si>
  <si>
    <t>08,02,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</si>
</sst>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1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8109.3880000000008</v>
      </c>
      <c r="F5" s="4">
        <f>SUM(F6:F499)</f>
        <v>10123.654999999995</v>
      </c>
      <c r="G5" s="7"/>
      <c r="H5" s="1"/>
      <c r="I5" s="1"/>
      <c r="J5" s="4">
        <f t="shared" ref="J5:R5" si="0">SUM(J6:J499)</f>
        <v>8198.726999999999</v>
      </c>
      <c r="K5" s="4">
        <f t="shared" si="0"/>
        <v>-89.339000000000055</v>
      </c>
      <c r="L5" s="4">
        <f t="shared" si="0"/>
        <v>0</v>
      </c>
      <c r="M5" s="4">
        <f t="shared" si="0"/>
        <v>0</v>
      </c>
      <c r="N5" s="4">
        <f t="shared" si="0"/>
        <v>4143.530999999999</v>
      </c>
      <c r="O5" s="4">
        <f t="shared" si="0"/>
        <v>3895.5855333333334</v>
      </c>
      <c r="P5" s="4">
        <f t="shared" si="0"/>
        <v>1621.8776</v>
      </c>
      <c r="Q5" s="4">
        <f t="shared" si="0"/>
        <v>1085.8724</v>
      </c>
      <c r="R5" s="4">
        <f t="shared" si="0"/>
        <v>0</v>
      </c>
      <c r="S5" s="1"/>
      <c r="T5" s="1"/>
      <c r="U5" s="1"/>
      <c r="V5" s="4">
        <f t="shared" ref="V5:AE5" si="1">SUM(V6:V499)</f>
        <v>1920.6776000000004</v>
      </c>
      <c r="W5" s="4">
        <f t="shared" si="1"/>
        <v>1942.8764000000001</v>
      </c>
      <c r="X5" s="4">
        <f t="shared" si="1"/>
        <v>1961.7883999999999</v>
      </c>
      <c r="Y5" s="4">
        <f t="shared" si="1"/>
        <v>2064.7983999999997</v>
      </c>
      <c r="Z5" s="4">
        <f t="shared" si="1"/>
        <v>2349.4384000000009</v>
      </c>
      <c r="AA5" s="4">
        <f t="shared" si="1"/>
        <v>1821.3119999999999</v>
      </c>
      <c r="AB5" s="4">
        <f t="shared" si="1"/>
        <v>1728.1953333333324</v>
      </c>
      <c r="AC5" s="4">
        <f t="shared" si="1"/>
        <v>2895.9327999999991</v>
      </c>
      <c r="AD5" s="4">
        <f t="shared" si="1"/>
        <v>2360.527</v>
      </c>
      <c r="AE5" s="4">
        <f t="shared" si="1"/>
        <v>2245.297599999999</v>
      </c>
      <c r="AF5" s="1"/>
      <c r="AG5" s="4">
        <f>SUM(AG6:AG499)</f>
        <v>897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62.2</v>
      </c>
      <c r="D6" s="1">
        <v>181.749</v>
      </c>
      <c r="E6" s="1">
        <v>99.171999999999997</v>
      </c>
      <c r="F6" s="1">
        <v>136.809</v>
      </c>
      <c r="G6" s="7">
        <v>1</v>
      </c>
      <c r="H6" s="1">
        <v>50</v>
      </c>
      <c r="I6" s="1" t="s">
        <v>37</v>
      </c>
      <c r="J6" s="1">
        <v>96.6</v>
      </c>
      <c r="K6" s="1">
        <f t="shared" ref="K6:K36" si="2">E6-J6</f>
        <v>2.5720000000000027</v>
      </c>
      <c r="L6" s="1"/>
      <c r="M6" s="1"/>
      <c r="N6" s="1">
        <v>0</v>
      </c>
      <c r="O6" s="1"/>
      <c r="P6" s="1">
        <f>E6/5</f>
        <v>19.834399999999999</v>
      </c>
      <c r="Q6" s="5">
        <f>10*P6-O6-N6-F6</f>
        <v>61.534999999999997</v>
      </c>
      <c r="R6" s="5"/>
      <c r="S6" s="1"/>
      <c r="T6" s="1">
        <f>(F6+N6+O6+Q6)/P6</f>
        <v>10</v>
      </c>
      <c r="U6" s="1">
        <f>(F6+N6+O6)/P6</f>
        <v>6.8975618118017188</v>
      </c>
      <c r="V6" s="1">
        <v>13.9876</v>
      </c>
      <c r="W6" s="1">
        <v>16.976400000000002</v>
      </c>
      <c r="X6" s="1">
        <v>26.136199999999999</v>
      </c>
      <c r="Y6" s="1">
        <v>24.438600000000001</v>
      </c>
      <c r="Z6" s="1">
        <v>18.822399999999998</v>
      </c>
      <c r="AA6" s="1">
        <v>28.324249999999999</v>
      </c>
      <c r="AB6" s="1">
        <v>34.5283333333333</v>
      </c>
      <c r="AC6" s="1">
        <v>32.536799999999999</v>
      </c>
      <c r="AD6" s="1">
        <v>25.67</v>
      </c>
      <c r="AE6" s="1">
        <v>23.8048</v>
      </c>
      <c r="AF6" s="1"/>
      <c r="AG6" s="1">
        <f>ROUND(Q6*G6,0)</f>
        <v>62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27.222000000000001</v>
      </c>
      <c r="D7" s="1">
        <v>80.634</v>
      </c>
      <c r="E7" s="1">
        <v>33.872999999999998</v>
      </c>
      <c r="F7" s="1">
        <v>71.206999999999994</v>
      </c>
      <c r="G7" s="7">
        <v>1</v>
      </c>
      <c r="H7" s="1">
        <v>45</v>
      </c>
      <c r="I7" s="1" t="s">
        <v>37</v>
      </c>
      <c r="J7" s="1">
        <v>32.200000000000003</v>
      </c>
      <c r="K7" s="1">
        <f t="shared" si="2"/>
        <v>1.6729999999999947</v>
      </c>
      <c r="L7" s="1"/>
      <c r="M7" s="1"/>
      <c r="N7" s="1">
        <v>55.728599999999993</v>
      </c>
      <c r="O7" s="1"/>
      <c r="P7" s="1">
        <f t="shared" ref="P7:P70" si="3">E7/5</f>
        <v>6.7745999999999995</v>
      </c>
      <c r="Q7" s="5"/>
      <c r="R7" s="5"/>
      <c r="S7" s="1"/>
      <c r="T7" s="1">
        <f t="shared" ref="T7:T70" si="4">(F7+N7+O7+Q7)/P7</f>
        <v>18.73698816166268</v>
      </c>
      <c r="U7" s="1">
        <f t="shared" ref="U7:U70" si="5">(F7+N7+O7)/P7</f>
        <v>18.73698816166268</v>
      </c>
      <c r="V7" s="1">
        <v>12.4018</v>
      </c>
      <c r="W7" s="1">
        <v>15.3066</v>
      </c>
      <c r="X7" s="1">
        <v>13.847200000000001</v>
      </c>
      <c r="Y7" s="1">
        <v>10.3932</v>
      </c>
      <c r="Z7" s="1">
        <v>12.2804</v>
      </c>
      <c r="AA7" s="1">
        <v>12.6675</v>
      </c>
      <c r="AB7" s="1">
        <v>14.963333333333299</v>
      </c>
      <c r="AC7" s="1">
        <v>18.677199999999999</v>
      </c>
      <c r="AD7" s="1">
        <v>13.489000000000001</v>
      </c>
      <c r="AE7" s="1">
        <v>9.6303999999999998</v>
      </c>
      <c r="AF7" s="1" t="s">
        <v>39</v>
      </c>
      <c r="AG7" s="1">
        <f t="shared" ref="AG7:AG70" si="6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111.7</v>
      </c>
      <c r="D8" s="1"/>
      <c r="E8" s="1">
        <v>76.531999999999996</v>
      </c>
      <c r="F8" s="1">
        <v>4.3879999999999999</v>
      </c>
      <c r="G8" s="7">
        <v>1</v>
      </c>
      <c r="H8" s="1">
        <v>45</v>
      </c>
      <c r="I8" s="1" t="s">
        <v>37</v>
      </c>
      <c r="J8" s="1">
        <v>69.2</v>
      </c>
      <c r="K8" s="1">
        <f t="shared" si="2"/>
        <v>7.3319999999999936</v>
      </c>
      <c r="L8" s="1"/>
      <c r="M8" s="1"/>
      <c r="N8" s="1">
        <v>135.9674</v>
      </c>
      <c r="O8" s="1">
        <v>84.624399999999994</v>
      </c>
      <c r="P8" s="1">
        <f t="shared" si="3"/>
        <v>15.3064</v>
      </c>
      <c r="Q8" s="5"/>
      <c r="R8" s="5"/>
      <c r="S8" s="1"/>
      <c r="T8" s="1">
        <f t="shared" si="4"/>
        <v>14.698413735430931</v>
      </c>
      <c r="U8" s="1">
        <f t="shared" si="5"/>
        <v>14.698413735430931</v>
      </c>
      <c r="V8" s="1">
        <v>24.261399999999998</v>
      </c>
      <c r="W8" s="1">
        <v>24.255600000000001</v>
      </c>
      <c r="X8" s="1">
        <v>15.2262</v>
      </c>
      <c r="Y8" s="1">
        <v>16.443999999999999</v>
      </c>
      <c r="Z8" s="1">
        <v>21.495999999999999</v>
      </c>
      <c r="AA8" s="1">
        <v>12.7075</v>
      </c>
      <c r="AB8" s="1">
        <v>16.028666666666702</v>
      </c>
      <c r="AC8" s="1">
        <v>16.966799999999999</v>
      </c>
      <c r="AD8" s="1">
        <v>22.48</v>
      </c>
      <c r="AE8" s="1">
        <v>15.718400000000001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2</v>
      </c>
      <c r="D9" s="1">
        <v>336</v>
      </c>
      <c r="E9" s="1">
        <v>107</v>
      </c>
      <c r="F9" s="1">
        <v>225</v>
      </c>
      <c r="G9" s="7">
        <v>0.45</v>
      </c>
      <c r="H9" s="1">
        <v>45</v>
      </c>
      <c r="I9" s="1" t="s">
        <v>37</v>
      </c>
      <c r="J9" s="1">
        <v>111</v>
      </c>
      <c r="K9" s="1">
        <f t="shared" si="2"/>
        <v>-4</v>
      </c>
      <c r="L9" s="1"/>
      <c r="M9" s="1"/>
      <c r="N9" s="1">
        <v>0</v>
      </c>
      <c r="O9" s="1"/>
      <c r="P9" s="1">
        <f t="shared" si="3"/>
        <v>21.4</v>
      </c>
      <c r="Q9" s="5"/>
      <c r="R9" s="5"/>
      <c r="S9" s="1"/>
      <c r="T9" s="1">
        <f t="shared" si="4"/>
        <v>10.514018691588786</v>
      </c>
      <c r="U9" s="1">
        <f t="shared" si="5"/>
        <v>10.514018691588786</v>
      </c>
      <c r="V9" s="1">
        <v>6</v>
      </c>
      <c r="W9" s="1">
        <v>7.4</v>
      </c>
      <c r="X9" s="1">
        <v>32</v>
      </c>
      <c r="Y9" s="1">
        <v>32.200000000000003</v>
      </c>
      <c r="Z9" s="1">
        <v>17</v>
      </c>
      <c r="AA9" s="1">
        <v>19</v>
      </c>
      <c r="AB9" s="1">
        <v>23.3333333333333</v>
      </c>
      <c r="AC9" s="1">
        <v>28.6</v>
      </c>
      <c r="AD9" s="1">
        <v>24.2</v>
      </c>
      <c r="AE9" s="1">
        <v>23.8</v>
      </c>
      <c r="AF9" s="1" t="s">
        <v>39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159</v>
      </c>
      <c r="D10" s="1"/>
      <c r="E10" s="1">
        <v>104</v>
      </c>
      <c r="F10" s="1">
        <v>2</v>
      </c>
      <c r="G10" s="7">
        <v>0.45</v>
      </c>
      <c r="H10" s="1">
        <v>45</v>
      </c>
      <c r="I10" s="1" t="s">
        <v>37</v>
      </c>
      <c r="J10" s="1">
        <v>148</v>
      </c>
      <c r="K10" s="1">
        <f t="shared" si="2"/>
        <v>-44</v>
      </c>
      <c r="L10" s="1"/>
      <c r="M10" s="1"/>
      <c r="N10" s="1">
        <v>166</v>
      </c>
      <c r="O10" s="1">
        <v>68</v>
      </c>
      <c r="P10" s="1">
        <f t="shared" si="3"/>
        <v>20.8</v>
      </c>
      <c r="Q10" s="5"/>
      <c r="R10" s="5"/>
      <c r="S10" s="1"/>
      <c r="T10" s="1">
        <f t="shared" si="4"/>
        <v>11.346153846153845</v>
      </c>
      <c r="U10" s="1">
        <f t="shared" si="5"/>
        <v>11.346153846153845</v>
      </c>
      <c r="V10" s="1">
        <v>28</v>
      </c>
      <c r="W10" s="1">
        <v>27.2</v>
      </c>
      <c r="X10" s="1">
        <v>10.6</v>
      </c>
      <c r="Y10" s="1">
        <v>12.2</v>
      </c>
      <c r="Z10" s="1">
        <v>23.6</v>
      </c>
      <c r="AA10" s="1">
        <v>15.5</v>
      </c>
      <c r="AB10" s="1">
        <v>19.3333333333333</v>
      </c>
      <c r="AC10" s="1">
        <v>37</v>
      </c>
      <c r="AD10" s="1">
        <v>28.6</v>
      </c>
      <c r="AE10" s="1">
        <v>24.6</v>
      </c>
      <c r="AF10" s="1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44</v>
      </c>
      <c r="D11" s="1">
        <v>15</v>
      </c>
      <c r="E11" s="1">
        <v>8</v>
      </c>
      <c r="F11" s="1">
        <v>49</v>
      </c>
      <c r="G11" s="7">
        <v>0.17</v>
      </c>
      <c r="H11" s="1">
        <v>180</v>
      </c>
      <c r="I11" s="1" t="s">
        <v>37</v>
      </c>
      <c r="J11" s="1">
        <v>9</v>
      </c>
      <c r="K11" s="1">
        <f t="shared" si="2"/>
        <v>-1</v>
      </c>
      <c r="L11" s="1"/>
      <c r="M11" s="1"/>
      <c r="N11" s="1">
        <v>0</v>
      </c>
      <c r="O11" s="1"/>
      <c r="P11" s="1">
        <f t="shared" si="3"/>
        <v>1.6</v>
      </c>
      <c r="Q11" s="5"/>
      <c r="R11" s="5"/>
      <c r="S11" s="1"/>
      <c r="T11" s="1">
        <f t="shared" si="4"/>
        <v>30.625</v>
      </c>
      <c r="U11" s="1">
        <f t="shared" si="5"/>
        <v>30.625</v>
      </c>
      <c r="V11" s="1">
        <v>4</v>
      </c>
      <c r="W11" s="1">
        <v>3.6</v>
      </c>
      <c r="X11" s="1">
        <v>6</v>
      </c>
      <c r="Y11" s="1">
        <v>5.8</v>
      </c>
      <c r="Z11" s="1">
        <v>2</v>
      </c>
      <c r="AA11" s="1">
        <v>8.75</v>
      </c>
      <c r="AB11" s="1">
        <v>11</v>
      </c>
      <c r="AC11" s="1">
        <v>0</v>
      </c>
      <c r="AD11" s="1">
        <v>-0.2</v>
      </c>
      <c r="AE11" s="1">
        <v>3</v>
      </c>
      <c r="AF11" s="20" t="s">
        <v>48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64</v>
      </c>
      <c r="D12" s="1"/>
      <c r="E12" s="1">
        <v>11</v>
      </c>
      <c r="F12" s="1">
        <v>39</v>
      </c>
      <c r="G12" s="7">
        <v>0.3</v>
      </c>
      <c r="H12" s="1">
        <v>40</v>
      </c>
      <c r="I12" s="1" t="s">
        <v>37</v>
      </c>
      <c r="J12" s="1">
        <v>15</v>
      </c>
      <c r="K12" s="1">
        <f t="shared" si="2"/>
        <v>-4</v>
      </c>
      <c r="L12" s="1"/>
      <c r="M12" s="1"/>
      <c r="N12" s="1">
        <v>0</v>
      </c>
      <c r="O12" s="1"/>
      <c r="P12" s="1">
        <f t="shared" si="3"/>
        <v>2.2000000000000002</v>
      </c>
      <c r="Q12" s="5"/>
      <c r="R12" s="5"/>
      <c r="S12" s="1"/>
      <c r="T12" s="1">
        <f t="shared" si="4"/>
        <v>17.727272727272727</v>
      </c>
      <c r="U12" s="1">
        <f t="shared" si="5"/>
        <v>17.727272727272727</v>
      </c>
      <c r="V12" s="1">
        <v>3</v>
      </c>
      <c r="W12" s="1">
        <v>2.6</v>
      </c>
      <c r="X12" s="1">
        <v>2.4</v>
      </c>
      <c r="Y12" s="1">
        <v>4.2</v>
      </c>
      <c r="Z12" s="1">
        <v>7.6</v>
      </c>
      <c r="AA12" s="1">
        <v>4.5</v>
      </c>
      <c r="AB12" s="1">
        <v>1.6666666666666701</v>
      </c>
      <c r="AC12" s="1">
        <v>8.4</v>
      </c>
      <c r="AD12" s="1">
        <v>6.8</v>
      </c>
      <c r="AE12" s="1">
        <v>7.4</v>
      </c>
      <c r="AF12" s="20" t="s">
        <v>48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42</v>
      </c>
      <c r="C13" s="1">
        <v>71</v>
      </c>
      <c r="D13" s="1"/>
      <c r="E13" s="1">
        <v>20</v>
      </c>
      <c r="F13" s="1">
        <v>35</v>
      </c>
      <c r="G13" s="7">
        <v>0.17</v>
      </c>
      <c r="H13" s="1">
        <v>180</v>
      </c>
      <c r="I13" s="1" t="s">
        <v>37</v>
      </c>
      <c r="J13" s="1">
        <v>20</v>
      </c>
      <c r="K13" s="1">
        <f t="shared" si="2"/>
        <v>0</v>
      </c>
      <c r="L13" s="1"/>
      <c r="M13" s="1"/>
      <c r="N13" s="1">
        <v>0</v>
      </c>
      <c r="O13" s="1">
        <v>10</v>
      </c>
      <c r="P13" s="1">
        <f t="shared" si="3"/>
        <v>4</v>
      </c>
      <c r="Q13" s="5"/>
      <c r="R13" s="5"/>
      <c r="S13" s="1"/>
      <c r="T13" s="1">
        <f t="shared" si="4"/>
        <v>11.25</v>
      </c>
      <c r="U13" s="1">
        <f t="shared" si="5"/>
        <v>11.25</v>
      </c>
      <c r="V13" s="1">
        <v>5</v>
      </c>
      <c r="W13" s="1">
        <v>5.6</v>
      </c>
      <c r="X13" s="1">
        <v>4.8</v>
      </c>
      <c r="Y13" s="1">
        <v>4.4000000000000004</v>
      </c>
      <c r="Z13" s="1">
        <v>7.2</v>
      </c>
      <c r="AA13" s="1">
        <v>11.25</v>
      </c>
      <c r="AB13" s="1">
        <v>13</v>
      </c>
      <c r="AC13" s="1">
        <v>11.4</v>
      </c>
      <c r="AD13" s="1">
        <v>11.6</v>
      </c>
      <c r="AE13" s="1">
        <v>11.8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42</v>
      </c>
      <c r="C14" s="1">
        <v>20</v>
      </c>
      <c r="D14" s="1"/>
      <c r="E14" s="1">
        <v>3</v>
      </c>
      <c r="F14" s="1">
        <v>17</v>
      </c>
      <c r="G14" s="7">
        <v>0.35</v>
      </c>
      <c r="H14" s="1">
        <v>50</v>
      </c>
      <c r="I14" s="1" t="s">
        <v>37</v>
      </c>
      <c r="J14" s="1">
        <v>3</v>
      </c>
      <c r="K14" s="1">
        <f t="shared" si="2"/>
        <v>0</v>
      </c>
      <c r="L14" s="1"/>
      <c r="M14" s="1"/>
      <c r="N14" s="1">
        <v>0</v>
      </c>
      <c r="O14" s="1"/>
      <c r="P14" s="1">
        <f t="shared" si="3"/>
        <v>0.6</v>
      </c>
      <c r="Q14" s="5"/>
      <c r="R14" s="5"/>
      <c r="S14" s="1"/>
      <c r="T14" s="1">
        <f t="shared" si="4"/>
        <v>28.333333333333336</v>
      </c>
      <c r="U14" s="1">
        <f t="shared" si="5"/>
        <v>28.333333333333336</v>
      </c>
      <c r="V14" s="1">
        <v>0.8</v>
      </c>
      <c r="W14" s="1">
        <v>1.2</v>
      </c>
      <c r="X14" s="1">
        <v>1.4</v>
      </c>
      <c r="Y14" s="1">
        <v>1.2</v>
      </c>
      <c r="Z14" s="1">
        <v>2.6</v>
      </c>
      <c r="AA14" s="1">
        <v>1.25</v>
      </c>
      <c r="AB14" s="1">
        <v>1.3333333333333299</v>
      </c>
      <c r="AC14" s="1">
        <v>3.4</v>
      </c>
      <c r="AD14" s="1">
        <v>2.6</v>
      </c>
      <c r="AE14" s="1">
        <v>-1</v>
      </c>
      <c r="AF14" s="21" t="s">
        <v>119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3</v>
      </c>
      <c r="D15" s="1">
        <v>48</v>
      </c>
      <c r="E15" s="1">
        <v>2</v>
      </c>
      <c r="F15" s="1">
        <v>48</v>
      </c>
      <c r="G15" s="7">
        <v>0.35</v>
      </c>
      <c r="H15" s="1">
        <v>50</v>
      </c>
      <c r="I15" s="1" t="s">
        <v>37</v>
      </c>
      <c r="J15" s="1">
        <v>3</v>
      </c>
      <c r="K15" s="1">
        <f t="shared" si="2"/>
        <v>-1</v>
      </c>
      <c r="L15" s="1"/>
      <c r="M15" s="1"/>
      <c r="N15" s="1">
        <v>0</v>
      </c>
      <c r="O15" s="1"/>
      <c r="P15" s="1">
        <f t="shared" si="3"/>
        <v>0.4</v>
      </c>
      <c r="Q15" s="5"/>
      <c r="R15" s="5"/>
      <c r="S15" s="1"/>
      <c r="T15" s="1">
        <f t="shared" si="4"/>
        <v>120</v>
      </c>
      <c r="U15" s="1">
        <f t="shared" si="5"/>
        <v>120</v>
      </c>
      <c r="V15" s="1">
        <v>0.6</v>
      </c>
      <c r="W15" s="1">
        <v>1</v>
      </c>
      <c r="X15" s="1">
        <v>4.4000000000000004</v>
      </c>
      <c r="Y15" s="1">
        <v>4.4000000000000004</v>
      </c>
      <c r="Z15" s="1">
        <v>2.2000000000000002</v>
      </c>
      <c r="AA15" s="1">
        <v>-2.25</v>
      </c>
      <c r="AB15" s="1">
        <v>-3.3333333333333299</v>
      </c>
      <c r="AC15" s="1">
        <v>4</v>
      </c>
      <c r="AD15" s="1">
        <v>4</v>
      </c>
      <c r="AE15" s="1">
        <v>0.4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122.38200000000001</v>
      </c>
      <c r="D16" s="1">
        <v>197.42599999999999</v>
      </c>
      <c r="E16" s="1">
        <v>122.563</v>
      </c>
      <c r="F16" s="1">
        <v>185.78700000000001</v>
      </c>
      <c r="G16" s="7">
        <v>1</v>
      </c>
      <c r="H16" s="1">
        <v>55</v>
      </c>
      <c r="I16" s="1" t="s">
        <v>37</v>
      </c>
      <c r="J16" s="1">
        <v>114.84</v>
      </c>
      <c r="K16" s="1">
        <f t="shared" si="2"/>
        <v>7.722999999999999</v>
      </c>
      <c r="L16" s="1"/>
      <c r="M16" s="1"/>
      <c r="N16" s="1">
        <v>0</v>
      </c>
      <c r="O16" s="1">
        <v>73.830100000000243</v>
      </c>
      <c r="P16" s="1">
        <f t="shared" si="3"/>
        <v>24.512599999999999</v>
      </c>
      <c r="Q16" s="5"/>
      <c r="R16" s="5"/>
      <c r="S16" s="1"/>
      <c r="T16" s="1">
        <f t="shared" si="4"/>
        <v>10.591169439390367</v>
      </c>
      <c r="U16" s="1">
        <f t="shared" si="5"/>
        <v>10.591169439390367</v>
      </c>
      <c r="V16" s="1">
        <v>29.7088</v>
      </c>
      <c r="W16" s="1">
        <v>30.030200000000001</v>
      </c>
      <c r="X16" s="1">
        <v>38.831400000000002</v>
      </c>
      <c r="Y16" s="1">
        <v>37.472200000000001</v>
      </c>
      <c r="Z16" s="1">
        <v>37.461799999999997</v>
      </c>
      <c r="AA16" s="1">
        <v>32.024749999999997</v>
      </c>
      <c r="AB16" s="1">
        <v>36.811666666666703</v>
      </c>
      <c r="AC16" s="1">
        <v>39.523800000000001</v>
      </c>
      <c r="AD16" s="1">
        <v>26.480399999999999</v>
      </c>
      <c r="AE16" s="1">
        <v>25.910399999999999</v>
      </c>
      <c r="AF16" s="1" t="s">
        <v>39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51</v>
      </c>
      <c r="B17" s="13" t="s">
        <v>36</v>
      </c>
      <c r="C17" s="13">
        <v>707.51</v>
      </c>
      <c r="D17" s="13">
        <v>1363.4459999999999</v>
      </c>
      <c r="E17" s="13">
        <v>880.49</v>
      </c>
      <c r="F17" s="13">
        <v>995.16</v>
      </c>
      <c r="G17" s="14">
        <v>1</v>
      </c>
      <c r="H17" s="13">
        <v>50</v>
      </c>
      <c r="I17" s="13" t="s">
        <v>37</v>
      </c>
      <c r="J17" s="13">
        <v>881.95600000000002</v>
      </c>
      <c r="K17" s="13">
        <f t="shared" si="2"/>
        <v>-1.4660000000000082</v>
      </c>
      <c r="L17" s="13"/>
      <c r="M17" s="13"/>
      <c r="N17" s="13">
        <v>550</v>
      </c>
      <c r="O17" s="13">
        <v>376.11860000000001</v>
      </c>
      <c r="P17" s="13">
        <f t="shared" si="3"/>
        <v>176.09800000000001</v>
      </c>
      <c r="Q17" s="5"/>
      <c r="R17" s="15"/>
      <c r="S17" s="13"/>
      <c r="T17" s="13">
        <f t="shared" si="4"/>
        <v>10.910280639189541</v>
      </c>
      <c r="U17" s="13">
        <f t="shared" si="5"/>
        <v>10.910280639189541</v>
      </c>
      <c r="V17" s="13">
        <v>263.0138</v>
      </c>
      <c r="W17" s="13">
        <v>271.45100000000002</v>
      </c>
      <c r="X17" s="13">
        <v>248.74</v>
      </c>
      <c r="Y17" s="13">
        <v>271.8836</v>
      </c>
      <c r="Z17" s="13">
        <v>259.81259999999997</v>
      </c>
      <c r="AA17" s="13">
        <v>195.73949999999999</v>
      </c>
      <c r="AB17" s="13">
        <v>187.493333333333</v>
      </c>
      <c r="AC17" s="13">
        <v>414.947</v>
      </c>
      <c r="AD17" s="13">
        <v>367.75819999999999</v>
      </c>
      <c r="AE17" s="13">
        <v>301.0514</v>
      </c>
      <c r="AF17" s="13" t="s">
        <v>52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6.9740000000000002</v>
      </c>
      <c r="D18" s="1">
        <v>63.54</v>
      </c>
      <c r="E18" s="1">
        <v>29.998999999999999</v>
      </c>
      <c r="F18" s="1">
        <v>36.994</v>
      </c>
      <c r="G18" s="7">
        <v>1</v>
      </c>
      <c r="H18" s="1">
        <v>60</v>
      </c>
      <c r="I18" s="1" t="s">
        <v>37</v>
      </c>
      <c r="J18" s="1">
        <v>32.200000000000003</v>
      </c>
      <c r="K18" s="1">
        <f t="shared" si="2"/>
        <v>-2.2010000000000041</v>
      </c>
      <c r="L18" s="1"/>
      <c r="M18" s="1"/>
      <c r="N18" s="1">
        <v>0</v>
      </c>
      <c r="O18" s="1"/>
      <c r="P18" s="1">
        <f t="shared" si="3"/>
        <v>5.9997999999999996</v>
      </c>
      <c r="Q18" s="5">
        <f t="shared" ref="Q18:Q20" si="7">10*P18-O18-N18-F18</f>
        <v>23.003999999999998</v>
      </c>
      <c r="R18" s="5"/>
      <c r="S18" s="1"/>
      <c r="T18" s="1">
        <f t="shared" si="4"/>
        <v>10</v>
      </c>
      <c r="U18" s="1">
        <f t="shared" si="5"/>
        <v>6.1658721957398583</v>
      </c>
      <c r="V18" s="1">
        <v>2.2862</v>
      </c>
      <c r="W18" s="1">
        <v>2.2862</v>
      </c>
      <c r="X18" s="1">
        <v>6.3650000000000002</v>
      </c>
      <c r="Y18" s="1">
        <v>6.3650000000000002</v>
      </c>
      <c r="Z18" s="1">
        <v>4.0747999999999998</v>
      </c>
      <c r="AA18" s="1">
        <v>2.8605</v>
      </c>
      <c r="AB18" s="1">
        <v>3.8140000000000001</v>
      </c>
      <c r="AC18" s="1">
        <v>9.5074000000000005</v>
      </c>
      <c r="AD18" s="1">
        <v>7.4260000000000002</v>
      </c>
      <c r="AE18" s="1">
        <v>7.0776000000000003</v>
      </c>
      <c r="AF18" s="1"/>
      <c r="AG18" s="1">
        <f t="shared" si="6"/>
        <v>23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345.11799999999999</v>
      </c>
      <c r="D19" s="1"/>
      <c r="E19" s="1">
        <v>272.10199999999998</v>
      </c>
      <c r="F19" s="1">
        <v>-12.065</v>
      </c>
      <c r="G19" s="7">
        <v>1</v>
      </c>
      <c r="H19" s="1">
        <v>60</v>
      </c>
      <c r="I19" s="1" t="s">
        <v>37</v>
      </c>
      <c r="J19" s="1">
        <v>293.5</v>
      </c>
      <c r="K19" s="1">
        <f t="shared" si="2"/>
        <v>-21.398000000000025</v>
      </c>
      <c r="L19" s="1"/>
      <c r="M19" s="1"/>
      <c r="N19" s="1">
        <v>556.43619999999999</v>
      </c>
      <c r="O19" s="1">
        <v>523.1134000000003</v>
      </c>
      <c r="P19" s="1">
        <f t="shared" si="3"/>
        <v>54.420399999999994</v>
      </c>
      <c r="Q19" s="5"/>
      <c r="R19" s="5"/>
      <c r="S19" s="1"/>
      <c r="T19" s="1">
        <f t="shared" si="4"/>
        <v>19.615522855399821</v>
      </c>
      <c r="U19" s="1">
        <f t="shared" si="5"/>
        <v>19.615522855399821</v>
      </c>
      <c r="V19" s="1">
        <v>104.7958</v>
      </c>
      <c r="W19" s="1">
        <v>91.887799999999999</v>
      </c>
      <c r="X19" s="1">
        <v>3.0002</v>
      </c>
      <c r="Y19" s="1">
        <v>0</v>
      </c>
      <c r="Z19" s="1">
        <v>58.0702</v>
      </c>
      <c r="AA19" s="1">
        <v>23.896750000000001</v>
      </c>
      <c r="AB19" s="1">
        <v>24.351666666666699</v>
      </c>
      <c r="AC19" s="1">
        <v>9.9337999999999997</v>
      </c>
      <c r="AD19" s="1">
        <v>27.843</v>
      </c>
      <c r="AE19" s="1">
        <v>16.889800000000001</v>
      </c>
      <c r="AF19" s="1" t="s">
        <v>55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36</v>
      </c>
      <c r="C20" s="1">
        <v>42.505000000000003</v>
      </c>
      <c r="D20" s="1">
        <v>5.4939999999999998</v>
      </c>
      <c r="E20" s="1">
        <v>23.045999999999999</v>
      </c>
      <c r="F20" s="1">
        <v>20.587</v>
      </c>
      <c r="G20" s="7">
        <v>1</v>
      </c>
      <c r="H20" s="1">
        <v>60</v>
      </c>
      <c r="I20" s="1" t="s">
        <v>37</v>
      </c>
      <c r="J20" s="1">
        <v>22.8</v>
      </c>
      <c r="K20" s="1">
        <f t="shared" si="2"/>
        <v>0.24599999999999866</v>
      </c>
      <c r="L20" s="1"/>
      <c r="M20" s="1"/>
      <c r="N20" s="1">
        <v>0</v>
      </c>
      <c r="O20" s="1"/>
      <c r="P20" s="1">
        <f t="shared" si="3"/>
        <v>4.6091999999999995</v>
      </c>
      <c r="Q20" s="5">
        <f t="shared" si="7"/>
        <v>25.504999999999999</v>
      </c>
      <c r="R20" s="5"/>
      <c r="S20" s="1"/>
      <c r="T20" s="1">
        <f t="shared" si="4"/>
        <v>10</v>
      </c>
      <c r="U20" s="1">
        <f t="shared" si="5"/>
        <v>4.4665017790505948</v>
      </c>
      <c r="V20" s="1">
        <v>2.4422000000000001</v>
      </c>
      <c r="W20" s="1">
        <v>3.5005999999999999</v>
      </c>
      <c r="X20" s="1">
        <v>5.1473999999999993</v>
      </c>
      <c r="Y20" s="1">
        <v>4.0861999999999998</v>
      </c>
      <c r="Z20" s="1">
        <v>6.4512</v>
      </c>
      <c r="AA20" s="1">
        <v>4.0037500000000001</v>
      </c>
      <c r="AB20" s="1">
        <v>4.7430000000000003</v>
      </c>
      <c r="AC20" s="1">
        <v>6.5082000000000004</v>
      </c>
      <c r="AD20" s="1">
        <v>3.8506</v>
      </c>
      <c r="AE20" s="1">
        <v>6.4710000000000001</v>
      </c>
      <c r="AF20" s="1" t="s">
        <v>48</v>
      </c>
      <c r="AG20" s="1">
        <f t="shared" si="6"/>
        <v>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57</v>
      </c>
      <c r="B21" s="16" t="s">
        <v>36</v>
      </c>
      <c r="C21" s="16">
        <v>158.66999999999999</v>
      </c>
      <c r="D21" s="16">
        <v>210.19</v>
      </c>
      <c r="E21" s="16">
        <v>164.20400000000001</v>
      </c>
      <c r="F21" s="16">
        <v>160.99600000000001</v>
      </c>
      <c r="G21" s="17">
        <v>1</v>
      </c>
      <c r="H21" s="16">
        <v>60</v>
      </c>
      <c r="I21" s="16" t="s">
        <v>37</v>
      </c>
      <c r="J21" s="16">
        <v>154.30000000000001</v>
      </c>
      <c r="K21" s="16">
        <f t="shared" si="2"/>
        <v>9.9039999999999964</v>
      </c>
      <c r="L21" s="16"/>
      <c r="M21" s="16"/>
      <c r="N21" s="16">
        <v>82.824200000000033</v>
      </c>
      <c r="O21" s="16">
        <v>99.33159999999998</v>
      </c>
      <c r="P21" s="16">
        <f t="shared" si="3"/>
        <v>32.840800000000002</v>
      </c>
      <c r="Q21" s="5">
        <f>11*P21-O21-N21-F21</f>
        <v>18.097000000000008</v>
      </c>
      <c r="R21" s="18"/>
      <c r="S21" s="16"/>
      <c r="T21" s="16">
        <f t="shared" si="4"/>
        <v>11.000000000000002</v>
      </c>
      <c r="U21" s="16">
        <f t="shared" si="5"/>
        <v>10.448947650483545</v>
      </c>
      <c r="V21" s="16">
        <v>37.809399999999997</v>
      </c>
      <c r="W21" s="16">
        <v>40.827399999999997</v>
      </c>
      <c r="X21" s="16">
        <v>45.587599999999988</v>
      </c>
      <c r="Y21" s="16">
        <v>45.883600000000001</v>
      </c>
      <c r="Z21" s="16">
        <v>46.979399999999998</v>
      </c>
      <c r="AA21" s="16">
        <v>47.753999999999998</v>
      </c>
      <c r="AB21" s="16">
        <v>55.546333333333301</v>
      </c>
      <c r="AC21" s="16">
        <v>71.313199999999995</v>
      </c>
      <c r="AD21" s="16">
        <v>54.491</v>
      </c>
      <c r="AE21" s="16">
        <v>49.520400000000002</v>
      </c>
      <c r="AF21" s="16" t="s">
        <v>58</v>
      </c>
      <c r="AG21" s="1">
        <f t="shared" si="6"/>
        <v>18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59</v>
      </c>
      <c r="B22" s="16" t="s">
        <v>36</v>
      </c>
      <c r="C22" s="16">
        <v>50.326999999999998</v>
      </c>
      <c r="D22" s="16">
        <v>58.08</v>
      </c>
      <c r="E22" s="16">
        <v>68.156999999999996</v>
      </c>
      <c r="F22" s="16">
        <v>28.530999999999999</v>
      </c>
      <c r="G22" s="17">
        <v>1</v>
      </c>
      <c r="H22" s="16">
        <v>60</v>
      </c>
      <c r="I22" s="16" t="s">
        <v>37</v>
      </c>
      <c r="J22" s="16">
        <v>64.48</v>
      </c>
      <c r="K22" s="16">
        <f t="shared" si="2"/>
        <v>3.6769999999999925</v>
      </c>
      <c r="L22" s="16"/>
      <c r="M22" s="16"/>
      <c r="N22" s="16">
        <v>200</v>
      </c>
      <c r="O22" s="16"/>
      <c r="P22" s="16">
        <f t="shared" si="3"/>
        <v>13.631399999999999</v>
      </c>
      <c r="Q22" s="5"/>
      <c r="R22" s="18"/>
      <c r="S22" s="16"/>
      <c r="T22" s="16">
        <f t="shared" si="4"/>
        <v>16.765042475461069</v>
      </c>
      <c r="U22" s="16">
        <f t="shared" si="5"/>
        <v>16.765042475461069</v>
      </c>
      <c r="V22" s="16">
        <v>12.609</v>
      </c>
      <c r="W22" s="16">
        <v>12.7736</v>
      </c>
      <c r="X22" s="16">
        <v>13.326599999999999</v>
      </c>
      <c r="Y22" s="16">
        <v>13.5124</v>
      </c>
      <c r="Z22" s="16">
        <v>14.4594</v>
      </c>
      <c r="AA22" s="16">
        <v>10.269500000000001</v>
      </c>
      <c r="AB22" s="16">
        <v>11.074666666666699</v>
      </c>
      <c r="AC22" s="16">
        <v>20.447399999999998</v>
      </c>
      <c r="AD22" s="16">
        <v>17.401599999999998</v>
      </c>
      <c r="AE22" s="16">
        <v>16.496400000000001</v>
      </c>
      <c r="AF22" s="16" t="s">
        <v>58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60</v>
      </c>
      <c r="B23" s="16" t="s">
        <v>36</v>
      </c>
      <c r="C23" s="16">
        <v>3.617</v>
      </c>
      <c r="D23" s="16">
        <v>131.715</v>
      </c>
      <c r="E23" s="16">
        <v>51.744999999999997</v>
      </c>
      <c r="F23" s="16">
        <v>76.525000000000006</v>
      </c>
      <c r="G23" s="17">
        <v>1</v>
      </c>
      <c r="H23" s="16">
        <v>60</v>
      </c>
      <c r="I23" s="16" t="s">
        <v>37</v>
      </c>
      <c r="J23" s="16">
        <v>52.3</v>
      </c>
      <c r="K23" s="16">
        <f t="shared" si="2"/>
        <v>-0.55499999999999972</v>
      </c>
      <c r="L23" s="16"/>
      <c r="M23" s="16"/>
      <c r="N23" s="16">
        <v>200</v>
      </c>
      <c r="O23" s="16"/>
      <c r="P23" s="16">
        <f t="shared" si="3"/>
        <v>10.349</v>
      </c>
      <c r="Q23" s="5"/>
      <c r="R23" s="18"/>
      <c r="S23" s="16"/>
      <c r="T23" s="16">
        <f t="shared" si="4"/>
        <v>26.719972944245818</v>
      </c>
      <c r="U23" s="16">
        <f t="shared" si="5"/>
        <v>26.719972944245818</v>
      </c>
      <c r="V23" s="16">
        <v>8.6427999999999994</v>
      </c>
      <c r="W23" s="16">
        <v>9.706999999999999</v>
      </c>
      <c r="X23" s="16">
        <v>15.484999999999999</v>
      </c>
      <c r="Y23" s="16">
        <v>14.9534</v>
      </c>
      <c r="Z23" s="16">
        <v>10.7056</v>
      </c>
      <c r="AA23" s="16">
        <v>3.7435</v>
      </c>
      <c r="AB23" s="16">
        <v>2.9340000000000002</v>
      </c>
      <c r="AC23" s="16">
        <v>18.459</v>
      </c>
      <c r="AD23" s="16">
        <v>14.941599999999999</v>
      </c>
      <c r="AE23" s="16">
        <v>11.798400000000001</v>
      </c>
      <c r="AF23" s="16" t="s">
        <v>58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61</v>
      </c>
      <c r="B24" s="13" t="s">
        <v>36</v>
      </c>
      <c r="C24" s="13">
        <v>53.487000000000002</v>
      </c>
      <c r="D24" s="13">
        <v>174.13399999999999</v>
      </c>
      <c r="E24" s="13">
        <v>78.028999999999996</v>
      </c>
      <c r="F24" s="13">
        <v>131.249</v>
      </c>
      <c r="G24" s="14">
        <v>1</v>
      </c>
      <c r="H24" s="13">
        <v>60</v>
      </c>
      <c r="I24" s="13" t="s">
        <v>37</v>
      </c>
      <c r="J24" s="13">
        <v>74.459999999999994</v>
      </c>
      <c r="K24" s="13">
        <f t="shared" si="2"/>
        <v>3.5690000000000026</v>
      </c>
      <c r="L24" s="13"/>
      <c r="M24" s="13"/>
      <c r="N24" s="13">
        <v>20</v>
      </c>
      <c r="O24" s="13"/>
      <c r="P24" s="13">
        <f t="shared" si="3"/>
        <v>15.605799999999999</v>
      </c>
      <c r="Q24" s="5"/>
      <c r="R24" s="15"/>
      <c r="S24" s="13"/>
      <c r="T24" s="13">
        <f t="shared" si="4"/>
        <v>9.6918453395532431</v>
      </c>
      <c r="U24" s="13">
        <f t="shared" si="5"/>
        <v>9.6918453395532431</v>
      </c>
      <c r="V24" s="13">
        <v>24.0672</v>
      </c>
      <c r="W24" s="13">
        <v>26.5398</v>
      </c>
      <c r="X24" s="13">
        <v>29.1372</v>
      </c>
      <c r="Y24" s="13">
        <v>28.4346</v>
      </c>
      <c r="Z24" s="13">
        <v>26.2606</v>
      </c>
      <c r="AA24" s="13">
        <v>23.333749999999998</v>
      </c>
      <c r="AB24" s="13">
        <v>28.762333333333299</v>
      </c>
      <c r="AC24" s="13">
        <v>32.263199999999998</v>
      </c>
      <c r="AD24" s="13">
        <v>28.7502</v>
      </c>
      <c r="AE24" s="13">
        <v>44.961199999999998</v>
      </c>
      <c r="AF24" s="13" t="s">
        <v>52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62</v>
      </c>
      <c r="B25" s="10" t="s">
        <v>36</v>
      </c>
      <c r="C25" s="10"/>
      <c r="D25" s="10"/>
      <c r="E25" s="10"/>
      <c r="F25" s="10"/>
      <c r="G25" s="11">
        <v>0</v>
      </c>
      <c r="H25" s="10">
        <v>30</v>
      </c>
      <c r="I25" s="10" t="s">
        <v>37</v>
      </c>
      <c r="J25" s="10"/>
      <c r="K25" s="10">
        <f t="shared" si="2"/>
        <v>0</v>
      </c>
      <c r="L25" s="10"/>
      <c r="M25" s="10"/>
      <c r="N25" s="10">
        <v>0</v>
      </c>
      <c r="O25" s="10"/>
      <c r="P25" s="10">
        <f t="shared" si="3"/>
        <v>0</v>
      </c>
      <c r="Q25" s="12"/>
      <c r="R25" s="12"/>
      <c r="S25" s="10"/>
      <c r="T25" s="10" t="e">
        <f t="shared" si="4"/>
        <v>#DIV/0!</v>
      </c>
      <c r="U25" s="10" t="e">
        <f t="shared" si="5"/>
        <v>#DIV/0!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0.73099999999999998</v>
      </c>
      <c r="AB25" s="10">
        <v>0.97466666666666701</v>
      </c>
      <c r="AC25" s="10">
        <v>0</v>
      </c>
      <c r="AD25" s="10">
        <v>0</v>
      </c>
      <c r="AE25" s="10">
        <v>0</v>
      </c>
      <c r="AF25" s="10" t="s">
        <v>63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36</v>
      </c>
      <c r="C26" s="1">
        <v>25.667999999999999</v>
      </c>
      <c r="D26" s="1">
        <v>118.991</v>
      </c>
      <c r="E26" s="1">
        <v>94.162000000000006</v>
      </c>
      <c r="F26" s="1">
        <v>21.052</v>
      </c>
      <c r="G26" s="7">
        <v>1</v>
      </c>
      <c r="H26" s="1">
        <v>30</v>
      </c>
      <c r="I26" s="1" t="s">
        <v>37</v>
      </c>
      <c r="J26" s="1">
        <v>82.2</v>
      </c>
      <c r="K26" s="1">
        <f t="shared" si="2"/>
        <v>11.962000000000003</v>
      </c>
      <c r="L26" s="1"/>
      <c r="M26" s="1"/>
      <c r="N26" s="1">
        <v>58.497599999999998</v>
      </c>
      <c r="O26" s="1"/>
      <c r="P26" s="1">
        <f t="shared" si="3"/>
        <v>18.8324</v>
      </c>
      <c r="Q26" s="5">
        <f t="shared" ref="Q26" si="8">10*P26-O26-N26-F26</f>
        <v>108.77440000000001</v>
      </c>
      <c r="R26" s="5"/>
      <c r="S26" s="1"/>
      <c r="T26" s="1">
        <f t="shared" si="4"/>
        <v>10</v>
      </c>
      <c r="U26" s="1">
        <f t="shared" si="5"/>
        <v>4.224081901403963</v>
      </c>
      <c r="V26" s="1">
        <v>13.354200000000001</v>
      </c>
      <c r="W26" s="1">
        <v>16.1812</v>
      </c>
      <c r="X26" s="1">
        <v>13.9018</v>
      </c>
      <c r="Y26" s="1">
        <v>16.665800000000001</v>
      </c>
      <c r="Z26" s="1">
        <v>14.793200000000001</v>
      </c>
      <c r="AA26" s="1">
        <v>20.518750000000001</v>
      </c>
      <c r="AB26" s="1">
        <v>23.950333333333301</v>
      </c>
      <c r="AC26" s="1">
        <v>13.145799999999999</v>
      </c>
      <c r="AD26" s="1">
        <v>14.8558</v>
      </c>
      <c r="AE26" s="1">
        <v>16.898</v>
      </c>
      <c r="AF26" s="1"/>
      <c r="AG26" s="1">
        <f t="shared" si="6"/>
        <v>109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>
        <v>87.644000000000005</v>
      </c>
      <c r="D27" s="1">
        <v>34.253999999999998</v>
      </c>
      <c r="E27" s="1">
        <v>77.983999999999995</v>
      </c>
      <c r="F27" s="1">
        <v>13.99</v>
      </c>
      <c r="G27" s="7">
        <v>1</v>
      </c>
      <c r="H27" s="1">
        <v>30</v>
      </c>
      <c r="I27" s="1" t="s">
        <v>37</v>
      </c>
      <c r="J27" s="1">
        <v>85.3</v>
      </c>
      <c r="K27" s="1">
        <f t="shared" si="2"/>
        <v>-7.3160000000000025</v>
      </c>
      <c r="L27" s="1"/>
      <c r="M27" s="1"/>
      <c r="N27" s="1">
        <v>143.864</v>
      </c>
      <c r="O27" s="1">
        <v>9.9549999999999983</v>
      </c>
      <c r="P27" s="1">
        <f t="shared" si="3"/>
        <v>15.596799999999998</v>
      </c>
      <c r="Q27" s="5"/>
      <c r="R27" s="5"/>
      <c r="S27" s="1"/>
      <c r="T27" s="1">
        <f t="shared" si="4"/>
        <v>10.759194193680758</v>
      </c>
      <c r="U27" s="1">
        <f t="shared" si="5"/>
        <v>10.759194193680758</v>
      </c>
      <c r="V27" s="1">
        <v>21.728999999999999</v>
      </c>
      <c r="W27" s="1">
        <v>23.8126</v>
      </c>
      <c r="X27" s="1">
        <v>11.8904</v>
      </c>
      <c r="Y27" s="1">
        <v>13.016400000000001</v>
      </c>
      <c r="Z27" s="1">
        <v>22.6526</v>
      </c>
      <c r="AA27" s="1">
        <v>15.36975</v>
      </c>
      <c r="AB27" s="1">
        <v>17.196999999999999</v>
      </c>
      <c r="AC27" s="1">
        <v>27.559200000000001</v>
      </c>
      <c r="AD27" s="1">
        <v>25.7438</v>
      </c>
      <c r="AE27" s="1">
        <v>23.762799999999999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66</v>
      </c>
      <c r="B28" s="10" t="s">
        <v>36</v>
      </c>
      <c r="C28" s="10"/>
      <c r="D28" s="10"/>
      <c r="E28" s="10"/>
      <c r="F28" s="10"/>
      <c r="G28" s="11">
        <v>0</v>
      </c>
      <c r="H28" s="10">
        <v>45</v>
      </c>
      <c r="I28" s="10" t="s">
        <v>37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>
        <f t="shared" si="3"/>
        <v>0</v>
      </c>
      <c r="Q28" s="12"/>
      <c r="R28" s="12"/>
      <c r="S28" s="10"/>
      <c r="T28" s="10" t="e">
        <f t="shared" si="4"/>
        <v>#DIV/0!</v>
      </c>
      <c r="U28" s="10" t="e">
        <f t="shared" si="5"/>
        <v>#DIV/0!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67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68</v>
      </c>
      <c r="B29" s="16" t="s">
        <v>36</v>
      </c>
      <c r="C29" s="16">
        <v>432.85300000000001</v>
      </c>
      <c r="D29" s="16">
        <v>6.0220000000000002</v>
      </c>
      <c r="E29" s="16">
        <v>374.61</v>
      </c>
      <c r="F29" s="16">
        <v>9.9009999999999998</v>
      </c>
      <c r="G29" s="17">
        <v>1</v>
      </c>
      <c r="H29" s="16">
        <v>40</v>
      </c>
      <c r="I29" s="16" t="s">
        <v>37</v>
      </c>
      <c r="J29" s="16">
        <v>337.4</v>
      </c>
      <c r="K29" s="16">
        <f t="shared" si="2"/>
        <v>37.210000000000036</v>
      </c>
      <c r="L29" s="16"/>
      <c r="M29" s="16"/>
      <c r="N29" s="16">
        <v>495.93900000000002</v>
      </c>
      <c r="O29" s="16">
        <v>416.1853999999999</v>
      </c>
      <c r="P29" s="16">
        <f t="shared" si="3"/>
        <v>74.921999999999997</v>
      </c>
      <c r="Q29" s="5"/>
      <c r="R29" s="18"/>
      <c r="S29" s="16"/>
      <c r="T29" s="16">
        <f t="shared" si="4"/>
        <v>12.306470729558741</v>
      </c>
      <c r="U29" s="16">
        <f t="shared" si="5"/>
        <v>12.306470729558741</v>
      </c>
      <c r="V29" s="16">
        <v>94.678799999999995</v>
      </c>
      <c r="W29" s="16">
        <v>87.581800000000001</v>
      </c>
      <c r="X29" s="16">
        <v>50.5304</v>
      </c>
      <c r="Y29" s="16">
        <v>68.042000000000002</v>
      </c>
      <c r="Z29" s="16">
        <v>91.663399999999996</v>
      </c>
      <c r="AA29" s="16">
        <v>60.7575</v>
      </c>
      <c r="AB29" s="16">
        <v>59.560333333333297</v>
      </c>
      <c r="AC29" s="16">
        <v>85.546199999999999</v>
      </c>
      <c r="AD29" s="16">
        <v>78.234200000000001</v>
      </c>
      <c r="AE29" s="16">
        <v>68.129000000000005</v>
      </c>
      <c r="AF29" s="16" t="s">
        <v>58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22.917999999999999</v>
      </c>
      <c r="D30" s="1">
        <v>86.576999999999998</v>
      </c>
      <c r="E30" s="1">
        <v>36.042999999999999</v>
      </c>
      <c r="F30" s="1">
        <v>70.483999999999995</v>
      </c>
      <c r="G30" s="7">
        <v>1</v>
      </c>
      <c r="H30" s="1">
        <v>40</v>
      </c>
      <c r="I30" s="1" t="s">
        <v>37</v>
      </c>
      <c r="J30" s="1">
        <v>33.9</v>
      </c>
      <c r="K30" s="1">
        <f t="shared" si="2"/>
        <v>2.1430000000000007</v>
      </c>
      <c r="L30" s="1"/>
      <c r="M30" s="1"/>
      <c r="N30" s="1">
        <v>0</v>
      </c>
      <c r="O30" s="1"/>
      <c r="P30" s="1">
        <f t="shared" si="3"/>
        <v>7.2085999999999997</v>
      </c>
      <c r="Q30" s="5"/>
      <c r="R30" s="5"/>
      <c r="S30" s="1"/>
      <c r="T30" s="1">
        <f t="shared" si="4"/>
        <v>9.7777654468274005</v>
      </c>
      <c r="U30" s="1">
        <f t="shared" si="5"/>
        <v>9.7777654468274005</v>
      </c>
      <c r="V30" s="1">
        <v>4.633</v>
      </c>
      <c r="W30" s="1">
        <v>7.4988000000000001</v>
      </c>
      <c r="X30" s="1">
        <v>10.096399999999999</v>
      </c>
      <c r="Y30" s="1">
        <v>8.1063999999999989</v>
      </c>
      <c r="Z30" s="1">
        <v>8.3468</v>
      </c>
      <c r="AA30" s="1">
        <v>4.47</v>
      </c>
      <c r="AB30" s="1">
        <v>1.6339999999999999</v>
      </c>
      <c r="AC30" s="1">
        <v>11.4382</v>
      </c>
      <c r="AD30" s="1">
        <v>12.8108</v>
      </c>
      <c r="AE30" s="1">
        <v>7.8014000000000001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42.326000000000001</v>
      </c>
      <c r="D31" s="1">
        <v>25.105</v>
      </c>
      <c r="E31" s="1">
        <v>12.273</v>
      </c>
      <c r="F31" s="1">
        <v>39.167000000000002</v>
      </c>
      <c r="G31" s="7">
        <v>1</v>
      </c>
      <c r="H31" s="1">
        <v>30</v>
      </c>
      <c r="I31" s="1" t="s">
        <v>37</v>
      </c>
      <c r="J31" s="1">
        <v>18.3</v>
      </c>
      <c r="K31" s="1">
        <f t="shared" si="2"/>
        <v>-6.027000000000001</v>
      </c>
      <c r="L31" s="1"/>
      <c r="M31" s="1"/>
      <c r="N31" s="1">
        <v>0</v>
      </c>
      <c r="O31" s="1"/>
      <c r="P31" s="1">
        <f t="shared" si="3"/>
        <v>2.4546000000000001</v>
      </c>
      <c r="Q31" s="5"/>
      <c r="R31" s="5"/>
      <c r="S31" s="1"/>
      <c r="T31" s="1">
        <f t="shared" si="4"/>
        <v>15.956571335451805</v>
      </c>
      <c r="U31" s="1">
        <f t="shared" si="5"/>
        <v>15.956571335451805</v>
      </c>
      <c r="V31" s="1">
        <v>4.9369999999999994</v>
      </c>
      <c r="W31" s="1">
        <v>4.2805999999999997</v>
      </c>
      <c r="X31" s="1">
        <v>4.7817999999999996</v>
      </c>
      <c r="Y31" s="1">
        <v>6.9745999999999997</v>
      </c>
      <c r="Z31" s="1">
        <v>8.0188000000000006</v>
      </c>
      <c r="AA31" s="1">
        <v>3.6949999999999998</v>
      </c>
      <c r="AB31" s="1">
        <v>2.2916666666666701</v>
      </c>
      <c r="AC31" s="1">
        <v>1.8704000000000001</v>
      </c>
      <c r="AD31" s="1">
        <v>8.1864000000000008</v>
      </c>
      <c r="AE31" s="1">
        <v>3.2141999999999999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263.40600000000001</v>
      </c>
      <c r="D32" s="1">
        <v>21.8</v>
      </c>
      <c r="E32" s="1">
        <v>99.281000000000006</v>
      </c>
      <c r="F32" s="1">
        <v>166.119</v>
      </c>
      <c r="G32" s="7">
        <v>1</v>
      </c>
      <c r="H32" s="1">
        <v>50</v>
      </c>
      <c r="I32" s="1" t="s">
        <v>37</v>
      </c>
      <c r="J32" s="1">
        <v>87.4</v>
      </c>
      <c r="K32" s="1">
        <f t="shared" si="2"/>
        <v>11.881</v>
      </c>
      <c r="L32" s="1"/>
      <c r="M32" s="1"/>
      <c r="N32" s="1">
        <v>0</v>
      </c>
      <c r="O32" s="1">
        <v>63.974200000000017</v>
      </c>
      <c r="P32" s="1">
        <f t="shared" si="3"/>
        <v>19.856200000000001</v>
      </c>
      <c r="Q32" s="5"/>
      <c r="R32" s="5"/>
      <c r="S32" s="1"/>
      <c r="T32" s="1">
        <f t="shared" si="4"/>
        <v>11.587977558646671</v>
      </c>
      <c r="U32" s="1">
        <f t="shared" si="5"/>
        <v>11.587977558646671</v>
      </c>
      <c r="V32" s="1">
        <v>25.546600000000002</v>
      </c>
      <c r="W32" s="1">
        <v>24.633800000000001</v>
      </c>
      <c r="X32" s="1">
        <v>28.625800000000002</v>
      </c>
      <c r="Y32" s="1">
        <v>28.150600000000001</v>
      </c>
      <c r="Z32" s="1">
        <v>42.871400000000001</v>
      </c>
      <c r="AA32" s="1">
        <v>22.297000000000001</v>
      </c>
      <c r="AB32" s="1">
        <v>9.3643333333333292</v>
      </c>
      <c r="AC32" s="1">
        <v>33.690800000000003</v>
      </c>
      <c r="AD32" s="1">
        <v>34.931800000000003</v>
      </c>
      <c r="AE32" s="1">
        <v>20.694199999999999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136.001</v>
      </c>
      <c r="D33" s="1">
        <v>22.077999999999999</v>
      </c>
      <c r="E33" s="1">
        <v>34.021999999999998</v>
      </c>
      <c r="F33" s="1">
        <v>101.461</v>
      </c>
      <c r="G33" s="7">
        <v>1</v>
      </c>
      <c r="H33" s="1">
        <v>50</v>
      </c>
      <c r="I33" s="1" t="s">
        <v>37</v>
      </c>
      <c r="J33" s="1">
        <v>33.200000000000003</v>
      </c>
      <c r="K33" s="1">
        <f t="shared" si="2"/>
        <v>0.82199999999999562</v>
      </c>
      <c r="L33" s="1"/>
      <c r="M33" s="1"/>
      <c r="N33" s="1">
        <v>0</v>
      </c>
      <c r="O33" s="1">
        <v>70.934400000000011</v>
      </c>
      <c r="P33" s="1">
        <f t="shared" si="3"/>
        <v>6.8043999999999993</v>
      </c>
      <c r="Q33" s="5"/>
      <c r="R33" s="5"/>
      <c r="S33" s="1"/>
      <c r="T33" s="1">
        <f t="shared" si="4"/>
        <v>25.335870907060141</v>
      </c>
      <c r="U33" s="1">
        <f t="shared" si="5"/>
        <v>25.335870907060141</v>
      </c>
      <c r="V33" s="1">
        <v>16.286200000000001</v>
      </c>
      <c r="W33" s="1">
        <v>14.148199999999999</v>
      </c>
      <c r="X33" s="1">
        <v>6.8697999999999997</v>
      </c>
      <c r="Y33" s="1">
        <v>10.3056</v>
      </c>
      <c r="Z33" s="1">
        <v>20.142600000000002</v>
      </c>
      <c r="AA33" s="1">
        <v>12.3</v>
      </c>
      <c r="AB33" s="1">
        <v>8.2100000000000009</v>
      </c>
      <c r="AC33" s="1">
        <v>18.057600000000001</v>
      </c>
      <c r="AD33" s="1">
        <v>16.805199999999999</v>
      </c>
      <c r="AE33" s="1">
        <v>11.447800000000001</v>
      </c>
      <c r="AF33" s="21" t="s">
        <v>119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42</v>
      </c>
      <c r="C34" s="1">
        <v>293</v>
      </c>
      <c r="D34" s="1">
        <v>666</v>
      </c>
      <c r="E34" s="1">
        <v>309</v>
      </c>
      <c r="F34" s="1">
        <v>575</v>
      </c>
      <c r="G34" s="7">
        <v>0.4</v>
      </c>
      <c r="H34" s="1">
        <v>45</v>
      </c>
      <c r="I34" s="1" t="s">
        <v>37</v>
      </c>
      <c r="J34" s="1">
        <v>308</v>
      </c>
      <c r="K34" s="1">
        <f t="shared" si="2"/>
        <v>1</v>
      </c>
      <c r="L34" s="1"/>
      <c r="M34" s="1"/>
      <c r="N34" s="1">
        <v>0</v>
      </c>
      <c r="O34" s="1">
        <v>37.216666666666917</v>
      </c>
      <c r="P34" s="1">
        <f t="shared" si="3"/>
        <v>61.8</v>
      </c>
      <c r="Q34" s="5">
        <f t="shared" ref="Q34:Q49" si="9">10*P34-O34-N34-F34</f>
        <v>5.7833333333330756</v>
      </c>
      <c r="R34" s="5"/>
      <c r="S34" s="1"/>
      <c r="T34" s="1">
        <f t="shared" si="4"/>
        <v>10</v>
      </c>
      <c r="U34" s="1">
        <f t="shared" si="5"/>
        <v>9.9064185544768115</v>
      </c>
      <c r="V34" s="1">
        <v>72</v>
      </c>
      <c r="W34" s="1">
        <v>71.400000000000006</v>
      </c>
      <c r="X34" s="1">
        <v>108.4</v>
      </c>
      <c r="Y34" s="1">
        <v>110.6</v>
      </c>
      <c r="Z34" s="1">
        <v>95.4</v>
      </c>
      <c r="AA34" s="1">
        <v>93.75</v>
      </c>
      <c r="AB34" s="1">
        <v>95.3333333333333</v>
      </c>
      <c r="AC34" s="1">
        <v>87.4</v>
      </c>
      <c r="AD34" s="1">
        <v>70.400000000000006</v>
      </c>
      <c r="AE34" s="1">
        <v>78.8</v>
      </c>
      <c r="AF34" s="1"/>
      <c r="AG34" s="1">
        <f t="shared" si="6"/>
        <v>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42</v>
      </c>
      <c r="C35" s="1">
        <v>2</v>
      </c>
      <c r="D35" s="1">
        <v>140</v>
      </c>
      <c r="E35" s="1">
        <v>41</v>
      </c>
      <c r="F35" s="1">
        <v>99</v>
      </c>
      <c r="G35" s="7">
        <v>0.45</v>
      </c>
      <c r="H35" s="1">
        <v>50</v>
      </c>
      <c r="I35" s="1" t="s">
        <v>37</v>
      </c>
      <c r="J35" s="1">
        <v>41</v>
      </c>
      <c r="K35" s="1">
        <f t="shared" si="2"/>
        <v>0</v>
      </c>
      <c r="L35" s="1"/>
      <c r="M35" s="1"/>
      <c r="N35" s="1">
        <v>0</v>
      </c>
      <c r="O35" s="1"/>
      <c r="P35" s="1">
        <f t="shared" si="3"/>
        <v>8.1999999999999993</v>
      </c>
      <c r="Q35" s="5"/>
      <c r="R35" s="5"/>
      <c r="S35" s="1"/>
      <c r="T35" s="1">
        <f t="shared" si="4"/>
        <v>12.073170731707318</v>
      </c>
      <c r="U35" s="1">
        <f t="shared" si="5"/>
        <v>12.073170731707318</v>
      </c>
      <c r="V35" s="1">
        <v>4.8</v>
      </c>
      <c r="W35" s="1">
        <v>5.6</v>
      </c>
      <c r="X35" s="1">
        <v>13.6</v>
      </c>
      <c r="Y35" s="1">
        <v>13.2</v>
      </c>
      <c r="Z35" s="1">
        <v>6.6</v>
      </c>
      <c r="AA35" s="1">
        <v>8.25</v>
      </c>
      <c r="AB35" s="1">
        <v>10</v>
      </c>
      <c r="AC35" s="1">
        <v>16.8</v>
      </c>
      <c r="AD35" s="1">
        <v>4.8</v>
      </c>
      <c r="AE35" s="1">
        <v>10.6</v>
      </c>
      <c r="AF35" s="1"/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42</v>
      </c>
      <c r="C36" s="1">
        <v>295</v>
      </c>
      <c r="D36" s="1">
        <v>522</v>
      </c>
      <c r="E36" s="1">
        <v>290</v>
      </c>
      <c r="F36" s="1">
        <v>451</v>
      </c>
      <c r="G36" s="7">
        <v>0.4</v>
      </c>
      <c r="H36" s="1">
        <v>45</v>
      </c>
      <c r="I36" s="1" t="s">
        <v>37</v>
      </c>
      <c r="J36" s="1">
        <v>296</v>
      </c>
      <c r="K36" s="1">
        <f t="shared" si="2"/>
        <v>-6</v>
      </c>
      <c r="L36" s="1"/>
      <c r="M36" s="1"/>
      <c r="N36" s="1">
        <v>22.800000000000239</v>
      </c>
      <c r="O36" s="1">
        <v>121.73333333333289</v>
      </c>
      <c r="P36" s="1">
        <f t="shared" si="3"/>
        <v>58</v>
      </c>
      <c r="Q36" s="5"/>
      <c r="R36" s="5"/>
      <c r="S36" s="1"/>
      <c r="T36" s="1">
        <f t="shared" si="4"/>
        <v>10.267816091954019</v>
      </c>
      <c r="U36" s="1">
        <f t="shared" si="5"/>
        <v>10.267816091954019</v>
      </c>
      <c r="V36" s="1">
        <v>70.400000000000006</v>
      </c>
      <c r="W36" s="1">
        <v>76.599999999999994</v>
      </c>
      <c r="X36" s="1">
        <v>96.6</v>
      </c>
      <c r="Y36" s="1">
        <v>93</v>
      </c>
      <c r="Z36" s="1">
        <v>90.2</v>
      </c>
      <c r="AA36" s="1">
        <v>88.5</v>
      </c>
      <c r="AB36" s="1">
        <v>88.6666666666667</v>
      </c>
      <c r="AC36" s="1">
        <v>79</v>
      </c>
      <c r="AD36" s="1">
        <v>70</v>
      </c>
      <c r="AE36" s="1">
        <v>72.400000000000006</v>
      </c>
      <c r="AF36" s="1"/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36</v>
      </c>
      <c r="C37" s="1">
        <v>99.738</v>
      </c>
      <c r="D37" s="1">
        <v>0.38800000000000001</v>
      </c>
      <c r="E37" s="1">
        <v>20.099</v>
      </c>
      <c r="F37" s="1">
        <v>72.914000000000001</v>
      </c>
      <c r="G37" s="7">
        <v>1</v>
      </c>
      <c r="H37" s="1">
        <v>45</v>
      </c>
      <c r="I37" s="1" t="s">
        <v>37</v>
      </c>
      <c r="J37" s="1">
        <v>19.5</v>
      </c>
      <c r="K37" s="1">
        <f t="shared" ref="K37:K68" si="10">E37-J37</f>
        <v>0.5990000000000002</v>
      </c>
      <c r="L37" s="1"/>
      <c r="M37" s="1"/>
      <c r="N37" s="1">
        <v>0</v>
      </c>
      <c r="O37" s="1"/>
      <c r="P37" s="1">
        <f t="shared" si="3"/>
        <v>4.0198</v>
      </c>
      <c r="Q37" s="5"/>
      <c r="R37" s="5"/>
      <c r="S37" s="1"/>
      <c r="T37" s="1">
        <f t="shared" si="4"/>
        <v>18.13871336882432</v>
      </c>
      <c r="U37" s="1">
        <f t="shared" si="5"/>
        <v>18.13871336882432</v>
      </c>
      <c r="V37" s="1">
        <v>6.2981999999999996</v>
      </c>
      <c r="W37" s="1">
        <v>4.2930000000000001</v>
      </c>
      <c r="X37" s="1">
        <v>-0.3906</v>
      </c>
      <c r="Y37" s="1">
        <v>2.0144000000000002</v>
      </c>
      <c r="Z37" s="1">
        <v>9.918000000000001</v>
      </c>
      <c r="AA37" s="1">
        <v>5.27475</v>
      </c>
      <c r="AB37" s="1">
        <v>5.5810000000000004</v>
      </c>
      <c r="AC37" s="1">
        <v>6.4725999999999999</v>
      </c>
      <c r="AD37" s="1">
        <v>7.5484</v>
      </c>
      <c r="AE37" s="1">
        <v>2.1551999999999998</v>
      </c>
      <c r="AF37" s="20" t="s">
        <v>48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42</v>
      </c>
      <c r="C38" s="1">
        <v>84</v>
      </c>
      <c r="D38" s="1"/>
      <c r="E38" s="1">
        <v>21</v>
      </c>
      <c r="F38" s="1">
        <v>51</v>
      </c>
      <c r="G38" s="7">
        <v>0.45</v>
      </c>
      <c r="H38" s="1">
        <v>45</v>
      </c>
      <c r="I38" s="1" t="s">
        <v>37</v>
      </c>
      <c r="J38" s="1">
        <v>23</v>
      </c>
      <c r="K38" s="1">
        <f t="shared" si="10"/>
        <v>-2</v>
      </c>
      <c r="L38" s="1"/>
      <c r="M38" s="1"/>
      <c r="N38" s="1">
        <v>0</v>
      </c>
      <c r="O38" s="1"/>
      <c r="P38" s="1">
        <f t="shared" si="3"/>
        <v>4.2</v>
      </c>
      <c r="Q38" s="5"/>
      <c r="R38" s="5"/>
      <c r="S38" s="1"/>
      <c r="T38" s="1">
        <f t="shared" si="4"/>
        <v>12.142857142857142</v>
      </c>
      <c r="U38" s="1">
        <f t="shared" si="5"/>
        <v>12.142857142857142</v>
      </c>
      <c r="V38" s="1">
        <v>4.8</v>
      </c>
      <c r="W38" s="1">
        <v>4.5999999999999996</v>
      </c>
      <c r="X38" s="1">
        <v>0.2</v>
      </c>
      <c r="Y38" s="1">
        <v>0.2</v>
      </c>
      <c r="Z38" s="1">
        <v>7.8</v>
      </c>
      <c r="AA38" s="1">
        <v>2</v>
      </c>
      <c r="AB38" s="1">
        <v>1.6666666666666701</v>
      </c>
      <c r="AC38" s="1">
        <v>5</v>
      </c>
      <c r="AD38" s="1">
        <v>4.5999999999999996</v>
      </c>
      <c r="AE38" s="1">
        <v>6</v>
      </c>
      <c r="AF38" s="1"/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42</v>
      </c>
      <c r="C39" s="1"/>
      <c r="D39" s="1">
        <v>132</v>
      </c>
      <c r="E39" s="1">
        <v>39</v>
      </c>
      <c r="F39" s="1">
        <v>85</v>
      </c>
      <c r="G39" s="7">
        <v>0.35</v>
      </c>
      <c r="H39" s="1">
        <v>40</v>
      </c>
      <c r="I39" s="1" t="s">
        <v>37</v>
      </c>
      <c r="J39" s="1">
        <v>47</v>
      </c>
      <c r="K39" s="1">
        <f t="shared" si="10"/>
        <v>-8</v>
      </c>
      <c r="L39" s="1"/>
      <c r="M39" s="1"/>
      <c r="N39" s="1">
        <v>0</v>
      </c>
      <c r="O39" s="1"/>
      <c r="P39" s="1">
        <f t="shared" si="3"/>
        <v>7.8</v>
      </c>
      <c r="Q39" s="5"/>
      <c r="R39" s="5"/>
      <c r="S39" s="1"/>
      <c r="T39" s="1">
        <f t="shared" si="4"/>
        <v>10.897435897435898</v>
      </c>
      <c r="U39" s="1">
        <f t="shared" si="5"/>
        <v>10.897435897435898</v>
      </c>
      <c r="V39" s="1">
        <v>8.4</v>
      </c>
      <c r="W39" s="1">
        <v>12.6</v>
      </c>
      <c r="X39" s="1">
        <v>15.8</v>
      </c>
      <c r="Y39" s="1">
        <v>11.8</v>
      </c>
      <c r="Z39" s="1">
        <v>11.6</v>
      </c>
      <c r="AA39" s="1">
        <v>16.25</v>
      </c>
      <c r="AB39" s="1">
        <v>19.6666666666667</v>
      </c>
      <c r="AC39" s="1">
        <v>24.8</v>
      </c>
      <c r="AD39" s="1">
        <v>15.2</v>
      </c>
      <c r="AE39" s="1">
        <v>21</v>
      </c>
      <c r="AF39" s="1"/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36</v>
      </c>
      <c r="C40" s="1">
        <v>300.505</v>
      </c>
      <c r="D40" s="1"/>
      <c r="E40" s="1">
        <v>95.046999999999997</v>
      </c>
      <c r="F40" s="1">
        <v>158.13300000000001</v>
      </c>
      <c r="G40" s="7">
        <v>1</v>
      </c>
      <c r="H40" s="1">
        <v>40</v>
      </c>
      <c r="I40" s="1" t="s">
        <v>37</v>
      </c>
      <c r="J40" s="1">
        <v>106.75</v>
      </c>
      <c r="K40" s="1">
        <f t="shared" si="10"/>
        <v>-11.703000000000003</v>
      </c>
      <c r="L40" s="1"/>
      <c r="M40" s="1"/>
      <c r="N40" s="1">
        <v>5.0879999999999654</v>
      </c>
      <c r="O40" s="1">
        <v>120.536</v>
      </c>
      <c r="P40" s="1">
        <f t="shared" si="3"/>
        <v>19.009399999999999</v>
      </c>
      <c r="Q40" s="5"/>
      <c r="R40" s="5"/>
      <c r="S40" s="1"/>
      <c r="T40" s="1">
        <f t="shared" si="4"/>
        <v>14.927193914589623</v>
      </c>
      <c r="U40" s="1">
        <f t="shared" si="5"/>
        <v>14.927193914589623</v>
      </c>
      <c r="V40" s="1">
        <v>30.137</v>
      </c>
      <c r="W40" s="1">
        <v>26.842600000000001</v>
      </c>
      <c r="X40" s="1">
        <v>14.240600000000001</v>
      </c>
      <c r="Y40" s="1">
        <v>18.144600000000001</v>
      </c>
      <c r="Z40" s="1">
        <v>40.923999999999999</v>
      </c>
      <c r="AA40" s="1">
        <v>18.981249999999999</v>
      </c>
      <c r="AB40" s="1">
        <v>7.5456666666666701</v>
      </c>
      <c r="AC40" s="1">
        <v>36.6952</v>
      </c>
      <c r="AD40" s="1">
        <v>34.061199999999999</v>
      </c>
      <c r="AE40" s="1">
        <v>22.594000000000001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42</v>
      </c>
      <c r="C41" s="1">
        <v>221</v>
      </c>
      <c r="D41" s="1"/>
      <c r="E41" s="1">
        <v>80</v>
      </c>
      <c r="F41" s="1">
        <v>101</v>
      </c>
      <c r="G41" s="7">
        <v>0.4</v>
      </c>
      <c r="H41" s="1">
        <v>40</v>
      </c>
      <c r="I41" s="1" t="s">
        <v>37</v>
      </c>
      <c r="J41" s="1">
        <v>81</v>
      </c>
      <c r="K41" s="1">
        <f t="shared" si="10"/>
        <v>-1</v>
      </c>
      <c r="L41" s="1"/>
      <c r="M41" s="1"/>
      <c r="N41" s="1">
        <v>14</v>
      </c>
      <c r="O41" s="1">
        <v>90.200000000000045</v>
      </c>
      <c r="P41" s="1">
        <f t="shared" si="3"/>
        <v>16</v>
      </c>
      <c r="Q41" s="5"/>
      <c r="R41" s="5"/>
      <c r="S41" s="1"/>
      <c r="T41" s="1">
        <f t="shared" si="4"/>
        <v>12.825000000000003</v>
      </c>
      <c r="U41" s="1">
        <f t="shared" si="5"/>
        <v>12.825000000000003</v>
      </c>
      <c r="V41" s="1">
        <v>22.6</v>
      </c>
      <c r="W41" s="1">
        <v>19.600000000000001</v>
      </c>
      <c r="X41" s="1">
        <v>4.4000000000000004</v>
      </c>
      <c r="Y41" s="1">
        <v>5.2</v>
      </c>
      <c r="Z41" s="1">
        <v>24.6</v>
      </c>
      <c r="AA41" s="1">
        <v>8</v>
      </c>
      <c r="AB41" s="1">
        <v>-1</v>
      </c>
      <c r="AC41" s="1">
        <v>26</v>
      </c>
      <c r="AD41" s="1">
        <v>18.399999999999999</v>
      </c>
      <c r="AE41" s="1">
        <v>9</v>
      </c>
      <c r="AF41" s="1"/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42</v>
      </c>
      <c r="C42" s="1">
        <v>33</v>
      </c>
      <c r="D42" s="1">
        <v>366</v>
      </c>
      <c r="E42" s="1">
        <v>74</v>
      </c>
      <c r="F42" s="1">
        <v>312</v>
      </c>
      <c r="G42" s="7">
        <v>0.4</v>
      </c>
      <c r="H42" s="1">
        <v>45</v>
      </c>
      <c r="I42" s="1" t="s">
        <v>37</v>
      </c>
      <c r="J42" s="1">
        <v>79</v>
      </c>
      <c r="K42" s="1">
        <f t="shared" si="10"/>
        <v>-5</v>
      </c>
      <c r="L42" s="1"/>
      <c r="M42" s="1"/>
      <c r="N42" s="1">
        <v>0</v>
      </c>
      <c r="O42" s="1"/>
      <c r="P42" s="1">
        <f t="shared" si="3"/>
        <v>14.8</v>
      </c>
      <c r="Q42" s="5"/>
      <c r="R42" s="5"/>
      <c r="S42" s="1"/>
      <c r="T42" s="1">
        <f t="shared" si="4"/>
        <v>21.081081081081081</v>
      </c>
      <c r="U42" s="1">
        <f t="shared" si="5"/>
        <v>21.081081081081081</v>
      </c>
      <c r="V42" s="1">
        <v>17.2</v>
      </c>
      <c r="W42" s="1">
        <v>19.600000000000001</v>
      </c>
      <c r="X42" s="1">
        <v>47.6</v>
      </c>
      <c r="Y42" s="1">
        <v>50.4</v>
      </c>
      <c r="Z42" s="1">
        <v>20.6</v>
      </c>
      <c r="AA42" s="1">
        <v>25.75</v>
      </c>
      <c r="AB42" s="1">
        <v>22.6666666666667</v>
      </c>
      <c r="AC42" s="1">
        <v>40.4</v>
      </c>
      <c r="AD42" s="1">
        <v>22.8</v>
      </c>
      <c r="AE42" s="1">
        <v>91.2</v>
      </c>
      <c r="AF42" s="1" t="s">
        <v>82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36</v>
      </c>
      <c r="C43" s="1">
        <v>252.65100000000001</v>
      </c>
      <c r="D43" s="1">
        <v>23.059000000000001</v>
      </c>
      <c r="E43" s="1">
        <v>106.64100000000001</v>
      </c>
      <c r="F43" s="1">
        <v>127.19</v>
      </c>
      <c r="G43" s="7">
        <v>1</v>
      </c>
      <c r="H43" s="1">
        <v>40</v>
      </c>
      <c r="I43" s="1" t="s">
        <v>37</v>
      </c>
      <c r="J43" s="1">
        <v>116.59</v>
      </c>
      <c r="K43" s="1">
        <f t="shared" si="10"/>
        <v>-9.9489999999999981</v>
      </c>
      <c r="L43" s="1"/>
      <c r="M43" s="1"/>
      <c r="N43" s="1">
        <v>53.229000000000013</v>
      </c>
      <c r="O43" s="1">
        <v>138.25179999999989</v>
      </c>
      <c r="P43" s="1">
        <f t="shared" si="3"/>
        <v>21.328200000000002</v>
      </c>
      <c r="Q43" s="5"/>
      <c r="R43" s="5"/>
      <c r="S43" s="1"/>
      <c r="T43" s="1">
        <f t="shared" si="4"/>
        <v>14.941288997665055</v>
      </c>
      <c r="U43" s="1">
        <f t="shared" si="5"/>
        <v>14.941288997665055</v>
      </c>
      <c r="V43" s="1">
        <v>33.373399999999997</v>
      </c>
      <c r="W43" s="1">
        <v>28.688199999999998</v>
      </c>
      <c r="X43" s="1">
        <v>15.4922</v>
      </c>
      <c r="Y43" s="1">
        <v>21.270399999999999</v>
      </c>
      <c r="Z43" s="1">
        <v>38.573999999999998</v>
      </c>
      <c r="AA43" s="1">
        <v>19.65175</v>
      </c>
      <c r="AB43" s="1">
        <v>9.1963333333333299</v>
      </c>
      <c r="AC43" s="1">
        <v>40.4328</v>
      </c>
      <c r="AD43" s="1">
        <v>35.076599999999999</v>
      </c>
      <c r="AE43" s="1">
        <v>24.657399999999999</v>
      </c>
      <c r="AF43" s="1"/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84</v>
      </c>
      <c r="B44" s="13" t="s">
        <v>42</v>
      </c>
      <c r="C44" s="13">
        <v>119</v>
      </c>
      <c r="D44" s="13">
        <v>72</v>
      </c>
      <c r="E44" s="13">
        <v>100</v>
      </c>
      <c r="F44" s="13">
        <v>67</v>
      </c>
      <c r="G44" s="14">
        <v>0.35</v>
      </c>
      <c r="H44" s="13">
        <v>40</v>
      </c>
      <c r="I44" s="13" t="s">
        <v>37</v>
      </c>
      <c r="J44" s="13">
        <v>101</v>
      </c>
      <c r="K44" s="13">
        <f t="shared" si="10"/>
        <v>-1</v>
      </c>
      <c r="L44" s="13"/>
      <c r="M44" s="13"/>
      <c r="N44" s="13">
        <v>70</v>
      </c>
      <c r="O44" s="13">
        <v>9.1999999999999886</v>
      </c>
      <c r="P44" s="13">
        <f t="shared" si="3"/>
        <v>20</v>
      </c>
      <c r="Q44" s="5">
        <f>9*P44-O44-N44-F44</f>
        <v>33.800000000000011</v>
      </c>
      <c r="R44" s="15"/>
      <c r="S44" s="13"/>
      <c r="T44" s="13">
        <f t="shared" si="4"/>
        <v>9</v>
      </c>
      <c r="U44" s="13">
        <f t="shared" si="5"/>
        <v>7.31</v>
      </c>
      <c r="V44" s="13">
        <v>25</v>
      </c>
      <c r="W44" s="13">
        <v>27.2</v>
      </c>
      <c r="X44" s="13">
        <v>24.8</v>
      </c>
      <c r="Y44" s="13">
        <v>21.6</v>
      </c>
      <c r="Z44" s="13">
        <v>28</v>
      </c>
      <c r="AA44" s="13">
        <v>21.25</v>
      </c>
      <c r="AB44" s="13">
        <v>24</v>
      </c>
      <c r="AC44" s="13">
        <v>39.200000000000003</v>
      </c>
      <c r="AD44" s="13">
        <v>38</v>
      </c>
      <c r="AE44" s="13">
        <v>34.799999999999997</v>
      </c>
      <c r="AF44" s="13" t="s">
        <v>52</v>
      </c>
      <c r="AG44" s="1">
        <f t="shared" si="6"/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42</v>
      </c>
      <c r="C45" s="1">
        <v>47</v>
      </c>
      <c r="D45" s="1">
        <v>336</v>
      </c>
      <c r="E45" s="1">
        <v>208</v>
      </c>
      <c r="F45" s="1">
        <v>124</v>
      </c>
      <c r="G45" s="7">
        <v>0.4</v>
      </c>
      <c r="H45" s="1">
        <v>40</v>
      </c>
      <c r="I45" s="1" t="s">
        <v>37</v>
      </c>
      <c r="J45" s="1">
        <v>210</v>
      </c>
      <c r="K45" s="1">
        <f t="shared" si="10"/>
        <v>-2</v>
      </c>
      <c r="L45" s="1"/>
      <c r="M45" s="1"/>
      <c r="N45" s="1">
        <v>150</v>
      </c>
      <c r="O45" s="1"/>
      <c r="P45" s="1">
        <f t="shared" si="3"/>
        <v>41.6</v>
      </c>
      <c r="Q45" s="5">
        <f t="shared" si="9"/>
        <v>142</v>
      </c>
      <c r="R45" s="5"/>
      <c r="S45" s="1"/>
      <c r="T45" s="1">
        <f t="shared" si="4"/>
        <v>10</v>
      </c>
      <c r="U45" s="1">
        <f t="shared" si="5"/>
        <v>6.5865384615384617</v>
      </c>
      <c r="V45" s="1">
        <v>34.6</v>
      </c>
      <c r="W45" s="1">
        <v>31.2</v>
      </c>
      <c r="X45" s="1">
        <v>47.2</v>
      </c>
      <c r="Y45" s="1">
        <v>56.4</v>
      </c>
      <c r="Z45" s="1">
        <v>80.2</v>
      </c>
      <c r="AA45" s="1">
        <v>58.25</v>
      </c>
      <c r="AB45" s="1">
        <v>53.3333333333333</v>
      </c>
      <c r="AC45" s="1">
        <v>88.6</v>
      </c>
      <c r="AD45" s="1">
        <v>68</v>
      </c>
      <c r="AE45" s="1">
        <v>65.599999999999994</v>
      </c>
      <c r="AF45" s="1"/>
      <c r="AG45" s="1">
        <f t="shared" si="6"/>
        <v>57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36</v>
      </c>
      <c r="C46" s="1">
        <v>85.7</v>
      </c>
      <c r="D46" s="1">
        <v>21.523</v>
      </c>
      <c r="E46" s="1">
        <v>44.006</v>
      </c>
      <c r="F46" s="1">
        <v>41.878</v>
      </c>
      <c r="G46" s="7">
        <v>1</v>
      </c>
      <c r="H46" s="1">
        <v>50</v>
      </c>
      <c r="I46" s="1" t="s">
        <v>37</v>
      </c>
      <c r="J46" s="1">
        <v>43.2</v>
      </c>
      <c r="K46" s="1">
        <f t="shared" si="10"/>
        <v>0.80599999999999739</v>
      </c>
      <c r="L46" s="1"/>
      <c r="M46" s="1"/>
      <c r="N46" s="1">
        <v>93.858000000000018</v>
      </c>
      <c r="O46" s="1">
        <v>30.093399999999999</v>
      </c>
      <c r="P46" s="1">
        <f t="shared" si="3"/>
        <v>8.8011999999999997</v>
      </c>
      <c r="Q46" s="5"/>
      <c r="R46" s="5"/>
      <c r="S46" s="1"/>
      <c r="T46" s="1">
        <f t="shared" si="4"/>
        <v>18.841680679907288</v>
      </c>
      <c r="U46" s="1">
        <f t="shared" si="5"/>
        <v>18.841680679907288</v>
      </c>
      <c r="V46" s="1">
        <v>17.132200000000001</v>
      </c>
      <c r="W46" s="1">
        <v>17.935400000000001</v>
      </c>
      <c r="X46" s="1">
        <v>11.3028</v>
      </c>
      <c r="Y46" s="1">
        <v>11.567600000000001</v>
      </c>
      <c r="Z46" s="1">
        <v>15.0312</v>
      </c>
      <c r="AA46" s="1">
        <v>11.292999999999999</v>
      </c>
      <c r="AB46" s="1">
        <v>11.9226666666667</v>
      </c>
      <c r="AC46" s="1">
        <v>28.671600000000002</v>
      </c>
      <c r="AD46" s="1">
        <v>21.400400000000001</v>
      </c>
      <c r="AE46" s="1">
        <v>20.304400000000001</v>
      </c>
      <c r="AF46" s="20" t="s">
        <v>48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36</v>
      </c>
      <c r="C47" s="1">
        <v>133.4</v>
      </c>
      <c r="D47" s="1">
        <v>10.976000000000001</v>
      </c>
      <c r="E47" s="1">
        <v>82.623000000000005</v>
      </c>
      <c r="F47" s="1">
        <v>42.183999999999997</v>
      </c>
      <c r="G47" s="7">
        <v>1</v>
      </c>
      <c r="H47" s="1">
        <v>50</v>
      </c>
      <c r="I47" s="1" t="s">
        <v>37</v>
      </c>
      <c r="J47" s="1">
        <v>80.900000000000006</v>
      </c>
      <c r="K47" s="1">
        <f t="shared" si="10"/>
        <v>1.722999999999999</v>
      </c>
      <c r="L47" s="1"/>
      <c r="M47" s="1"/>
      <c r="N47" s="1">
        <v>79.322000000000003</v>
      </c>
      <c r="O47" s="1">
        <v>49.17319999999998</v>
      </c>
      <c r="P47" s="1">
        <f t="shared" si="3"/>
        <v>16.5246</v>
      </c>
      <c r="Q47" s="5"/>
      <c r="R47" s="5"/>
      <c r="S47" s="1"/>
      <c r="T47" s="1">
        <f t="shared" si="4"/>
        <v>10.328794645558743</v>
      </c>
      <c r="U47" s="1">
        <f t="shared" si="5"/>
        <v>10.328794645558743</v>
      </c>
      <c r="V47" s="1">
        <v>19.866599999999998</v>
      </c>
      <c r="W47" s="1">
        <v>20.1434</v>
      </c>
      <c r="X47" s="1">
        <v>18.262599999999999</v>
      </c>
      <c r="Y47" s="1">
        <v>18.2026</v>
      </c>
      <c r="Z47" s="1">
        <v>24.239599999999999</v>
      </c>
      <c r="AA47" s="1">
        <v>13.87425</v>
      </c>
      <c r="AB47" s="1">
        <v>10.9173333333333</v>
      </c>
      <c r="AC47" s="1">
        <v>19.791</v>
      </c>
      <c r="AD47" s="1">
        <v>20.8796</v>
      </c>
      <c r="AE47" s="1">
        <v>12.777200000000001</v>
      </c>
      <c r="AF47" s="1"/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36</v>
      </c>
      <c r="C48" s="1">
        <v>282.18299999999999</v>
      </c>
      <c r="D48" s="1"/>
      <c r="E48" s="1">
        <v>122.51900000000001</v>
      </c>
      <c r="F48" s="1">
        <v>104.97499999999999</v>
      </c>
      <c r="G48" s="7">
        <v>1</v>
      </c>
      <c r="H48" s="1">
        <v>40</v>
      </c>
      <c r="I48" s="1" t="s">
        <v>89</v>
      </c>
      <c r="J48" s="1">
        <v>118.2</v>
      </c>
      <c r="K48" s="1">
        <f t="shared" si="10"/>
        <v>4.3190000000000026</v>
      </c>
      <c r="L48" s="1"/>
      <c r="M48" s="1"/>
      <c r="N48" s="1">
        <v>0</v>
      </c>
      <c r="O48" s="1">
        <v>196.07799999999989</v>
      </c>
      <c r="P48" s="1">
        <f t="shared" si="3"/>
        <v>24.503800000000002</v>
      </c>
      <c r="Q48" s="5"/>
      <c r="R48" s="5"/>
      <c r="S48" s="1"/>
      <c r="T48" s="1">
        <f t="shared" si="4"/>
        <v>12.285971971694181</v>
      </c>
      <c r="U48" s="1">
        <f t="shared" si="5"/>
        <v>12.285971971694181</v>
      </c>
      <c r="V48" s="1">
        <v>31.751000000000001</v>
      </c>
      <c r="W48" s="1">
        <v>23.145399999999999</v>
      </c>
      <c r="X48" s="1">
        <v>6.5785999999999998</v>
      </c>
      <c r="Y48" s="1">
        <v>6.5785999999999998</v>
      </c>
      <c r="Z48" s="1">
        <v>30.265000000000001</v>
      </c>
      <c r="AA48" s="1">
        <v>23.6065</v>
      </c>
      <c r="AB48" s="1">
        <v>22.487666666666701</v>
      </c>
      <c r="AC48" s="1">
        <v>27.501799999999999</v>
      </c>
      <c r="AD48" s="1">
        <v>22.827400000000001</v>
      </c>
      <c r="AE48" s="1">
        <v>29.871400000000001</v>
      </c>
      <c r="AF48" s="1"/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42</v>
      </c>
      <c r="C49" s="1">
        <v>34</v>
      </c>
      <c r="D49" s="1">
        <v>60</v>
      </c>
      <c r="E49" s="1">
        <v>37</v>
      </c>
      <c r="F49" s="1">
        <v>51</v>
      </c>
      <c r="G49" s="7">
        <v>0.45</v>
      </c>
      <c r="H49" s="1">
        <v>50</v>
      </c>
      <c r="I49" s="1" t="s">
        <v>37</v>
      </c>
      <c r="J49" s="1">
        <v>37</v>
      </c>
      <c r="K49" s="1">
        <f t="shared" si="10"/>
        <v>0</v>
      </c>
      <c r="L49" s="1"/>
      <c r="M49" s="1"/>
      <c r="N49" s="1">
        <v>0</v>
      </c>
      <c r="O49" s="1"/>
      <c r="P49" s="1">
        <f t="shared" si="3"/>
        <v>7.4</v>
      </c>
      <c r="Q49" s="5">
        <f t="shared" si="9"/>
        <v>23</v>
      </c>
      <c r="R49" s="5"/>
      <c r="S49" s="1"/>
      <c r="T49" s="1">
        <f t="shared" si="4"/>
        <v>10</v>
      </c>
      <c r="U49" s="1">
        <f t="shared" si="5"/>
        <v>6.8918918918918912</v>
      </c>
      <c r="V49" s="1">
        <v>5.8</v>
      </c>
      <c r="W49" s="1">
        <v>6.6</v>
      </c>
      <c r="X49" s="1">
        <v>11.8</v>
      </c>
      <c r="Y49" s="1">
        <v>11.4</v>
      </c>
      <c r="Z49" s="1">
        <v>4</v>
      </c>
      <c r="AA49" s="1">
        <v>10</v>
      </c>
      <c r="AB49" s="1">
        <v>13</v>
      </c>
      <c r="AC49" s="1">
        <v>16.2</v>
      </c>
      <c r="AD49" s="1">
        <v>5.8</v>
      </c>
      <c r="AE49" s="1">
        <v>9.8000000000000007</v>
      </c>
      <c r="AF49" s="1" t="s">
        <v>48</v>
      </c>
      <c r="AG49" s="1">
        <f t="shared" si="6"/>
        <v>10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50.616</v>
      </c>
      <c r="D50" s="1">
        <v>24.25</v>
      </c>
      <c r="E50" s="1">
        <v>24.795999999999999</v>
      </c>
      <c r="F50" s="1">
        <v>44.783999999999999</v>
      </c>
      <c r="G50" s="7">
        <v>1</v>
      </c>
      <c r="H50" s="1">
        <v>40</v>
      </c>
      <c r="I50" s="1" t="s">
        <v>37</v>
      </c>
      <c r="J50" s="1">
        <v>25.7</v>
      </c>
      <c r="K50" s="1">
        <f t="shared" si="10"/>
        <v>-0.90399999999999991</v>
      </c>
      <c r="L50" s="1"/>
      <c r="M50" s="1"/>
      <c r="N50" s="1">
        <v>0</v>
      </c>
      <c r="O50" s="1">
        <v>15.701599999999999</v>
      </c>
      <c r="P50" s="1">
        <f t="shared" si="3"/>
        <v>4.9592000000000001</v>
      </c>
      <c r="Q50" s="5"/>
      <c r="R50" s="5"/>
      <c r="S50" s="1"/>
      <c r="T50" s="1">
        <f t="shared" si="4"/>
        <v>12.196644620100015</v>
      </c>
      <c r="U50" s="1">
        <f t="shared" si="5"/>
        <v>12.196644620100015</v>
      </c>
      <c r="V50" s="1">
        <v>5.7667999999999999</v>
      </c>
      <c r="W50" s="1">
        <v>3.1352000000000002</v>
      </c>
      <c r="X50" s="1">
        <v>1.1819999999999999</v>
      </c>
      <c r="Y50" s="1">
        <v>5.9104000000000001</v>
      </c>
      <c r="Z50" s="1">
        <v>12.212</v>
      </c>
      <c r="AA50" s="1">
        <v>3.6252499999999999</v>
      </c>
      <c r="AB50" s="1">
        <v>2.9396666666666702</v>
      </c>
      <c r="AC50" s="1">
        <v>6.7480000000000002</v>
      </c>
      <c r="AD50" s="1">
        <v>8.5587999999999997</v>
      </c>
      <c r="AE50" s="1">
        <v>3.4367999999999999</v>
      </c>
      <c r="AF50" s="1"/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42</v>
      </c>
      <c r="C51" s="1">
        <v>76</v>
      </c>
      <c r="D51" s="1"/>
      <c r="E51" s="1">
        <v>21</v>
      </c>
      <c r="F51" s="1">
        <v>38</v>
      </c>
      <c r="G51" s="7">
        <v>0.4</v>
      </c>
      <c r="H51" s="1">
        <v>40</v>
      </c>
      <c r="I51" s="1" t="s">
        <v>37</v>
      </c>
      <c r="J51" s="1">
        <v>23</v>
      </c>
      <c r="K51" s="1">
        <f t="shared" si="10"/>
        <v>-2</v>
      </c>
      <c r="L51" s="1"/>
      <c r="M51" s="1"/>
      <c r="N51" s="1">
        <v>36</v>
      </c>
      <c r="O51" s="1">
        <v>44</v>
      </c>
      <c r="P51" s="1">
        <f t="shared" si="3"/>
        <v>4.2</v>
      </c>
      <c r="Q51" s="5"/>
      <c r="R51" s="5"/>
      <c r="S51" s="1"/>
      <c r="T51" s="1">
        <f t="shared" si="4"/>
        <v>28.095238095238095</v>
      </c>
      <c r="U51" s="1">
        <f t="shared" si="5"/>
        <v>28.095238095238095</v>
      </c>
      <c r="V51" s="1">
        <v>11</v>
      </c>
      <c r="W51" s="1">
        <v>9.6</v>
      </c>
      <c r="X51" s="1">
        <v>2.6</v>
      </c>
      <c r="Y51" s="1">
        <v>2.4</v>
      </c>
      <c r="Z51" s="1">
        <v>9.1999999999999993</v>
      </c>
      <c r="AA51" s="1">
        <v>4.5</v>
      </c>
      <c r="AB51" s="1">
        <v>4.6666666666666696</v>
      </c>
      <c r="AC51" s="1">
        <v>5</v>
      </c>
      <c r="AD51" s="1">
        <v>8</v>
      </c>
      <c r="AE51" s="1">
        <v>-0.4</v>
      </c>
      <c r="AF51" s="22" t="s">
        <v>140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42</v>
      </c>
      <c r="C52" s="1">
        <v>52</v>
      </c>
      <c r="D52" s="1">
        <v>42</v>
      </c>
      <c r="E52" s="1">
        <v>23</v>
      </c>
      <c r="F52" s="1">
        <v>53</v>
      </c>
      <c r="G52" s="7">
        <v>0.4</v>
      </c>
      <c r="H52" s="1">
        <v>40</v>
      </c>
      <c r="I52" s="1" t="s">
        <v>37</v>
      </c>
      <c r="J52" s="1">
        <v>27</v>
      </c>
      <c r="K52" s="1">
        <f t="shared" si="10"/>
        <v>-4</v>
      </c>
      <c r="L52" s="1"/>
      <c r="M52" s="1"/>
      <c r="N52" s="1">
        <v>0</v>
      </c>
      <c r="O52" s="1">
        <v>41.799999999999983</v>
      </c>
      <c r="P52" s="1">
        <f t="shared" si="3"/>
        <v>4.5999999999999996</v>
      </c>
      <c r="Q52" s="5"/>
      <c r="R52" s="5"/>
      <c r="S52" s="1"/>
      <c r="T52" s="1">
        <f t="shared" si="4"/>
        <v>20.60869565217391</v>
      </c>
      <c r="U52" s="1">
        <f t="shared" si="5"/>
        <v>20.60869565217391</v>
      </c>
      <c r="V52" s="1">
        <v>8.6</v>
      </c>
      <c r="W52" s="1">
        <v>7.2</v>
      </c>
      <c r="X52" s="1">
        <v>9.4</v>
      </c>
      <c r="Y52" s="1">
        <v>8.8000000000000007</v>
      </c>
      <c r="Z52" s="1">
        <v>10.199999999999999</v>
      </c>
      <c r="AA52" s="1">
        <v>9</v>
      </c>
      <c r="AB52" s="1">
        <v>10.3333333333333</v>
      </c>
      <c r="AC52" s="1">
        <v>11.8</v>
      </c>
      <c r="AD52" s="1">
        <v>10.4</v>
      </c>
      <c r="AE52" s="1">
        <v>8.4</v>
      </c>
      <c r="AF52" s="20" t="s">
        <v>48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94</v>
      </c>
      <c r="B53" s="10" t="s">
        <v>36</v>
      </c>
      <c r="C53" s="10"/>
      <c r="D53" s="10"/>
      <c r="E53" s="10"/>
      <c r="F53" s="10"/>
      <c r="G53" s="11">
        <v>0</v>
      </c>
      <c r="H53" s="10">
        <v>50</v>
      </c>
      <c r="I53" s="10" t="s">
        <v>37</v>
      </c>
      <c r="J53" s="10"/>
      <c r="K53" s="10">
        <f t="shared" si="10"/>
        <v>0</v>
      </c>
      <c r="L53" s="10"/>
      <c r="M53" s="10"/>
      <c r="N53" s="10">
        <v>0</v>
      </c>
      <c r="O53" s="10"/>
      <c r="P53" s="10">
        <f t="shared" si="3"/>
        <v>0</v>
      </c>
      <c r="Q53" s="12"/>
      <c r="R53" s="12"/>
      <c r="S53" s="10"/>
      <c r="T53" s="10" t="e">
        <f t="shared" si="4"/>
        <v>#DIV/0!</v>
      </c>
      <c r="U53" s="10" t="e">
        <f t="shared" si="5"/>
        <v>#DIV/0!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 t="s">
        <v>67</v>
      </c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36</v>
      </c>
      <c r="C54" s="1">
        <v>176.9</v>
      </c>
      <c r="D54" s="1"/>
      <c r="E54" s="1">
        <v>80.222999999999999</v>
      </c>
      <c r="F54" s="1">
        <v>77.921999999999997</v>
      </c>
      <c r="G54" s="7">
        <v>1</v>
      </c>
      <c r="H54" s="1">
        <v>50</v>
      </c>
      <c r="I54" s="1" t="s">
        <v>37</v>
      </c>
      <c r="J54" s="1">
        <v>78.5</v>
      </c>
      <c r="K54" s="1">
        <f t="shared" si="10"/>
        <v>1.722999999999999</v>
      </c>
      <c r="L54" s="1"/>
      <c r="M54" s="1"/>
      <c r="N54" s="1">
        <v>100.384</v>
      </c>
      <c r="O54" s="1">
        <v>63.682400000000001</v>
      </c>
      <c r="P54" s="1">
        <f t="shared" si="3"/>
        <v>16.044599999999999</v>
      </c>
      <c r="Q54" s="5"/>
      <c r="R54" s="5"/>
      <c r="S54" s="1"/>
      <c r="T54" s="1">
        <f t="shared" si="4"/>
        <v>15.082233274746644</v>
      </c>
      <c r="U54" s="1">
        <f t="shared" si="5"/>
        <v>15.082233274746644</v>
      </c>
      <c r="V54" s="1">
        <v>25.965199999999999</v>
      </c>
      <c r="W54" s="1">
        <v>25.988800000000001</v>
      </c>
      <c r="X54" s="1">
        <v>10.411199999999999</v>
      </c>
      <c r="Y54" s="1">
        <v>11.4428</v>
      </c>
      <c r="Z54" s="1">
        <v>27.8628</v>
      </c>
      <c r="AA54" s="1">
        <v>8.7539999999999996</v>
      </c>
      <c r="AB54" s="1">
        <v>5.9059999999999997</v>
      </c>
      <c r="AC54" s="1">
        <v>35.673999999999999</v>
      </c>
      <c r="AD54" s="1">
        <v>23.988600000000002</v>
      </c>
      <c r="AE54" s="1">
        <v>17.645600000000002</v>
      </c>
      <c r="AF54" s="1"/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36</v>
      </c>
      <c r="C55" s="1"/>
      <c r="D55" s="1">
        <v>97.614000000000004</v>
      </c>
      <c r="E55" s="1">
        <v>28.585999999999999</v>
      </c>
      <c r="F55" s="1">
        <v>68.887</v>
      </c>
      <c r="G55" s="7">
        <v>1</v>
      </c>
      <c r="H55" s="1">
        <v>50</v>
      </c>
      <c r="I55" s="1" t="s">
        <v>37</v>
      </c>
      <c r="J55" s="1">
        <v>27.9</v>
      </c>
      <c r="K55" s="1">
        <f t="shared" si="10"/>
        <v>0.68599999999999994</v>
      </c>
      <c r="L55" s="1"/>
      <c r="M55" s="1"/>
      <c r="N55" s="1">
        <v>19.046000000000031</v>
      </c>
      <c r="O55" s="1"/>
      <c r="P55" s="1">
        <f t="shared" si="3"/>
        <v>5.7172000000000001</v>
      </c>
      <c r="Q55" s="5"/>
      <c r="R55" s="5"/>
      <c r="S55" s="1"/>
      <c r="T55" s="1">
        <f t="shared" si="4"/>
        <v>15.380430980200105</v>
      </c>
      <c r="U55" s="1">
        <f t="shared" si="5"/>
        <v>15.380430980200105</v>
      </c>
      <c r="V55" s="1">
        <v>10.057600000000001</v>
      </c>
      <c r="W55" s="1">
        <v>10.6082</v>
      </c>
      <c r="X55" s="1">
        <v>12.081</v>
      </c>
      <c r="Y55" s="1">
        <v>12.872999999999999</v>
      </c>
      <c r="Z55" s="1">
        <v>9.2200000000000006</v>
      </c>
      <c r="AA55" s="1">
        <v>8.8970000000000002</v>
      </c>
      <c r="AB55" s="1">
        <v>7.0476666666666699</v>
      </c>
      <c r="AC55" s="1">
        <v>14.766999999999999</v>
      </c>
      <c r="AD55" s="1">
        <v>13.0412</v>
      </c>
      <c r="AE55" s="1">
        <v>12.661799999999999</v>
      </c>
      <c r="AF55" s="1"/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42</v>
      </c>
      <c r="C56" s="1">
        <v>55</v>
      </c>
      <c r="D56" s="1">
        <v>10</v>
      </c>
      <c r="E56" s="1">
        <v>24</v>
      </c>
      <c r="F56" s="1">
        <v>25</v>
      </c>
      <c r="G56" s="7">
        <v>0.4</v>
      </c>
      <c r="H56" s="1">
        <v>50</v>
      </c>
      <c r="I56" s="1" t="s">
        <v>37</v>
      </c>
      <c r="J56" s="1">
        <v>24</v>
      </c>
      <c r="K56" s="1">
        <f t="shared" si="10"/>
        <v>0</v>
      </c>
      <c r="L56" s="1"/>
      <c r="M56" s="1"/>
      <c r="N56" s="1">
        <v>15.400000000000009</v>
      </c>
      <c r="O56" s="1"/>
      <c r="P56" s="1">
        <f t="shared" si="3"/>
        <v>4.8</v>
      </c>
      <c r="Q56" s="5">
        <f t="shared" ref="Q56:Q57" si="11">10*P56-O56-N56-F56</f>
        <v>7.5999999999999943</v>
      </c>
      <c r="R56" s="5"/>
      <c r="S56" s="1"/>
      <c r="T56" s="1">
        <f t="shared" si="4"/>
        <v>10</v>
      </c>
      <c r="U56" s="1">
        <f t="shared" si="5"/>
        <v>8.4166666666666679</v>
      </c>
      <c r="V56" s="1">
        <v>6</v>
      </c>
      <c r="W56" s="1">
        <v>5.8</v>
      </c>
      <c r="X56" s="1">
        <v>5.6</v>
      </c>
      <c r="Y56" s="1">
        <v>6</v>
      </c>
      <c r="Z56" s="1">
        <v>7.2</v>
      </c>
      <c r="AA56" s="1">
        <v>4.5</v>
      </c>
      <c r="AB56" s="1">
        <v>5.6666666666666696</v>
      </c>
      <c r="AC56" s="1">
        <v>12.8</v>
      </c>
      <c r="AD56" s="1">
        <v>1.8</v>
      </c>
      <c r="AE56" s="1">
        <v>9.8000000000000007</v>
      </c>
      <c r="AF56" s="1"/>
      <c r="AG56" s="1">
        <f t="shared" si="6"/>
        <v>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42</v>
      </c>
      <c r="C57" s="1">
        <v>444</v>
      </c>
      <c r="D57" s="1">
        <v>348</v>
      </c>
      <c r="E57" s="1">
        <v>376</v>
      </c>
      <c r="F57" s="1">
        <v>340</v>
      </c>
      <c r="G57" s="7">
        <v>0.4</v>
      </c>
      <c r="H57" s="1">
        <v>40</v>
      </c>
      <c r="I57" s="1" t="s">
        <v>37</v>
      </c>
      <c r="J57" s="1">
        <v>381</v>
      </c>
      <c r="K57" s="1">
        <f t="shared" si="10"/>
        <v>-5</v>
      </c>
      <c r="L57" s="1"/>
      <c r="M57" s="1"/>
      <c r="N57" s="1">
        <v>82.600000000000136</v>
      </c>
      <c r="O57" s="1">
        <v>297.73333333333278</v>
      </c>
      <c r="P57" s="1">
        <f t="shared" si="3"/>
        <v>75.2</v>
      </c>
      <c r="Q57" s="5">
        <f t="shared" si="11"/>
        <v>31.666666666667084</v>
      </c>
      <c r="R57" s="5"/>
      <c r="S57" s="1"/>
      <c r="T57" s="1">
        <f t="shared" si="4"/>
        <v>10</v>
      </c>
      <c r="U57" s="1">
        <f t="shared" si="5"/>
        <v>9.5789007092198517</v>
      </c>
      <c r="V57" s="1">
        <v>86</v>
      </c>
      <c r="W57" s="1">
        <v>80</v>
      </c>
      <c r="X57" s="1">
        <v>98.2</v>
      </c>
      <c r="Y57" s="1">
        <v>100.6</v>
      </c>
      <c r="Z57" s="1">
        <v>105.4</v>
      </c>
      <c r="AA57" s="1">
        <v>84.5</v>
      </c>
      <c r="AB57" s="1">
        <v>82.6666666666667</v>
      </c>
      <c r="AC57" s="1">
        <v>101.6</v>
      </c>
      <c r="AD57" s="1">
        <v>80</v>
      </c>
      <c r="AE57" s="1">
        <v>79.400000000000006</v>
      </c>
      <c r="AF57" s="1"/>
      <c r="AG57" s="1">
        <f t="shared" si="6"/>
        <v>13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42</v>
      </c>
      <c r="C58" s="1">
        <v>464</v>
      </c>
      <c r="D58" s="1">
        <v>54</v>
      </c>
      <c r="E58" s="1">
        <v>240</v>
      </c>
      <c r="F58" s="1">
        <v>196</v>
      </c>
      <c r="G58" s="7">
        <v>0.4</v>
      </c>
      <c r="H58" s="1">
        <v>40</v>
      </c>
      <c r="I58" s="1" t="s">
        <v>37</v>
      </c>
      <c r="J58" s="1">
        <v>245</v>
      </c>
      <c r="K58" s="1">
        <f t="shared" si="10"/>
        <v>-5</v>
      </c>
      <c r="L58" s="1"/>
      <c r="M58" s="1"/>
      <c r="N58" s="1">
        <v>106</v>
      </c>
      <c r="O58" s="1">
        <v>194</v>
      </c>
      <c r="P58" s="1">
        <f t="shared" si="3"/>
        <v>48</v>
      </c>
      <c r="Q58" s="5"/>
      <c r="R58" s="5"/>
      <c r="S58" s="1"/>
      <c r="T58" s="1">
        <f t="shared" si="4"/>
        <v>10.333333333333334</v>
      </c>
      <c r="U58" s="1">
        <f t="shared" si="5"/>
        <v>10.333333333333334</v>
      </c>
      <c r="V58" s="1">
        <v>59</v>
      </c>
      <c r="W58" s="1">
        <v>54.2</v>
      </c>
      <c r="X58" s="1">
        <v>21.4</v>
      </c>
      <c r="Y58" s="1">
        <v>31.4</v>
      </c>
      <c r="Z58" s="1">
        <v>68.2</v>
      </c>
      <c r="AA58" s="1">
        <v>43.75</v>
      </c>
      <c r="AB58" s="1">
        <v>43</v>
      </c>
      <c r="AC58" s="1">
        <v>62.2</v>
      </c>
      <c r="AD58" s="1">
        <v>52.6</v>
      </c>
      <c r="AE58" s="1">
        <v>56</v>
      </c>
      <c r="AF58" s="1"/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36</v>
      </c>
      <c r="C59" s="1"/>
      <c r="D59" s="1">
        <v>102.291</v>
      </c>
      <c r="E59" s="1">
        <v>92.855000000000004</v>
      </c>
      <c r="F59" s="1">
        <v>9.4359999999999999</v>
      </c>
      <c r="G59" s="7">
        <v>1</v>
      </c>
      <c r="H59" s="1">
        <v>40</v>
      </c>
      <c r="I59" s="1" t="s">
        <v>37</v>
      </c>
      <c r="J59" s="1">
        <v>85.9</v>
      </c>
      <c r="K59" s="1">
        <f t="shared" si="10"/>
        <v>6.9549999999999983</v>
      </c>
      <c r="L59" s="1"/>
      <c r="M59" s="1"/>
      <c r="N59" s="1">
        <v>0</v>
      </c>
      <c r="O59" s="1"/>
      <c r="P59" s="1">
        <f t="shared" si="3"/>
        <v>18.571000000000002</v>
      </c>
      <c r="Q59" s="5">
        <f>3*P59-O59-N59-F59</f>
        <v>46.277000000000008</v>
      </c>
      <c r="R59" s="5"/>
      <c r="S59" s="1"/>
      <c r="T59" s="1">
        <f t="shared" si="4"/>
        <v>3</v>
      </c>
      <c r="U59" s="1">
        <f t="shared" si="5"/>
        <v>0.50810403316999619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 t="s">
        <v>101</v>
      </c>
      <c r="AG59" s="1">
        <f t="shared" si="6"/>
        <v>46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36</v>
      </c>
      <c r="C60" s="1">
        <v>307.37</v>
      </c>
      <c r="D60" s="1">
        <v>3.1760000000000002</v>
      </c>
      <c r="E60" s="1">
        <v>99.683000000000007</v>
      </c>
      <c r="F60" s="1">
        <v>164.11699999999999</v>
      </c>
      <c r="G60" s="7">
        <v>1</v>
      </c>
      <c r="H60" s="1">
        <v>40</v>
      </c>
      <c r="I60" s="1" t="s">
        <v>37</v>
      </c>
      <c r="J60" s="1">
        <v>94.3</v>
      </c>
      <c r="K60" s="1">
        <f t="shared" si="10"/>
        <v>5.3830000000000098</v>
      </c>
      <c r="L60" s="1"/>
      <c r="M60" s="1"/>
      <c r="N60" s="1">
        <v>47.347000000000037</v>
      </c>
      <c r="O60" s="1">
        <v>77.851399999999956</v>
      </c>
      <c r="P60" s="1">
        <f t="shared" si="3"/>
        <v>19.936600000000002</v>
      </c>
      <c r="Q60" s="5"/>
      <c r="R60" s="5"/>
      <c r="S60" s="1"/>
      <c r="T60" s="1">
        <f t="shared" si="4"/>
        <v>14.511772318248845</v>
      </c>
      <c r="U60" s="1">
        <f t="shared" si="5"/>
        <v>14.511772318248845</v>
      </c>
      <c r="V60" s="1">
        <v>30.558199999999999</v>
      </c>
      <c r="W60" s="1">
        <v>31.440999999999999</v>
      </c>
      <c r="X60" s="1">
        <v>25.043399999999998</v>
      </c>
      <c r="Y60" s="1">
        <v>23.746600000000001</v>
      </c>
      <c r="Z60" s="1">
        <v>45.754199999999997</v>
      </c>
      <c r="AA60" s="1">
        <v>29.4985</v>
      </c>
      <c r="AB60" s="1">
        <v>22.51</v>
      </c>
      <c r="AC60" s="1">
        <v>51.528599999999997</v>
      </c>
      <c r="AD60" s="1">
        <v>36.711399999999998</v>
      </c>
      <c r="AE60" s="1">
        <v>32.229199999999999</v>
      </c>
      <c r="AF60" s="1"/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36</v>
      </c>
      <c r="C61" s="1">
        <v>308.24299999999999</v>
      </c>
      <c r="D61" s="1"/>
      <c r="E61" s="1">
        <v>108.581</v>
      </c>
      <c r="F61" s="1">
        <v>163.57</v>
      </c>
      <c r="G61" s="7">
        <v>1</v>
      </c>
      <c r="H61" s="1">
        <v>40</v>
      </c>
      <c r="I61" s="1" t="s">
        <v>37</v>
      </c>
      <c r="J61" s="1">
        <v>104.1</v>
      </c>
      <c r="K61" s="1">
        <f t="shared" si="10"/>
        <v>4.4810000000000088</v>
      </c>
      <c r="L61" s="1"/>
      <c r="M61" s="1"/>
      <c r="N61" s="1">
        <v>0</v>
      </c>
      <c r="O61" s="1">
        <v>95.726400000000012</v>
      </c>
      <c r="P61" s="1">
        <f t="shared" si="3"/>
        <v>21.716200000000001</v>
      </c>
      <c r="Q61" s="5"/>
      <c r="R61" s="5"/>
      <c r="S61" s="1"/>
      <c r="T61" s="1">
        <f t="shared" si="4"/>
        <v>11.940228953500151</v>
      </c>
      <c r="U61" s="1">
        <f t="shared" si="5"/>
        <v>11.940228953500151</v>
      </c>
      <c r="V61" s="1">
        <v>28.2272</v>
      </c>
      <c r="W61" s="1">
        <v>26.447399999999998</v>
      </c>
      <c r="X61" s="1">
        <v>24.648800000000001</v>
      </c>
      <c r="Y61" s="1">
        <v>25.339200000000002</v>
      </c>
      <c r="Z61" s="1">
        <v>44.772399999999998</v>
      </c>
      <c r="AA61" s="1">
        <v>20.059999999999999</v>
      </c>
      <c r="AB61" s="1">
        <v>10.763666666666699</v>
      </c>
      <c r="AC61" s="1">
        <v>42.653199999999998</v>
      </c>
      <c r="AD61" s="1">
        <v>40.278799999999997</v>
      </c>
      <c r="AE61" s="1">
        <v>24.4558</v>
      </c>
      <c r="AF61" s="1"/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104</v>
      </c>
      <c r="B62" s="10" t="s">
        <v>36</v>
      </c>
      <c r="C62" s="10"/>
      <c r="D62" s="10"/>
      <c r="E62" s="10"/>
      <c r="F62" s="10"/>
      <c r="G62" s="11">
        <v>0</v>
      </c>
      <c r="H62" s="10">
        <v>30</v>
      </c>
      <c r="I62" s="10" t="s">
        <v>37</v>
      </c>
      <c r="J62" s="10"/>
      <c r="K62" s="10">
        <f t="shared" si="10"/>
        <v>0</v>
      </c>
      <c r="L62" s="10"/>
      <c r="M62" s="10"/>
      <c r="N62" s="10">
        <v>0</v>
      </c>
      <c r="O62" s="10"/>
      <c r="P62" s="10">
        <f t="shared" si="3"/>
        <v>0</v>
      </c>
      <c r="Q62" s="12"/>
      <c r="R62" s="12"/>
      <c r="S62" s="10"/>
      <c r="T62" s="10" t="e">
        <f t="shared" si="4"/>
        <v>#DIV/0!</v>
      </c>
      <c r="U62" s="10" t="e">
        <f t="shared" si="5"/>
        <v>#DIV/0!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 t="s">
        <v>67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105</v>
      </c>
      <c r="B63" s="10" t="s">
        <v>42</v>
      </c>
      <c r="C63" s="10"/>
      <c r="D63" s="10"/>
      <c r="E63" s="10"/>
      <c r="F63" s="10"/>
      <c r="G63" s="11">
        <v>0</v>
      </c>
      <c r="H63" s="10">
        <v>60</v>
      </c>
      <c r="I63" s="10" t="s">
        <v>37</v>
      </c>
      <c r="J63" s="10"/>
      <c r="K63" s="10">
        <f t="shared" si="10"/>
        <v>0</v>
      </c>
      <c r="L63" s="10"/>
      <c r="M63" s="10"/>
      <c r="N63" s="10">
        <v>0</v>
      </c>
      <c r="O63" s="10"/>
      <c r="P63" s="10">
        <f t="shared" si="3"/>
        <v>0</v>
      </c>
      <c r="Q63" s="12"/>
      <c r="R63" s="12"/>
      <c r="S63" s="10"/>
      <c r="T63" s="10" t="e">
        <f t="shared" si="4"/>
        <v>#DIV/0!</v>
      </c>
      <c r="U63" s="10" t="e">
        <f t="shared" si="5"/>
        <v>#DIV/0!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 t="s">
        <v>106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107</v>
      </c>
      <c r="B64" s="10" t="s">
        <v>42</v>
      </c>
      <c r="C64" s="10"/>
      <c r="D64" s="10"/>
      <c r="E64" s="10"/>
      <c r="F64" s="10"/>
      <c r="G64" s="11">
        <v>0</v>
      </c>
      <c r="H64" s="10">
        <v>50</v>
      </c>
      <c r="I64" s="10" t="s">
        <v>37</v>
      </c>
      <c r="J64" s="10"/>
      <c r="K64" s="10">
        <f t="shared" si="10"/>
        <v>0</v>
      </c>
      <c r="L64" s="10"/>
      <c r="M64" s="10"/>
      <c r="N64" s="10">
        <v>0</v>
      </c>
      <c r="O64" s="10"/>
      <c r="P64" s="10">
        <f t="shared" si="3"/>
        <v>0</v>
      </c>
      <c r="Q64" s="12"/>
      <c r="R64" s="12"/>
      <c r="S64" s="10"/>
      <c r="T64" s="10" t="e">
        <f t="shared" si="4"/>
        <v>#DIV/0!</v>
      </c>
      <c r="U64" s="10" t="e">
        <f t="shared" si="5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 t="s">
        <v>67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108</v>
      </c>
      <c r="B65" s="10" t="s">
        <v>42</v>
      </c>
      <c r="C65" s="10"/>
      <c r="D65" s="10"/>
      <c r="E65" s="10"/>
      <c r="F65" s="10"/>
      <c r="G65" s="11">
        <v>0</v>
      </c>
      <c r="H65" s="10">
        <v>50</v>
      </c>
      <c r="I65" s="10" t="s">
        <v>37</v>
      </c>
      <c r="J65" s="10"/>
      <c r="K65" s="10">
        <f t="shared" si="10"/>
        <v>0</v>
      </c>
      <c r="L65" s="10"/>
      <c r="M65" s="10"/>
      <c r="N65" s="10">
        <v>0</v>
      </c>
      <c r="O65" s="10"/>
      <c r="P65" s="10">
        <f t="shared" si="3"/>
        <v>0</v>
      </c>
      <c r="Q65" s="12"/>
      <c r="R65" s="12"/>
      <c r="S65" s="10"/>
      <c r="T65" s="10" t="e">
        <f t="shared" si="4"/>
        <v>#DIV/0!</v>
      </c>
      <c r="U65" s="10" t="e">
        <f t="shared" si="5"/>
        <v>#DIV/0!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 t="s">
        <v>67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109</v>
      </c>
      <c r="B66" s="10" t="s">
        <v>42</v>
      </c>
      <c r="C66" s="10"/>
      <c r="D66" s="10"/>
      <c r="E66" s="10"/>
      <c r="F66" s="10"/>
      <c r="G66" s="11">
        <v>0</v>
      </c>
      <c r="H66" s="10">
        <v>30</v>
      </c>
      <c r="I66" s="10" t="s">
        <v>37</v>
      </c>
      <c r="J66" s="10"/>
      <c r="K66" s="10">
        <f t="shared" si="10"/>
        <v>0</v>
      </c>
      <c r="L66" s="10"/>
      <c r="M66" s="10"/>
      <c r="N66" s="10">
        <v>0</v>
      </c>
      <c r="O66" s="10"/>
      <c r="P66" s="10">
        <f t="shared" si="3"/>
        <v>0</v>
      </c>
      <c r="Q66" s="12"/>
      <c r="R66" s="12"/>
      <c r="S66" s="10"/>
      <c r="T66" s="10" t="e">
        <f t="shared" si="4"/>
        <v>#DIV/0!</v>
      </c>
      <c r="U66" s="10" t="e">
        <f t="shared" si="5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 t="s">
        <v>67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110</v>
      </c>
      <c r="B67" s="10" t="s">
        <v>42</v>
      </c>
      <c r="C67" s="10"/>
      <c r="D67" s="10"/>
      <c r="E67" s="10"/>
      <c r="F67" s="10"/>
      <c r="G67" s="11">
        <v>0</v>
      </c>
      <c r="H67" s="10">
        <v>55</v>
      </c>
      <c r="I67" s="10" t="s">
        <v>37</v>
      </c>
      <c r="J67" s="10"/>
      <c r="K67" s="10">
        <f t="shared" si="10"/>
        <v>0</v>
      </c>
      <c r="L67" s="10"/>
      <c r="M67" s="10"/>
      <c r="N67" s="10">
        <v>0</v>
      </c>
      <c r="O67" s="10"/>
      <c r="P67" s="10">
        <f t="shared" si="3"/>
        <v>0</v>
      </c>
      <c r="Q67" s="12"/>
      <c r="R67" s="12"/>
      <c r="S67" s="10"/>
      <c r="T67" s="10" t="e">
        <f t="shared" si="4"/>
        <v>#DIV/0!</v>
      </c>
      <c r="U67" s="10" t="e">
        <f t="shared" si="5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0.2</v>
      </c>
      <c r="AE67" s="10">
        <v>0.2</v>
      </c>
      <c r="AF67" s="10" t="s">
        <v>111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112</v>
      </c>
      <c r="B68" s="10" t="s">
        <v>42</v>
      </c>
      <c r="C68" s="10"/>
      <c r="D68" s="10"/>
      <c r="E68" s="10"/>
      <c r="F68" s="10"/>
      <c r="G68" s="11">
        <v>0</v>
      </c>
      <c r="H68" s="10">
        <v>40</v>
      </c>
      <c r="I68" s="10" t="s">
        <v>37</v>
      </c>
      <c r="J68" s="10"/>
      <c r="K68" s="10">
        <f t="shared" si="10"/>
        <v>0</v>
      </c>
      <c r="L68" s="10"/>
      <c r="M68" s="10"/>
      <c r="N68" s="10">
        <v>0</v>
      </c>
      <c r="O68" s="10"/>
      <c r="P68" s="10">
        <f t="shared" si="3"/>
        <v>0</v>
      </c>
      <c r="Q68" s="12"/>
      <c r="R68" s="12"/>
      <c r="S68" s="10"/>
      <c r="T68" s="10" t="e">
        <f t="shared" si="4"/>
        <v>#DIV/0!</v>
      </c>
      <c r="U68" s="10" t="e">
        <f t="shared" si="5"/>
        <v>#DIV/0!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 t="s">
        <v>67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42</v>
      </c>
      <c r="C69" s="1">
        <v>33</v>
      </c>
      <c r="D69" s="1"/>
      <c r="E69" s="1">
        <v>16</v>
      </c>
      <c r="F69" s="1">
        <v>14</v>
      </c>
      <c r="G69" s="7">
        <v>0.4</v>
      </c>
      <c r="H69" s="1">
        <v>50</v>
      </c>
      <c r="I69" s="1" t="s">
        <v>37</v>
      </c>
      <c r="J69" s="1">
        <v>17</v>
      </c>
      <c r="K69" s="1">
        <f t="shared" ref="K69:K93" si="12">E69-J69</f>
        <v>-1</v>
      </c>
      <c r="L69" s="1"/>
      <c r="M69" s="1"/>
      <c r="N69" s="1">
        <v>5</v>
      </c>
      <c r="O69" s="1">
        <v>4.6000000000000014</v>
      </c>
      <c r="P69" s="1">
        <f t="shared" si="3"/>
        <v>3.2</v>
      </c>
      <c r="Q69" s="5">
        <f t="shared" ref="Q69" si="13">10*P69-O69-N69-F69</f>
        <v>8.3999999999999986</v>
      </c>
      <c r="R69" s="5"/>
      <c r="S69" s="1"/>
      <c r="T69" s="1">
        <f t="shared" si="4"/>
        <v>10</v>
      </c>
      <c r="U69" s="1">
        <f t="shared" si="5"/>
        <v>7.375</v>
      </c>
      <c r="V69" s="1">
        <v>3.6</v>
      </c>
      <c r="W69" s="1">
        <v>3.4</v>
      </c>
      <c r="X69" s="1">
        <v>4</v>
      </c>
      <c r="Y69" s="1">
        <v>4</v>
      </c>
      <c r="Z69" s="1">
        <v>5.2</v>
      </c>
      <c r="AA69" s="1">
        <v>4.75</v>
      </c>
      <c r="AB69" s="1">
        <v>5.3333333333333304</v>
      </c>
      <c r="AC69" s="1">
        <v>9.1999999999999993</v>
      </c>
      <c r="AD69" s="1">
        <v>4.5999999999999996</v>
      </c>
      <c r="AE69" s="1">
        <v>4.4000000000000004</v>
      </c>
      <c r="AF69" s="1"/>
      <c r="AG69" s="1">
        <f t="shared" si="6"/>
        <v>3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42</v>
      </c>
      <c r="C70" s="1">
        <v>10</v>
      </c>
      <c r="D70" s="1"/>
      <c r="E70" s="1">
        <v>3</v>
      </c>
      <c r="F70" s="1">
        <v>7</v>
      </c>
      <c r="G70" s="7">
        <v>0.11</v>
      </c>
      <c r="H70" s="1">
        <v>150</v>
      </c>
      <c r="I70" s="1" t="s">
        <v>37</v>
      </c>
      <c r="J70" s="1">
        <v>3</v>
      </c>
      <c r="K70" s="1">
        <f t="shared" si="12"/>
        <v>0</v>
      </c>
      <c r="L70" s="1"/>
      <c r="M70" s="1"/>
      <c r="N70" s="1">
        <v>10</v>
      </c>
      <c r="O70" s="1"/>
      <c r="P70" s="1">
        <f t="shared" si="3"/>
        <v>0.6</v>
      </c>
      <c r="Q70" s="5"/>
      <c r="R70" s="5"/>
      <c r="S70" s="1"/>
      <c r="T70" s="1">
        <f t="shared" si="4"/>
        <v>28.333333333333336</v>
      </c>
      <c r="U70" s="1">
        <f t="shared" si="5"/>
        <v>28.333333333333336</v>
      </c>
      <c r="V70" s="1">
        <v>1.2</v>
      </c>
      <c r="W70" s="1">
        <v>1.4</v>
      </c>
      <c r="X70" s="1">
        <v>1.4</v>
      </c>
      <c r="Y70" s="1">
        <v>0.8</v>
      </c>
      <c r="Z70" s="1">
        <v>1</v>
      </c>
      <c r="AA70" s="1">
        <v>1.75</v>
      </c>
      <c r="AB70" s="1">
        <v>2.3333333333333299</v>
      </c>
      <c r="AC70" s="1">
        <v>3</v>
      </c>
      <c r="AD70" s="1">
        <v>0.6</v>
      </c>
      <c r="AE70" s="1">
        <v>0</v>
      </c>
      <c r="AF70" s="21" t="s">
        <v>119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115</v>
      </c>
      <c r="B71" s="1" t="s">
        <v>42</v>
      </c>
      <c r="C71" s="1"/>
      <c r="D71" s="1"/>
      <c r="E71" s="1">
        <v>-1</v>
      </c>
      <c r="F71" s="1"/>
      <c r="G71" s="7">
        <v>0.06</v>
      </c>
      <c r="H71" s="1">
        <v>60</v>
      </c>
      <c r="I71" s="1" t="s">
        <v>37</v>
      </c>
      <c r="J71" s="1"/>
      <c r="K71" s="1">
        <f t="shared" si="12"/>
        <v>-1</v>
      </c>
      <c r="L71" s="1"/>
      <c r="M71" s="1"/>
      <c r="N71" s="1">
        <v>10</v>
      </c>
      <c r="O71" s="1">
        <v>8</v>
      </c>
      <c r="P71" s="1">
        <f t="shared" ref="P71:P93" si="14">E71/5</f>
        <v>-0.2</v>
      </c>
      <c r="Q71" s="5"/>
      <c r="R71" s="5"/>
      <c r="S71" s="1"/>
      <c r="T71" s="1">
        <f t="shared" ref="T71:T93" si="15">(F71+N71+O71+Q71)/P71</f>
        <v>-90</v>
      </c>
      <c r="U71" s="1">
        <f t="shared" ref="U71:U93" si="16">(F71+N71+O71)/P71</f>
        <v>-90</v>
      </c>
      <c r="V71" s="1">
        <v>0</v>
      </c>
      <c r="W71" s="1">
        <v>0</v>
      </c>
      <c r="X71" s="1">
        <v>0</v>
      </c>
      <c r="Y71" s="1">
        <v>0</v>
      </c>
      <c r="Z71" s="1">
        <v>1.2</v>
      </c>
      <c r="AA71" s="1">
        <v>0.75</v>
      </c>
      <c r="AB71" s="1">
        <v>0</v>
      </c>
      <c r="AC71" s="1">
        <v>2.4</v>
      </c>
      <c r="AD71" s="1">
        <v>1.8</v>
      </c>
      <c r="AE71" s="1">
        <v>0</v>
      </c>
      <c r="AF71" s="1"/>
      <c r="AG71" s="1">
        <f t="shared" ref="AG71:AG93" si="17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9" t="s">
        <v>116</v>
      </c>
      <c r="B72" s="1" t="s">
        <v>42</v>
      </c>
      <c r="C72" s="1"/>
      <c r="D72" s="1"/>
      <c r="E72" s="1">
        <v>-1</v>
      </c>
      <c r="F72" s="1"/>
      <c r="G72" s="7">
        <v>0.15</v>
      </c>
      <c r="H72" s="1">
        <v>60</v>
      </c>
      <c r="I72" s="1" t="s">
        <v>37</v>
      </c>
      <c r="J72" s="1"/>
      <c r="K72" s="1">
        <f t="shared" si="12"/>
        <v>-1</v>
      </c>
      <c r="L72" s="1"/>
      <c r="M72" s="1"/>
      <c r="N72" s="1">
        <v>10</v>
      </c>
      <c r="O72" s="1">
        <v>8</v>
      </c>
      <c r="P72" s="1">
        <f t="shared" si="14"/>
        <v>-0.2</v>
      </c>
      <c r="Q72" s="5"/>
      <c r="R72" s="5"/>
      <c r="S72" s="1"/>
      <c r="T72" s="1">
        <f t="shared" si="15"/>
        <v>-90</v>
      </c>
      <c r="U72" s="1">
        <f t="shared" si="16"/>
        <v>-90</v>
      </c>
      <c r="V72" s="1">
        <v>0</v>
      </c>
      <c r="W72" s="1">
        <v>0</v>
      </c>
      <c r="X72" s="1">
        <v>0</v>
      </c>
      <c r="Y72" s="1">
        <v>-0.2</v>
      </c>
      <c r="Z72" s="1">
        <v>2.2000000000000002</v>
      </c>
      <c r="AA72" s="1">
        <v>1.5</v>
      </c>
      <c r="AB72" s="1">
        <v>1</v>
      </c>
      <c r="AC72" s="1">
        <v>1.6</v>
      </c>
      <c r="AD72" s="1">
        <v>0.6</v>
      </c>
      <c r="AE72" s="1">
        <v>0.4</v>
      </c>
      <c r="AF72" s="1"/>
      <c r="AG72" s="1">
        <f t="shared" si="1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117</v>
      </c>
      <c r="B73" s="10" t="s">
        <v>42</v>
      </c>
      <c r="C73" s="10"/>
      <c r="D73" s="10"/>
      <c r="E73" s="10"/>
      <c r="F73" s="10"/>
      <c r="G73" s="11">
        <v>0</v>
      </c>
      <c r="H73" s="10">
        <v>55</v>
      </c>
      <c r="I73" s="10" t="s">
        <v>37</v>
      </c>
      <c r="J73" s="10"/>
      <c r="K73" s="10">
        <f t="shared" si="12"/>
        <v>0</v>
      </c>
      <c r="L73" s="10"/>
      <c r="M73" s="10"/>
      <c r="N73" s="10">
        <v>0</v>
      </c>
      <c r="O73" s="10"/>
      <c r="P73" s="10">
        <f t="shared" si="14"/>
        <v>0</v>
      </c>
      <c r="Q73" s="12"/>
      <c r="R73" s="12"/>
      <c r="S73" s="10"/>
      <c r="T73" s="10" t="e">
        <f t="shared" si="15"/>
        <v>#DIV/0!</v>
      </c>
      <c r="U73" s="10" t="e">
        <f t="shared" si="16"/>
        <v>#DIV/0!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-0.5</v>
      </c>
      <c r="AB73" s="10">
        <v>-0.66666666666666696</v>
      </c>
      <c r="AC73" s="10">
        <v>0</v>
      </c>
      <c r="AD73" s="10">
        <v>0</v>
      </c>
      <c r="AE73" s="10">
        <v>0</v>
      </c>
      <c r="AF73" s="10" t="s">
        <v>67</v>
      </c>
      <c r="AG73" s="1">
        <f t="shared" si="17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36</v>
      </c>
      <c r="C74" s="1">
        <v>40.03</v>
      </c>
      <c r="D74" s="1">
        <v>3.6</v>
      </c>
      <c r="E74" s="1">
        <v>37.988999999999997</v>
      </c>
      <c r="F74" s="1">
        <v>5.641</v>
      </c>
      <c r="G74" s="7">
        <v>1</v>
      </c>
      <c r="H74" s="1">
        <v>55</v>
      </c>
      <c r="I74" s="1" t="s">
        <v>37</v>
      </c>
      <c r="J74" s="1">
        <v>43.9</v>
      </c>
      <c r="K74" s="1">
        <f t="shared" si="12"/>
        <v>-5.9110000000000014</v>
      </c>
      <c r="L74" s="1"/>
      <c r="M74" s="1"/>
      <c r="N74" s="1">
        <v>0</v>
      </c>
      <c r="O74" s="1"/>
      <c r="P74" s="1">
        <f t="shared" si="14"/>
        <v>7.5977999999999994</v>
      </c>
      <c r="Q74" s="5">
        <f>5*P74-O74-N74-F74</f>
        <v>32.347999999999999</v>
      </c>
      <c r="R74" s="5"/>
      <c r="S74" s="1"/>
      <c r="T74" s="1">
        <f t="shared" si="15"/>
        <v>5</v>
      </c>
      <c r="U74" s="1">
        <f t="shared" si="16"/>
        <v>0.74245176235225996</v>
      </c>
      <c r="V74" s="1">
        <v>0</v>
      </c>
      <c r="W74" s="1">
        <v>0</v>
      </c>
      <c r="X74" s="1">
        <v>0.2656</v>
      </c>
      <c r="Y74" s="1">
        <v>0.2656</v>
      </c>
      <c r="Z74" s="1">
        <v>2.3944000000000001</v>
      </c>
      <c r="AA74" s="1">
        <v>1.3514999999999999</v>
      </c>
      <c r="AB74" s="1">
        <v>1.802</v>
      </c>
      <c r="AC74" s="1">
        <v>2.9201999999999999</v>
      </c>
      <c r="AD74" s="1">
        <v>0</v>
      </c>
      <c r="AE74" s="1">
        <v>0.26800000000000002</v>
      </c>
      <c r="AF74" s="1"/>
      <c r="AG74" s="1">
        <f t="shared" si="17"/>
        <v>32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120</v>
      </c>
      <c r="B75" s="10" t="s">
        <v>36</v>
      </c>
      <c r="C75" s="10"/>
      <c r="D75" s="10"/>
      <c r="E75" s="10"/>
      <c r="F75" s="10"/>
      <c r="G75" s="11">
        <v>0</v>
      </c>
      <c r="H75" s="10">
        <v>50</v>
      </c>
      <c r="I75" s="10" t="s">
        <v>37</v>
      </c>
      <c r="J75" s="10"/>
      <c r="K75" s="10">
        <f t="shared" si="12"/>
        <v>0</v>
      </c>
      <c r="L75" s="10"/>
      <c r="M75" s="10"/>
      <c r="N75" s="10">
        <v>0</v>
      </c>
      <c r="O75" s="10"/>
      <c r="P75" s="10">
        <f t="shared" si="14"/>
        <v>0</v>
      </c>
      <c r="Q75" s="12"/>
      <c r="R75" s="12"/>
      <c r="S75" s="10"/>
      <c r="T75" s="10" t="e">
        <f t="shared" si="15"/>
        <v>#DIV/0!</v>
      </c>
      <c r="U75" s="10" t="e">
        <f t="shared" si="16"/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 t="s">
        <v>67</v>
      </c>
      <c r="AG75" s="1">
        <f t="shared" si="1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42</v>
      </c>
      <c r="C76" s="1">
        <v>8</v>
      </c>
      <c r="D76" s="1">
        <v>12</v>
      </c>
      <c r="E76" s="1">
        <v>4</v>
      </c>
      <c r="F76" s="1">
        <v>16</v>
      </c>
      <c r="G76" s="7">
        <v>0.2</v>
      </c>
      <c r="H76" s="1">
        <v>40</v>
      </c>
      <c r="I76" s="1" t="s">
        <v>37</v>
      </c>
      <c r="J76" s="1">
        <v>4</v>
      </c>
      <c r="K76" s="1">
        <f t="shared" si="12"/>
        <v>0</v>
      </c>
      <c r="L76" s="1"/>
      <c r="M76" s="1"/>
      <c r="N76" s="1">
        <v>0</v>
      </c>
      <c r="O76" s="1"/>
      <c r="P76" s="1">
        <f t="shared" si="14"/>
        <v>0.8</v>
      </c>
      <c r="Q76" s="5"/>
      <c r="R76" s="5"/>
      <c r="S76" s="1"/>
      <c r="T76" s="1">
        <f t="shared" si="15"/>
        <v>20</v>
      </c>
      <c r="U76" s="1">
        <f t="shared" si="16"/>
        <v>20</v>
      </c>
      <c r="V76" s="1">
        <v>0.6</v>
      </c>
      <c r="W76" s="1">
        <v>0.2</v>
      </c>
      <c r="X76" s="1">
        <v>-1.4</v>
      </c>
      <c r="Y76" s="1">
        <v>-1.8</v>
      </c>
      <c r="Z76" s="1">
        <v>-1.6</v>
      </c>
      <c r="AA76" s="1">
        <v>-1</v>
      </c>
      <c r="AB76" s="1">
        <v>-1</v>
      </c>
      <c r="AC76" s="1">
        <v>2.2000000000000002</v>
      </c>
      <c r="AD76" s="1">
        <v>2.6</v>
      </c>
      <c r="AE76" s="1">
        <v>3.2</v>
      </c>
      <c r="AF76" s="22" t="s">
        <v>141</v>
      </c>
      <c r="AG76" s="1">
        <f t="shared" si="1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42</v>
      </c>
      <c r="C77" s="1">
        <v>14</v>
      </c>
      <c r="D77" s="1">
        <v>24</v>
      </c>
      <c r="E77" s="1">
        <v>-5</v>
      </c>
      <c r="F77" s="1">
        <v>38</v>
      </c>
      <c r="G77" s="7">
        <v>0.2</v>
      </c>
      <c r="H77" s="1">
        <v>35</v>
      </c>
      <c r="I77" s="1" t="s">
        <v>37</v>
      </c>
      <c r="J77" s="1">
        <v>6</v>
      </c>
      <c r="K77" s="1">
        <f t="shared" si="12"/>
        <v>-11</v>
      </c>
      <c r="L77" s="1"/>
      <c r="M77" s="1"/>
      <c r="N77" s="1">
        <v>0</v>
      </c>
      <c r="O77" s="1"/>
      <c r="P77" s="1">
        <f t="shared" si="14"/>
        <v>-1</v>
      </c>
      <c r="Q77" s="5"/>
      <c r="R77" s="5"/>
      <c r="S77" s="1"/>
      <c r="T77" s="1">
        <f t="shared" si="15"/>
        <v>-38</v>
      </c>
      <c r="U77" s="1">
        <f t="shared" si="16"/>
        <v>-38</v>
      </c>
      <c r="V77" s="1">
        <v>-0.4</v>
      </c>
      <c r="W77" s="1">
        <v>1.8</v>
      </c>
      <c r="X77" s="1">
        <v>4</v>
      </c>
      <c r="Y77" s="1">
        <v>1.6</v>
      </c>
      <c r="Z77" s="1">
        <v>1.2</v>
      </c>
      <c r="AA77" s="1">
        <v>1.25</v>
      </c>
      <c r="AB77" s="1">
        <v>-1.6666666666666701</v>
      </c>
      <c r="AC77" s="1">
        <v>7.6</v>
      </c>
      <c r="AD77" s="1">
        <v>5.6</v>
      </c>
      <c r="AE77" s="1">
        <v>12.6</v>
      </c>
      <c r="AF77" s="22" t="s">
        <v>142</v>
      </c>
      <c r="AG77" s="1">
        <f t="shared" si="1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123</v>
      </c>
      <c r="B78" s="16" t="s">
        <v>36</v>
      </c>
      <c r="C78" s="16">
        <v>98.957999999999998</v>
      </c>
      <c r="D78" s="16">
        <v>163.20400000000001</v>
      </c>
      <c r="E78" s="16">
        <v>87.099000000000004</v>
      </c>
      <c r="F78" s="16">
        <v>159.928</v>
      </c>
      <c r="G78" s="17">
        <v>1</v>
      </c>
      <c r="H78" s="16">
        <v>60</v>
      </c>
      <c r="I78" s="16" t="s">
        <v>37</v>
      </c>
      <c r="J78" s="16">
        <v>86.6</v>
      </c>
      <c r="K78" s="16">
        <f t="shared" si="12"/>
        <v>0.49900000000000944</v>
      </c>
      <c r="L78" s="16"/>
      <c r="M78" s="16"/>
      <c r="N78" s="16">
        <v>0</v>
      </c>
      <c r="O78" s="16">
        <v>4.6196000000000481</v>
      </c>
      <c r="P78" s="16">
        <f t="shared" si="14"/>
        <v>17.419800000000002</v>
      </c>
      <c r="Q78" s="5">
        <f t="shared" ref="Q78:Q79" si="18">11*P78-O78-N78-F78</f>
        <v>27.070199999999971</v>
      </c>
      <c r="R78" s="18"/>
      <c r="S78" s="16"/>
      <c r="T78" s="16">
        <f t="shared" si="15"/>
        <v>11</v>
      </c>
      <c r="U78" s="16">
        <f t="shared" si="16"/>
        <v>9.4460097130851111</v>
      </c>
      <c r="V78" s="16">
        <v>18.909199999999998</v>
      </c>
      <c r="W78" s="16">
        <v>20.927600000000002</v>
      </c>
      <c r="X78" s="16">
        <v>27.474</v>
      </c>
      <c r="Y78" s="16">
        <v>31.840800000000002</v>
      </c>
      <c r="Z78" s="16">
        <v>26.9072</v>
      </c>
      <c r="AA78" s="16">
        <v>23.020499999999998</v>
      </c>
      <c r="AB78" s="16">
        <v>26.436666666666699</v>
      </c>
      <c r="AC78" s="16">
        <v>24.610399999999998</v>
      </c>
      <c r="AD78" s="16">
        <v>18.9892</v>
      </c>
      <c r="AE78" s="16">
        <v>20.765599999999999</v>
      </c>
      <c r="AF78" s="16" t="s">
        <v>58</v>
      </c>
      <c r="AG78" s="1">
        <f t="shared" si="17"/>
        <v>27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124</v>
      </c>
      <c r="B79" s="16" t="s">
        <v>36</v>
      </c>
      <c r="C79" s="16">
        <v>986.779</v>
      </c>
      <c r="D79" s="16">
        <v>582.61500000000001</v>
      </c>
      <c r="E79" s="16">
        <v>666.42399999999998</v>
      </c>
      <c r="F79" s="16">
        <v>828.32100000000003</v>
      </c>
      <c r="G79" s="17">
        <v>1</v>
      </c>
      <c r="H79" s="16">
        <v>60</v>
      </c>
      <c r="I79" s="16" t="s">
        <v>37</v>
      </c>
      <c r="J79" s="16">
        <v>654.95600000000002</v>
      </c>
      <c r="K79" s="16">
        <f t="shared" si="12"/>
        <v>11.467999999999961</v>
      </c>
      <c r="L79" s="16"/>
      <c r="M79" s="16"/>
      <c r="N79" s="16">
        <v>200</v>
      </c>
      <c r="O79" s="16"/>
      <c r="P79" s="16">
        <f t="shared" si="14"/>
        <v>133.28479999999999</v>
      </c>
      <c r="Q79" s="5">
        <f t="shared" si="18"/>
        <v>437.81179999999983</v>
      </c>
      <c r="R79" s="18"/>
      <c r="S79" s="16"/>
      <c r="T79" s="16">
        <f t="shared" si="15"/>
        <v>11</v>
      </c>
      <c r="U79" s="16">
        <f t="shared" si="16"/>
        <v>7.7152158385652374</v>
      </c>
      <c r="V79" s="16">
        <v>112.2328</v>
      </c>
      <c r="W79" s="16">
        <v>124.13460000000001</v>
      </c>
      <c r="X79" s="16">
        <v>161.9598</v>
      </c>
      <c r="Y79" s="16">
        <v>160.874</v>
      </c>
      <c r="Z79" s="16">
        <v>160.761</v>
      </c>
      <c r="AA79" s="16">
        <v>115.48575</v>
      </c>
      <c r="AB79" s="16">
        <v>98.401333333333298</v>
      </c>
      <c r="AC79" s="16">
        <v>169.93340000000001</v>
      </c>
      <c r="AD79" s="16">
        <v>180.9444</v>
      </c>
      <c r="AE79" s="16">
        <v>157.33019999999999</v>
      </c>
      <c r="AF79" s="16" t="s">
        <v>58</v>
      </c>
      <c r="AG79" s="1">
        <f t="shared" si="17"/>
        <v>438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125</v>
      </c>
      <c r="B80" s="16" t="s">
        <v>36</v>
      </c>
      <c r="C80" s="16">
        <v>363.43700000000001</v>
      </c>
      <c r="D80" s="16">
        <v>1229.2180000000001</v>
      </c>
      <c r="E80" s="16">
        <v>566.04899999999998</v>
      </c>
      <c r="F80" s="16">
        <v>988.38099999999997</v>
      </c>
      <c r="G80" s="17">
        <v>1</v>
      </c>
      <c r="H80" s="16">
        <v>60</v>
      </c>
      <c r="I80" s="16" t="s">
        <v>37</v>
      </c>
      <c r="J80" s="16">
        <v>589.995</v>
      </c>
      <c r="K80" s="16">
        <f t="shared" si="12"/>
        <v>-23.946000000000026</v>
      </c>
      <c r="L80" s="16"/>
      <c r="M80" s="16"/>
      <c r="N80" s="16">
        <v>300</v>
      </c>
      <c r="O80" s="16"/>
      <c r="P80" s="16">
        <f t="shared" si="14"/>
        <v>113.2098</v>
      </c>
      <c r="Q80" s="5"/>
      <c r="R80" s="18"/>
      <c r="S80" s="16"/>
      <c r="T80" s="16">
        <f t="shared" si="15"/>
        <v>11.380472361933329</v>
      </c>
      <c r="U80" s="16">
        <f t="shared" si="16"/>
        <v>11.380472361933329</v>
      </c>
      <c r="V80" s="16">
        <v>66.593400000000003</v>
      </c>
      <c r="W80" s="16">
        <v>82.045400000000001</v>
      </c>
      <c r="X80" s="16">
        <v>150.49860000000001</v>
      </c>
      <c r="Y80" s="16">
        <v>163.66300000000001</v>
      </c>
      <c r="Z80" s="16">
        <v>120.4654</v>
      </c>
      <c r="AA80" s="16">
        <v>131.07925</v>
      </c>
      <c r="AB80" s="16">
        <v>108.15</v>
      </c>
      <c r="AC80" s="16">
        <v>247.9778</v>
      </c>
      <c r="AD80" s="16">
        <v>156.7852</v>
      </c>
      <c r="AE80" s="16">
        <v>166.20500000000001</v>
      </c>
      <c r="AF80" s="16" t="s">
        <v>58</v>
      </c>
      <c r="AG80" s="1">
        <f t="shared" si="1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126</v>
      </c>
      <c r="B81" s="13" t="s">
        <v>36</v>
      </c>
      <c r="C81" s="13">
        <v>1637.857</v>
      </c>
      <c r="D81" s="13">
        <v>847.74800000000005</v>
      </c>
      <c r="E81" s="13">
        <v>841.85</v>
      </c>
      <c r="F81" s="13">
        <v>1385.1489999999999</v>
      </c>
      <c r="G81" s="14">
        <v>1</v>
      </c>
      <c r="H81" s="13">
        <v>60</v>
      </c>
      <c r="I81" s="13" t="s">
        <v>37</v>
      </c>
      <c r="J81" s="13">
        <v>851</v>
      </c>
      <c r="K81" s="13">
        <f t="shared" si="12"/>
        <v>-9.1499999999999773</v>
      </c>
      <c r="L81" s="13"/>
      <c r="M81" s="13"/>
      <c r="N81" s="13">
        <v>0</v>
      </c>
      <c r="O81" s="13">
        <v>359.92129999999929</v>
      </c>
      <c r="P81" s="13">
        <f t="shared" si="14"/>
        <v>168.37</v>
      </c>
      <c r="Q81" s="5"/>
      <c r="R81" s="15"/>
      <c r="S81" s="13"/>
      <c r="T81" s="13">
        <f t="shared" si="15"/>
        <v>10.364496644295297</v>
      </c>
      <c r="U81" s="13">
        <f t="shared" si="16"/>
        <v>10.364496644295297</v>
      </c>
      <c r="V81" s="13">
        <v>238.22880000000001</v>
      </c>
      <c r="W81" s="13">
        <v>246.84620000000001</v>
      </c>
      <c r="X81" s="13">
        <v>267.13240000000002</v>
      </c>
      <c r="Y81" s="13">
        <v>289.25299999999999</v>
      </c>
      <c r="Z81" s="13">
        <v>330.02839999999998</v>
      </c>
      <c r="AA81" s="13">
        <v>264.21825000000001</v>
      </c>
      <c r="AB81" s="13">
        <v>241.92033333333299</v>
      </c>
      <c r="AC81" s="13">
        <v>434.76400000000001</v>
      </c>
      <c r="AD81" s="13">
        <v>317.98480000000001</v>
      </c>
      <c r="AE81" s="13">
        <v>308.68279999999999</v>
      </c>
      <c r="AF81" s="13" t="s">
        <v>127</v>
      </c>
      <c r="AG81" s="1">
        <f t="shared" si="1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36</v>
      </c>
      <c r="C82" s="1">
        <v>52.569000000000003</v>
      </c>
      <c r="D82" s="1">
        <v>10.688000000000001</v>
      </c>
      <c r="E82" s="1">
        <v>12.2</v>
      </c>
      <c r="F82" s="1">
        <v>50.478999999999999</v>
      </c>
      <c r="G82" s="7">
        <v>1</v>
      </c>
      <c r="H82" s="1">
        <v>55</v>
      </c>
      <c r="I82" s="1" t="s">
        <v>37</v>
      </c>
      <c r="J82" s="1">
        <v>11.9</v>
      </c>
      <c r="K82" s="1">
        <f t="shared" si="12"/>
        <v>0.29999999999999893</v>
      </c>
      <c r="L82" s="1"/>
      <c r="M82" s="1"/>
      <c r="N82" s="1">
        <v>0</v>
      </c>
      <c r="O82" s="1"/>
      <c r="P82" s="1">
        <f t="shared" si="14"/>
        <v>2.44</v>
      </c>
      <c r="Q82" s="5"/>
      <c r="R82" s="5"/>
      <c r="S82" s="1"/>
      <c r="T82" s="1">
        <f t="shared" si="15"/>
        <v>20.688114754098361</v>
      </c>
      <c r="U82" s="1">
        <f t="shared" si="16"/>
        <v>20.688114754098361</v>
      </c>
      <c r="V82" s="1">
        <v>0.81579999999999997</v>
      </c>
      <c r="W82" s="1">
        <v>0.27160000000000001</v>
      </c>
      <c r="X82" s="1">
        <v>2.3506</v>
      </c>
      <c r="Y82" s="1">
        <v>1.8153999999999999</v>
      </c>
      <c r="Z82" s="1">
        <v>3.6941999999999999</v>
      </c>
      <c r="AA82" s="1">
        <v>1.9884999999999999</v>
      </c>
      <c r="AB82" s="1">
        <v>0.87666666666666704</v>
      </c>
      <c r="AC82" s="1">
        <v>5.2690000000000001</v>
      </c>
      <c r="AD82" s="1">
        <v>3.3252000000000002</v>
      </c>
      <c r="AE82" s="1">
        <v>1.5948</v>
      </c>
      <c r="AF82" s="21" t="s">
        <v>119</v>
      </c>
      <c r="AG82" s="1">
        <f t="shared" si="1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36</v>
      </c>
      <c r="C83" s="1">
        <v>40.158000000000001</v>
      </c>
      <c r="D83" s="1">
        <v>0.34200000000000003</v>
      </c>
      <c r="E83" s="1">
        <v>10.736000000000001</v>
      </c>
      <c r="F83" s="1">
        <v>29.763999999999999</v>
      </c>
      <c r="G83" s="7">
        <v>1</v>
      </c>
      <c r="H83" s="1">
        <v>55</v>
      </c>
      <c r="I83" s="1" t="s">
        <v>37</v>
      </c>
      <c r="J83" s="1">
        <v>10.3</v>
      </c>
      <c r="K83" s="1">
        <f t="shared" si="12"/>
        <v>0.43599999999999994</v>
      </c>
      <c r="L83" s="1"/>
      <c r="M83" s="1"/>
      <c r="N83" s="1">
        <v>0</v>
      </c>
      <c r="O83" s="1"/>
      <c r="P83" s="1">
        <f t="shared" si="14"/>
        <v>2.1472000000000002</v>
      </c>
      <c r="Q83" s="5"/>
      <c r="R83" s="5"/>
      <c r="S83" s="1"/>
      <c r="T83" s="1">
        <f t="shared" si="15"/>
        <v>13.861773472429208</v>
      </c>
      <c r="U83" s="1">
        <f t="shared" si="16"/>
        <v>13.861773472429208</v>
      </c>
      <c r="V83" s="1">
        <v>0.53760000000000008</v>
      </c>
      <c r="W83" s="1">
        <v>0.80920000000000003</v>
      </c>
      <c r="X83" s="1">
        <v>2.0304000000000002</v>
      </c>
      <c r="Y83" s="1">
        <v>2.0284</v>
      </c>
      <c r="Z83" s="1">
        <v>3.7814000000000001</v>
      </c>
      <c r="AA83" s="1">
        <v>2.0282499999999999</v>
      </c>
      <c r="AB83" s="1">
        <v>1.34433333333333</v>
      </c>
      <c r="AC83" s="1">
        <v>2.044</v>
      </c>
      <c r="AD83" s="1">
        <v>4.8890000000000002</v>
      </c>
      <c r="AE83" s="1">
        <v>3.9336000000000002</v>
      </c>
      <c r="AF83" s="21" t="s">
        <v>119</v>
      </c>
      <c r="AG83" s="1">
        <f t="shared" si="1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36</v>
      </c>
      <c r="C84" s="1">
        <v>7.8979999999999997</v>
      </c>
      <c r="D84" s="1">
        <v>21.719000000000001</v>
      </c>
      <c r="E84" s="1">
        <v>6.7050000000000001</v>
      </c>
      <c r="F84" s="1">
        <v>21.58</v>
      </c>
      <c r="G84" s="7">
        <v>1</v>
      </c>
      <c r="H84" s="1">
        <v>55</v>
      </c>
      <c r="I84" s="1" t="s">
        <v>37</v>
      </c>
      <c r="J84" s="1">
        <v>8</v>
      </c>
      <c r="K84" s="1">
        <f t="shared" si="12"/>
        <v>-1.2949999999999999</v>
      </c>
      <c r="L84" s="1"/>
      <c r="M84" s="1"/>
      <c r="N84" s="1">
        <v>0</v>
      </c>
      <c r="O84" s="1"/>
      <c r="P84" s="1">
        <f t="shared" si="14"/>
        <v>1.341</v>
      </c>
      <c r="Q84" s="5"/>
      <c r="R84" s="5"/>
      <c r="S84" s="1"/>
      <c r="T84" s="1">
        <f t="shared" si="15"/>
        <v>16.092468307233407</v>
      </c>
      <c r="U84" s="1">
        <f t="shared" si="16"/>
        <v>16.092468307233407</v>
      </c>
      <c r="V84" s="1">
        <v>0</v>
      </c>
      <c r="W84" s="1">
        <v>0</v>
      </c>
      <c r="X84" s="1">
        <v>1.6636</v>
      </c>
      <c r="Y84" s="1">
        <v>1.6636</v>
      </c>
      <c r="Z84" s="1">
        <v>1.07</v>
      </c>
      <c r="AA84" s="1">
        <v>0.65949999999999998</v>
      </c>
      <c r="AB84" s="1">
        <v>0.87933333333333297</v>
      </c>
      <c r="AC84" s="1">
        <v>1.8862000000000001</v>
      </c>
      <c r="AD84" s="1">
        <v>1.8872</v>
      </c>
      <c r="AE84" s="1">
        <v>1.8956</v>
      </c>
      <c r="AF84" s="1"/>
      <c r="AG84" s="1">
        <f t="shared" si="1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131</v>
      </c>
      <c r="B85" s="10" t="s">
        <v>36</v>
      </c>
      <c r="C85" s="10"/>
      <c r="D85" s="10"/>
      <c r="E85" s="10"/>
      <c r="F85" s="10"/>
      <c r="G85" s="11">
        <v>0</v>
      </c>
      <c r="H85" s="10">
        <v>60</v>
      </c>
      <c r="I85" s="10" t="s">
        <v>37</v>
      </c>
      <c r="J85" s="10"/>
      <c r="K85" s="10">
        <f t="shared" si="12"/>
        <v>0</v>
      </c>
      <c r="L85" s="10"/>
      <c r="M85" s="10"/>
      <c r="N85" s="10">
        <v>0</v>
      </c>
      <c r="O85" s="10"/>
      <c r="P85" s="10">
        <f t="shared" si="14"/>
        <v>0</v>
      </c>
      <c r="Q85" s="12"/>
      <c r="R85" s="12"/>
      <c r="S85" s="10"/>
      <c r="T85" s="10" t="e">
        <f t="shared" si="15"/>
        <v>#DIV/0!</v>
      </c>
      <c r="U85" s="10" t="e">
        <f t="shared" si="16"/>
        <v>#DIV/0!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 t="s">
        <v>67</v>
      </c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42</v>
      </c>
      <c r="C86" s="1"/>
      <c r="D86" s="1">
        <v>42</v>
      </c>
      <c r="E86" s="1">
        <v>7</v>
      </c>
      <c r="F86" s="1">
        <v>34</v>
      </c>
      <c r="G86" s="7">
        <v>0.3</v>
      </c>
      <c r="H86" s="1">
        <v>40</v>
      </c>
      <c r="I86" s="1" t="s">
        <v>37</v>
      </c>
      <c r="J86" s="1">
        <v>8</v>
      </c>
      <c r="K86" s="1">
        <f t="shared" si="12"/>
        <v>-1</v>
      </c>
      <c r="L86" s="1"/>
      <c r="M86" s="1"/>
      <c r="N86" s="1">
        <v>0</v>
      </c>
      <c r="O86" s="1"/>
      <c r="P86" s="1">
        <f t="shared" si="14"/>
        <v>1.4</v>
      </c>
      <c r="Q86" s="5"/>
      <c r="R86" s="5"/>
      <c r="S86" s="1"/>
      <c r="T86" s="1">
        <f t="shared" si="15"/>
        <v>24.285714285714288</v>
      </c>
      <c r="U86" s="1">
        <f t="shared" si="16"/>
        <v>24.285714285714288</v>
      </c>
      <c r="V86" s="1">
        <v>1.2</v>
      </c>
      <c r="W86" s="1">
        <v>1.8</v>
      </c>
      <c r="X86" s="1">
        <v>4.2</v>
      </c>
      <c r="Y86" s="1">
        <v>4</v>
      </c>
      <c r="Z86" s="1">
        <v>1.2</v>
      </c>
      <c r="AA86" s="1">
        <v>3.5</v>
      </c>
      <c r="AB86" s="1">
        <v>4.6666666666666696</v>
      </c>
      <c r="AC86" s="1">
        <v>5.2</v>
      </c>
      <c r="AD86" s="1">
        <v>0.4</v>
      </c>
      <c r="AE86" s="1">
        <v>3.6</v>
      </c>
      <c r="AF86" s="1"/>
      <c r="AG86" s="1">
        <f t="shared" si="1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42</v>
      </c>
      <c r="C87" s="1">
        <v>18</v>
      </c>
      <c r="D87" s="1">
        <v>18</v>
      </c>
      <c r="E87" s="1">
        <v>3</v>
      </c>
      <c r="F87" s="1">
        <v>25</v>
      </c>
      <c r="G87" s="7">
        <v>0.3</v>
      </c>
      <c r="H87" s="1">
        <v>40</v>
      </c>
      <c r="I87" s="1" t="s">
        <v>37</v>
      </c>
      <c r="J87" s="1">
        <v>7</v>
      </c>
      <c r="K87" s="1">
        <f t="shared" si="12"/>
        <v>-4</v>
      </c>
      <c r="L87" s="1"/>
      <c r="M87" s="1"/>
      <c r="N87" s="1">
        <v>14.8</v>
      </c>
      <c r="O87" s="1"/>
      <c r="P87" s="1">
        <f t="shared" si="14"/>
        <v>0.6</v>
      </c>
      <c r="Q87" s="5"/>
      <c r="R87" s="5"/>
      <c r="S87" s="1"/>
      <c r="T87" s="1">
        <f t="shared" si="15"/>
        <v>66.333333333333329</v>
      </c>
      <c r="U87" s="1">
        <f t="shared" si="16"/>
        <v>66.333333333333329</v>
      </c>
      <c r="V87" s="1">
        <v>4</v>
      </c>
      <c r="W87" s="1">
        <v>4.2</v>
      </c>
      <c r="X87" s="1">
        <v>3.8</v>
      </c>
      <c r="Y87" s="1">
        <v>3.6</v>
      </c>
      <c r="Z87" s="1">
        <v>3.8</v>
      </c>
      <c r="AA87" s="1">
        <v>-0.25</v>
      </c>
      <c r="AB87" s="1">
        <v>-0.33333333333333298</v>
      </c>
      <c r="AC87" s="1">
        <v>7</v>
      </c>
      <c r="AD87" s="1">
        <v>1.4</v>
      </c>
      <c r="AE87" s="1">
        <v>3.6</v>
      </c>
      <c r="AF87" s="21" t="s">
        <v>119</v>
      </c>
      <c r="AG87" s="1">
        <f t="shared" si="1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42</v>
      </c>
      <c r="C88" s="1">
        <v>23</v>
      </c>
      <c r="D88" s="1">
        <v>60</v>
      </c>
      <c r="E88" s="1">
        <v>51</v>
      </c>
      <c r="F88" s="1">
        <v>17</v>
      </c>
      <c r="G88" s="7">
        <v>0.3</v>
      </c>
      <c r="H88" s="1">
        <v>40</v>
      </c>
      <c r="I88" s="1" t="s">
        <v>37</v>
      </c>
      <c r="J88" s="1">
        <v>52</v>
      </c>
      <c r="K88" s="1">
        <f t="shared" si="12"/>
        <v>-1</v>
      </c>
      <c r="L88" s="1"/>
      <c r="M88" s="1"/>
      <c r="N88" s="1">
        <v>33.400000000000013</v>
      </c>
      <c r="O88" s="1">
        <v>40.200000000000003</v>
      </c>
      <c r="P88" s="1">
        <f t="shared" si="14"/>
        <v>10.199999999999999</v>
      </c>
      <c r="Q88" s="5">
        <f t="shared" ref="Q88:Q92" si="19">10*P88-O88-N88-F88</f>
        <v>11.399999999999984</v>
      </c>
      <c r="R88" s="5"/>
      <c r="S88" s="1"/>
      <c r="T88" s="1">
        <f t="shared" si="15"/>
        <v>10</v>
      </c>
      <c r="U88" s="1">
        <f t="shared" si="16"/>
        <v>8.8823529411764728</v>
      </c>
      <c r="V88" s="1">
        <v>10.6</v>
      </c>
      <c r="W88" s="1">
        <v>9.8000000000000007</v>
      </c>
      <c r="X88" s="1">
        <v>9.6</v>
      </c>
      <c r="Y88" s="1">
        <v>8</v>
      </c>
      <c r="Z88" s="1">
        <v>6</v>
      </c>
      <c r="AA88" s="1">
        <v>11</v>
      </c>
      <c r="AB88" s="1">
        <v>12.3333333333333</v>
      </c>
      <c r="AC88" s="1">
        <v>12.2</v>
      </c>
      <c r="AD88" s="1">
        <v>4.5999999999999996</v>
      </c>
      <c r="AE88" s="1">
        <v>12.6</v>
      </c>
      <c r="AF88" s="1"/>
      <c r="AG88" s="1">
        <f t="shared" si="17"/>
        <v>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42</v>
      </c>
      <c r="C89" s="1">
        <v>51</v>
      </c>
      <c r="D89" s="1">
        <v>78</v>
      </c>
      <c r="E89" s="1">
        <v>57</v>
      </c>
      <c r="F89" s="1">
        <v>52</v>
      </c>
      <c r="G89" s="7">
        <v>0.3</v>
      </c>
      <c r="H89" s="1">
        <v>40</v>
      </c>
      <c r="I89" s="1" t="s">
        <v>37</v>
      </c>
      <c r="J89" s="1">
        <v>60</v>
      </c>
      <c r="K89" s="1">
        <f t="shared" si="12"/>
        <v>-3</v>
      </c>
      <c r="L89" s="1"/>
      <c r="M89" s="1"/>
      <c r="N89" s="1">
        <v>0</v>
      </c>
      <c r="O89" s="1">
        <v>39.800000000000011</v>
      </c>
      <c r="P89" s="1">
        <f t="shared" si="14"/>
        <v>11.4</v>
      </c>
      <c r="Q89" s="5">
        <f t="shared" si="19"/>
        <v>22.199999999999989</v>
      </c>
      <c r="R89" s="5"/>
      <c r="S89" s="1"/>
      <c r="T89" s="1">
        <f t="shared" si="15"/>
        <v>10</v>
      </c>
      <c r="U89" s="1">
        <f t="shared" si="16"/>
        <v>8.0526315789473699</v>
      </c>
      <c r="V89" s="1">
        <v>11.4</v>
      </c>
      <c r="W89" s="1">
        <v>11</v>
      </c>
      <c r="X89" s="1">
        <v>14</v>
      </c>
      <c r="Y89" s="1">
        <v>11.8</v>
      </c>
      <c r="Z89" s="1">
        <v>6.4</v>
      </c>
      <c r="AA89" s="1">
        <v>15.25</v>
      </c>
      <c r="AB89" s="1">
        <v>18</v>
      </c>
      <c r="AC89" s="1">
        <v>18.2</v>
      </c>
      <c r="AD89" s="1">
        <v>2</v>
      </c>
      <c r="AE89" s="1">
        <v>15.2</v>
      </c>
      <c r="AF89" s="1"/>
      <c r="AG89" s="1">
        <f t="shared" si="17"/>
        <v>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42</v>
      </c>
      <c r="C90" s="1"/>
      <c r="D90" s="1">
        <v>102</v>
      </c>
      <c r="E90" s="1">
        <v>34</v>
      </c>
      <c r="F90" s="1">
        <v>62</v>
      </c>
      <c r="G90" s="7">
        <v>0.3</v>
      </c>
      <c r="H90" s="1">
        <v>40</v>
      </c>
      <c r="I90" s="1" t="s">
        <v>37</v>
      </c>
      <c r="J90" s="1">
        <v>40</v>
      </c>
      <c r="K90" s="1">
        <f t="shared" si="12"/>
        <v>-6</v>
      </c>
      <c r="L90" s="1"/>
      <c r="M90" s="1"/>
      <c r="N90" s="1">
        <v>0</v>
      </c>
      <c r="O90" s="1"/>
      <c r="P90" s="1">
        <f t="shared" si="14"/>
        <v>6.8</v>
      </c>
      <c r="Q90" s="5">
        <f t="shared" si="19"/>
        <v>6</v>
      </c>
      <c r="R90" s="5"/>
      <c r="S90" s="1"/>
      <c r="T90" s="1">
        <f t="shared" si="15"/>
        <v>10</v>
      </c>
      <c r="U90" s="1">
        <f t="shared" si="16"/>
        <v>9.117647058823529</v>
      </c>
      <c r="V90" s="1">
        <v>2</v>
      </c>
      <c r="W90" s="1">
        <v>3.8</v>
      </c>
      <c r="X90" s="1">
        <v>9.8000000000000007</v>
      </c>
      <c r="Y90" s="1">
        <v>8.8000000000000007</v>
      </c>
      <c r="Z90" s="1">
        <v>6.4</v>
      </c>
      <c r="AA90" s="1">
        <v>4.5</v>
      </c>
      <c r="AB90" s="1">
        <v>6</v>
      </c>
      <c r="AC90" s="1">
        <v>24</v>
      </c>
      <c r="AD90" s="1">
        <v>27</v>
      </c>
      <c r="AE90" s="1">
        <v>15.2</v>
      </c>
      <c r="AF90" s="1"/>
      <c r="AG90" s="1">
        <f t="shared" si="17"/>
        <v>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36</v>
      </c>
      <c r="C91" s="1">
        <v>8.2149999999999999</v>
      </c>
      <c r="D91" s="1">
        <v>7.8650000000000002</v>
      </c>
      <c r="E91" s="1">
        <v>-0.61</v>
      </c>
      <c r="F91" s="1">
        <v>16.079999999999998</v>
      </c>
      <c r="G91" s="7">
        <v>1</v>
      </c>
      <c r="H91" s="1">
        <v>45</v>
      </c>
      <c r="I91" s="1" t="s">
        <v>37</v>
      </c>
      <c r="J91" s="1"/>
      <c r="K91" s="1">
        <f t="shared" si="12"/>
        <v>-0.61</v>
      </c>
      <c r="L91" s="1"/>
      <c r="M91" s="1"/>
      <c r="N91" s="1">
        <v>0</v>
      </c>
      <c r="O91" s="1"/>
      <c r="P91" s="1">
        <f t="shared" si="14"/>
        <v>-0.122</v>
      </c>
      <c r="Q91" s="5"/>
      <c r="R91" s="5"/>
      <c r="S91" s="1"/>
      <c r="T91" s="1">
        <f t="shared" si="15"/>
        <v>-131.80327868852459</v>
      </c>
      <c r="U91" s="1">
        <f t="shared" si="16"/>
        <v>-131.80327868852459</v>
      </c>
      <c r="V91" s="1">
        <v>0.43580000000000002</v>
      </c>
      <c r="W91" s="1">
        <v>0.69400000000000006</v>
      </c>
      <c r="X91" s="1">
        <v>1.0344</v>
      </c>
      <c r="Y91" s="1">
        <v>0.7762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-1.2444</v>
      </c>
      <c r="AF91" s="22" t="s">
        <v>143</v>
      </c>
      <c r="AG91" s="1">
        <f t="shared" si="1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42</v>
      </c>
      <c r="C92" s="1">
        <v>93</v>
      </c>
      <c r="D92" s="1"/>
      <c r="E92" s="1">
        <v>37</v>
      </c>
      <c r="F92" s="1">
        <v>49</v>
      </c>
      <c r="G92" s="7">
        <v>0.33</v>
      </c>
      <c r="H92" s="1">
        <v>40</v>
      </c>
      <c r="I92" s="1" t="s">
        <v>37</v>
      </c>
      <c r="J92" s="1">
        <v>40</v>
      </c>
      <c r="K92" s="1">
        <f t="shared" si="12"/>
        <v>-3</v>
      </c>
      <c r="L92" s="1"/>
      <c r="M92" s="1"/>
      <c r="N92" s="1">
        <v>0</v>
      </c>
      <c r="O92" s="1">
        <v>11.400000000000009</v>
      </c>
      <c r="P92" s="1">
        <f t="shared" si="14"/>
        <v>7.4</v>
      </c>
      <c r="Q92" s="5">
        <f t="shared" si="19"/>
        <v>13.599999999999994</v>
      </c>
      <c r="R92" s="5"/>
      <c r="S92" s="1"/>
      <c r="T92" s="1">
        <f t="shared" si="15"/>
        <v>10</v>
      </c>
      <c r="U92" s="1">
        <f t="shared" si="16"/>
        <v>8.1621621621621632</v>
      </c>
      <c r="V92" s="1">
        <v>8.4</v>
      </c>
      <c r="W92" s="1">
        <v>7</v>
      </c>
      <c r="X92" s="1">
        <v>2.6</v>
      </c>
      <c r="Y92" s="1">
        <v>3.2</v>
      </c>
      <c r="Z92" s="1">
        <v>11.6</v>
      </c>
      <c r="AA92" s="1">
        <v>2.75</v>
      </c>
      <c r="AB92" s="1">
        <v>2.6666666666666701</v>
      </c>
      <c r="AC92" s="1">
        <v>10.8</v>
      </c>
      <c r="AD92" s="1">
        <v>8.4</v>
      </c>
      <c r="AE92" s="1">
        <v>5.4</v>
      </c>
      <c r="AF92" s="1"/>
      <c r="AG92" s="1">
        <f t="shared" si="17"/>
        <v>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42</v>
      </c>
      <c r="C93" s="1">
        <v>12</v>
      </c>
      <c r="D93" s="1"/>
      <c r="E93" s="1">
        <v>4</v>
      </c>
      <c r="F93" s="1">
        <v>7</v>
      </c>
      <c r="G93" s="7">
        <v>0.33</v>
      </c>
      <c r="H93" s="1">
        <v>50</v>
      </c>
      <c r="I93" s="1" t="s">
        <v>37</v>
      </c>
      <c r="J93" s="1">
        <v>5</v>
      </c>
      <c r="K93" s="1">
        <f t="shared" si="12"/>
        <v>-1</v>
      </c>
      <c r="L93" s="1"/>
      <c r="M93" s="1"/>
      <c r="N93" s="1">
        <v>0</v>
      </c>
      <c r="O93" s="1"/>
      <c r="P93" s="1">
        <f t="shared" si="14"/>
        <v>0.8</v>
      </c>
      <c r="Q93" s="5"/>
      <c r="R93" s="5"/>
      <c r="S93" s="1"/>
      <c r="T93" s="1">
        <f t="shared" si="15"/>
        <v>8.75</v>
      </c>
      <c r="U93" s="1">
        <f t="shared" si="16"/>
        <v>8.75</v>
      </c>
      <c r="V93" s="1">
        <v>0.4</v>
      </c>
      <c r="W93" s="1">
        <v>0</v>
      </c>
      <c r="X93" s="1">
        <v>-0.2</v>
      </c>
      <c r="Y93" s="1">
        <v>-0.8</v>
      </c>
      <c r="Z93" s="1">
        <v>0.2</v>
      </c>
      <c r="AA93" s="1">
        <v>-1</v>
      </c>
      <c r="AB93" s="1">
        <v>-1.3333333333333299</v>
      </c>
      <c r="AC93" s="1">
        <v>0.2</v>
      </c>
      <c r="AD93" s="1">
        <v>1</v>
      </c>
      <c r="AE93" s="1">
        <v>3</v>
      </c>
      <c r="AF93" s="22" t="s">
        <v>144</v>
      </c>
      <c r="AG93" s="1">
        <f t="shared" si="1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3" xr:uid="{614AF8C6-C0A9-4B61-89C2-C59D6A8BB2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2025-02-05T08:14:21Z</dcterms:created>
  <dcterms:modified xsi:type="dcterms:W3CDTF">2025-02-06T07:25:39Z</dcterms:modified>
</cp:coreProperties>
</file>