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КИ филиалы\"/>
    </mc:Choice>
  </mc:AlternateContent>
  <xr:revisionPtr revIDLastSave="0" documentId="13_ncr:1_{41550DF6-F2C1-407C-99BF-665BF1A854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7" i="1" l="1"/>
  <c r="S44" i="1"/>
  <c r="S81" i="1" l="1"/>
  <c r="T80" i="1" l="1"/>
  <c r="T79" i="1"/>
  <c r="W79" i="1" s="1"/>
  <c r="T78" i="1"/>
  <c r="AJ7" i="1"/>
  <c r="AJ8" i="1"/>
  <c r="AJ9" i="1"/>
  <c r="AJ10" i="1"/>
  <c r="AJ11" i="1"/>
  <c r="AJ12" i="1"/>
  <c r="AJ13" i="1"/>
  <c r="AJ14" i="1"/>
  <c r="AJ15" i="1"/>
  <c r="AJ16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W7" i="1"/>
  <c r="W8" i="1"/>
  <c r="W9" i="1"/>
  <c r="W10" i="1"/>
  <c r="W11" i="1"/>
  <c r="W12" i="1"/>
  <c r="W13" i="1"/>
  <c r="W14" i="1"/>
  <c r="W15" i="1"/>
  <c r="W1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80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6" i="1"/>
  <c r="T21" i="1"/>
  <c r="T69" i="1"/>
  <c r="T58" i="1"/>
  <c r="T57" i="1"/>
  <c r="T54" i="1"/>
  <c r="T47" i="1"/>
  <c r="T45" i="1"/>
  <c r="T42" i="1"/>
  <c r="T41" i="1"/>
  <c r="T39" i="1"/>
  <c r="T38" i="1"/>
  <c r="T36" i="1"/>
  <c r="T27" i="1"/>
  <c r="T25" i="1"/>
  <c r="T12" i="1"/>
  <c r="T10" i="1"/>
  <c r="T8" i="1"/>
  <c r="T6" i="1"/>
  <c r="T7" i="1" l="1"/>
  <c r="T11" i="1"/>
  <c r="T13" i="1"/>
  <c r="T14" i="1"/>
  <c r="T19" i="1"/>
  <c r="T22" i="1"/>
  <c r="T23" i="1"/>
  <c r="T26" i="1"/>
  <c r="T34" i="1"/>
  <c r="T35" i="1"/>
  <c r="T37" i="1"/>
  <c r="T40" i="1"/>
  <c r="T43" i="1"/>
  <c r="T48" i="1"/>
  <c r="T50" i="1"/>
  <c r="T59" i="1"/>
  <c r="T60" i="1"/>
  <c r="T61" i="1"/>
  <c r="T62" i="1"/>
  <c r="T63" i="1"/>
  <c r="T70" i="1"/>
  <c r="T71" i="1"/>
  <c r="T72" i="1"/>
  <c r="T75" i="1"/>
  <c r="T76" i="1"/>
  <c r="T77" i="1"/>
  <c r="T82" i="1"/>
  <c r="T83" i="1"/>
  <c r="T84" i="1"/>
  <c r="T86" i="1"/>
  <c r="T87" i="1"/>
  <c r="T88" i="1"/>
  <c r="T89" i="1"/>
  <c r="T90" i="1"/>
  <c r="T91" i="1"/>
  <c r="T92" i="1"/>
  <c r="T93" i="1"/>
  <c r="T94" i="1"/>
  <c r="F51" i="1" l="1"/>
  <c r="E51" i="1"/>
  <c r="R7" i="1" l="1"/>
  <c r="R8" i="1"/>
  <c r="R9" i="1"/>
  <c r="R10" i="1"/>
  <c r="R11" i="1"/>
  <c r="R12" i="1"/>
  <c r="R13" i="1"/>
  <c r="R14" i="1"/>
  <c r="R15" i="1"/>
  <c r="R16" i="1"/>
  <c r="R17" i="1"/>
  <c r="T17" i="1" s="1"/>
  <c r="R18" i="1"/>
  <c r="R19" i="1"/>
  <c r="R20" i="1"/>
  <c r="R21" i="1"/>
  <c r="S21" i="1" s="1"/>
  <c r="R22" i="1"/>
  <c r="R23" i="1"/>
  <c r="R24" i="1"/>
  <c r="S24" i="1" s="1"/>
  <c r="T24" i="1" s="1"/>
  <c r="R25" i="1"/>
  <c r="R26" i="1"/>
  <c r="R27" i="1"/>
  <c r="R28" i="1"/>
  <c r="R29" i="1"/>
  <c r="S29" i="1" s="1"/>
  <c r="T29" i="1" s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T44" i="1" s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S78" i="1" s="1"/>
  <c r="R79" i="1"/>
  <c r="S79" i="1" s="1"/>
  <c r="R80" i="1"/>
  <c r="S80" i="1" s="1"/>
  <c r="R81" i="1"/>
  <c r="T81" i="1" s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6" i="1"/>
  <c r="W17" i="1" l="1"/>
  <c r="AJ17" i="1"/>
  <c r="AJ44" i="1"/>
  <c r="W44" i="1"/>
  <c r="AJ81" i="1"/>
  <c r="W81" i="1"/>
  <c r="X6" i="1"/>
  <c r="S6" i="1"/>
  <c r="S85" i="1"/>
  <c r="T85" i="1" s="1"/>
  <c r="S73" i="1"/>
  <c r="S69" i="1"/>
  <c r="S67" i="1"/>
  <c r="S65" i="1"/>
  <c r="S57" i="1"/>
  <c r="S55" i="1"/>
  <c r="S53" i="1"/>
  <c r="S51" i="1"/>
  <c r="S49" i="1"/>
  <c r="S47" i="1"/>
  <c r="S45" i="1"/>
  <c r="S41" i="1"/>
  <c r="S39" i="1"/>
  <c r="S33" i="1"/>
  <c r="S31" i="1"/>
  <c r="S27" i="1"/>
  <c r="S25" i="1"/>
  <c r="S15" i="1"/>
  <c r="S9" i="1"/>
  <c r="S74" i="1"/>
  <c r="S68" i="1"/>
  <c r="S66" i="1"/>
  <c r="S64" i="1"/>
  <c r="S58" i="1"/>
  <c r="S56" i="1"/>
  <c r="S54" i="1"/>
  <c r="S52" i="1"/>
  <c r="S46" i="1"/>
  <c r="S42" i="1"/>
  <c r="S38" i="1"/>
  <c r="S36" i="1"/>
  <c r="S32" i="1"/>
  <c r="S30" i="1"/>
  <c r="S28" i="1"/>
  <c r="S20" i="1"/>
  <c r="S18" i="1"/>
  <c r="S16" i="1"/>
  <c r="S12" i="1"/>
  <c r="S10" i="1"/>
  <c r="S8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R5" i="1"/>
  <c r="Q5" i="1"/>
  <c r="P5" i="1"/>
  <c r="O5" i="1"/>
  <c r="N5" i="1"/>
  <c r="M5" i="1"/>
  <c r="L5" i="1"/>
  <c r="J5" i="1"/>
  <c r="F5" i="1"/>
  <c r="E5" i="1"/>
  <c r="T16" i="1" l="1"/>
  <c r="T20" i="1"/>
  <c r="T28" i="1"/>
  <c r="T32" i="1"/>
  <c r="T52" i="1"/>
  <c r="T56" i="1"/>
  <c r="T64" i="1"/>
  <c r="T31" i="1"/>
  <c r="T49" i="1"/>
  <c r="T18" i="1"/>
  <c r="T30" i="1"/>
  <c r="T66" i="1"/>
  <c r="T74" i="1"/>
  <c r="T9" i="1"/>
  <c r="T33" i="1"/>
  <c r="T51" i="1"/>
  <c r="T55" i="1"/>
  <c r="S5" i="1"/>
  <c r="K5" i="1"/>
  <c r="T5" i="1" l="1"/>
  <c r="AJ5" i="1"/>
</calcChain>
</file>

<file path=xl/sharedStrings.xml><?xml version="1.0" encoding="utf-8"?>
<sst xmlns="http://schemas.openxmlformats.org/spreadsheetml/2006/main" count="378" uniqueCount="156">
  <si>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</si>
  <si>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</si>
  <si>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</si>
  <si>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</si>
  <si>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</si>
  <si>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</si>
  <si>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</si>
  <si>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</si>
  <si>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</si>
  <si>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</si>
  <si>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</si>
  <si>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</si>
  <si>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</si>
  <si>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</si>
  <si>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</si>
  <si>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</si>
  <si>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</si>
  <si>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</si>
  <si>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</si>
  <si>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</si>
  <si>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</si>
  <si>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</si>
  <si>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</si>
  <si>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29,01,</t>
  </si>
  <si>
    <t>01,02,</t>
  </si>
  <si>
    <t>08,02,</t>
  </si>
  <si>
    <t>09,02,</t>
  </si>
  <si>
    <t>06,02,</t>
  </si>
  <si>
    <t>05,02,</t>
  </si>
  <si>
    <t>30,01,</t>
  </si>
  <si>
    <t>23,01,</t>
  </si>
  <si>
    <t>22,01,</t>
  </si>
  <si>
    <t>15,01,</t>
  </si>
  <si>
    <t>09,01,</t>
  </si>
  <si>
    <t>08,01,</t>
  </si>
  <si>
    <t>30,12,</t>
  </si>
  <si>
    <t>26,12,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</si>
  <si>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</si>
  <si>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</si>
  <si>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</si>
  <si>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</si>
  <si>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</si>
  <si>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</si>
  <si>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</si>
  <si>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</si>
  <si>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</si>
  <si>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</si>
  <si>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</si>
  <si>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</si>
  <si>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</si>
  <si>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</si>
  <si>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</si>
  <si>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</si>
  <si>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</si>
  <si>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</si>
  <si>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</si>
  <si>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</si>
  <si>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</si>
  <si>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</si>
  <si>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</si>
  <si>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</si>
  <si>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</si>
  <si>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</si>
  <si>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</si>
  <si>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</si>
  <si>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</si>
  <si>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</si>
  <si>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</si>
  <si>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</si>
  <si>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</si>
  <si>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</si>
  <si>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</si>
  <si>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</si>
  <si>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</si>
  <si>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</si>
  <si>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</si>
  <si>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</si>
  <si>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</si>
  <si>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</si>
  <si>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</si>
  <si>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</si>
  <si>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</si>
  <si>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</si>
  <si>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</si>
  <si>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</si>
  <si>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</si>
  <si>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</si>
  <si>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</si>
  <si>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</si>
  <si>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</si>
  <si>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</si>
  <si>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</si>
  <si>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</si>
  <si>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</si>
  <si>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</si>
  <si>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</si>
  <si>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</si>
  <si>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</si>
  <si>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</si>
  <si>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</si>
  <si>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</si>
  <si>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</si>
  <si>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</si>
  <si>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</si>
  <si>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</si>
  <si>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</si>
  <si>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</si>
  <si>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</si>
  <si>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</si>
  <si>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</si>
  <si>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</si>
  <si>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</si>
  <si>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</si>
  <si>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</si>
  <si>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</si>
  <si>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</si>
  <si>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</si>
  <si>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</si>
  <si>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</si>
  <si>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</si>
  <si>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</si>
  <si>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</si>
  <si>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</si>
  <si>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</si>
  <si>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</si>
  <si>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</si>
  <si>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</si>
  <si>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</si>
  <si>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</si>
  <si>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</si>
  <si>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</si>
  <si>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</si>
  <si>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</si>
  <si>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</si>
  <si>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</si>
  <si>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</si>
  <si>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</si>
  <si>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</si>
  <si>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</si>
  <si>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</si>
  <si>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</si>
  <si>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</si>
  <si>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</si>
  <si>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</si>
  <si>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</si>
  <si>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</si>
  <si>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</si>
  <si>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</si>
  <si>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</t>
  </si>
  <si>
    <t>слабая реализация</t>
  </si>
  <si>
    <t>большие остатки</t>
  </si>
  <si>
    <t>07,02,25 филиал обнулил</t>
  </si>
  <si>
    <t>будет перемещение из Донецка ~500 шт. / 22,01,25 перемещение в Донецк 350шт. / сети / 07,02,25 филиал обнулил</t>
  </si>
  <si>
    <t>07,02,25 филиал обнулил / ТК Вояж</t>
  </si>
  <si>
    <t>заказ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</si>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</sst>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9" sqref="V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21" width="7" customWidth="1"/>
    <col min="22" max="22" width="21" customWidth="1"/>
    <col min="23" max="24" width="5" customWidth="1"/>
    <col min="25" max="34" width="6" customWidth="1"/>
    <col min="35" max="35" width="29.57031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154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155</v>
      </c>
      <c r="U4" s="1"/>
      <c r="V4" s="1"/>
      <c r="W4" s="1"/>
      <c r="X4" s="1"/>
      <c r="Y4" s="1" t="s">
        <v>28</v>
      </c>
      <c r="Z4" s="1" t="s">
        <v>29</v>
      </c>
      <c r="AA4" s="1" t="s">
        <v>23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34982.413000000015</v>
      </c>
      <c r="F5" s="4">
        <f>SUM(F6:F500)</f>
        <v>31128.270000000008</v>
      </c>
      <c r="G5" s="7"/>
      <c r="H5" s="1"/>
      <c r="I5" s="1"/>
      <c r="J5" s="4">
        <f t="shared" ref="J5:U5" si="0">SUM(J6:J500)</f>
        <v>35648.849999999991</v>
      </c>
      <c r="K5" s="4">
        <f t="shared" si="0"/>
        <v>-666.43700000000001</v>
      </c>
      <c r="L5" s="4">
        <f t="shared" si="0"/>
        <v>0</v>
      </c>
      <c r="M5" s="4">
        <f t="shared" si="0"/>
        <v>0</v>
      </c>
      <c r="N5" s="4">
        <f t="shared" si="0"/>
        <v>4500</v>
      </c>
      <c r="O5" s="4">
        <f t="shared" si="0"/>
        <v>19754.115519999999</v>
      </c>
      <c r="P5" s="4">
        <f t="shared" si="0"/>
        <v>9919.5330799999992</v>
      </c>
      <c r="Q5" s="4">
        <f t="shared" si="0"/>
        <v>2900</v>
      </c>
      <c r="R5" s="4">
        <f t="shared" si="0"/>
        <v>6996.4826000000021</v>
      </c>
      <c r="S5" s="4">
        <f t="shared" si="0"/>
        <v>11102.045759999997</v>
      </c>
      <c r="T5" s="4">
        <f t="shared" si="0"/>
        <v>8994.388719999999</v>
      </c>
      <c r="U5" s="4">
        <f t="shared" si="0"/>
        <v>0</v>
      </c>
      <c r="V5" s="1"/>
      <c r="W5" s="1"/>
      <c r="X5" s="1"/>
      <c r="Y5" s="4">
        <f t="shared" ref="Y5:AH5" si="1">SUM(Y6:Y500)</f>
        <v>7412.1197999999968</v>
      </c>
      <c r="Z5" s="4">
        <f t="shared" si="1"/>
        <v>7784.9112000000014</v>
      </c>
      <c r="AA5" s="4">
        <f t="shared" si="1"/>
        <v>8109.3946000000005</v>
      </c>
      <c r="AB5" s="4">
        <f t="shared" si="1"/>
        <v>7603.6951999999956</v>
      </c>
      <c r="AC5" s="4">
        <f t="shared" si="1"/>
        <v>7148.3651999999993</v>
      </c>
      <c r="AD5" s="4">
        <f t="shared" si="1"/>
        <v>7757.9563999999982</v>
      </c>
      <c r="AE5" s="4">
        <f t="shared" si="1"/>
        <v>7514.7809999999999</v>
      </c>
      <c r="AF5" s="4">
        <f t="shared" si="1"/>
        <v>7808.4476666666642</v>
      </c>
      <c r="AG5" s="4">
        <f t="shared" si="1"/>
        <v>9569.1425999999992</v>
      </c>
      <c r="AH5" s="4">
        <f t="shared" si="1"/>
        <v>8836.217200000001</v>
      </c>
      <c r="AI5" s="1"/>
      <c r="AJ5" s="4">
        <f>SUM(AJ6:AJ500)</f>
        <v>6893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585.67200000000003</v>
      </c>
      <c r="D6" s="1">
        <v>1616.2750000000001</v>
      </c>
      <c r="E6" s="1">
        <v>1008.463</v>
      </c>
      <c r="F6" s="1">
        <v>870.16300000000001</v>
      </c>
      <c r="G6" s="7">
        <v>1</v>
      </c>
      <c r="H6" s="1">
        <v>50</v>
      </c>
      <c r="I6" s="1" t="s">
        <v>39</v>
      </c>
      <c r="J6" s="1">
        <v>941.58</v>
      </c>
      <c r="K6" s="1">
        <f t="shared" ref="K6:K37" si="2">E6-J6</f>
        <v>66.882999999999925</v>
      </c>
      <c r="L6" s="1"/>
      <c r="M6" s="1"/>
      <c r="N6" s="1"/>
      <c r="O6" s="1">
        <v>700</v>
      </c>
      <c r="P6" s="1">
        <v>150</v>
      </c>
      <c r="Q6" s="1">
        <v>150</v>
      </c>
      <c r="R6" s="1">
        <f>E6/5</f>
        <v>201.6926</v>
      </c>
      <c r="S6" s="5">
        <f>11*R6-Q6-P6-O6-N6-F6</f>
        <v>348.45559999999978</v>
      </c>
      <c r="T6" s="5">
        <f>S6-(R6*0.5)</f>
        <v>247.60929999999979</v>
      </c>
      <c r="U6" s="5"/>
      <c r="V6" s="1"/>
      <c r="W6" s="1">
        <f>(F6+N6+O6+P6+Q6+T6)/R6</f>
        <v>10.499999999999998</v>
      </c>
      <c r="X6" s="1">
        <f>(F6+N6+O6+P6+Q6)/R6</f>
        <v>9.2723431598382895</v>
      </c>
      <c r="Y6" s="1">
        <v>215.58840000000001</v>
      </c>
      <c r="Z6" s="1">
        <v>220.60900000000001</v>
      </c>
      <c r="AA6" s="1">
        <v>232.17080000000001</v>
      </c>
      <c r="AB6" s="1">
        <v>196.48599999999999</v>
      </c>
      <c r="AC6" s="1">
        <v>182.2176</v>
      </c>
      <c r="AD6" s="1">
        <v>205.88740000000001</v>
      </c>
      <c r="AE6" s="1">
        <v>315.78449999999998</v>
      </c>
      <c r="AF6" s="1">
        <v>335.167666666667</v>
      </c>
      <c r="AG6" s="1">
        <v>450.23379999999997</v>
      </c>
      <c r="AH6" s="1">
        <v>386.90039999999999</v>
      </c>
      <c r="AI6" s="1"/>
      <c r="AJ6" s="1">
        <f>ROUND(T6*G6,0)</f>
        <v>248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72.373000000000005</v>
      </c>
      <c r="D7" s="1">
        <v>521.48299999999995</v>
      </c>
      <c r="E7" s="1">
        <v>374.46199999999999</v>
      </c>
      <c r="F7" s="1">
        <v>147.02099999999999</v>
      </c>
      <c r="G7" s="7">
        <v>1</v>
      </c>
      <c r="H7" s="1">
        <v>45</v>
      </c>
      <c r="I7" s="1" t="s">
        <v>39</v>
      </c>
      <c r="J7" s="1">
        <v>359.2</v>
      </c>
      <c r="K7" s="1">
        <f t="shared" si="2"/>
        <v>15.262</v>
      </c>
      <c r="L7" s="1"/>
      <c r="M7" s="1"/>
      <c r="N7" s="1"/>
      <c r="O7" s="1">
        <v>700</v>
      </c>
      <c r="P7" s="1">
        <v>0</v>
      </c>
      <c r="Q7" s="1"/>
      <c r="R7" s="1">
        <f t="shared" ref="R7:R70" si="3">E7/5</f>
        <v>74.892399999999995</v>
      </c>
      <c r="S7" s="5"/>
      <c r="T7" s="5">
        <f t="shared" ref="T7:T70" si="4">S7</f>
        <v>0</v>
      </c>
      <c r="U7" s="5"/>
      <c r="V7" s="1"/>
      <c r="W7" s="1">
        <f t="shared" ref="W7:W70" si="5">(F7+N7+O7+P7+Q7+T7)/R7</f>
        <v>11.30983918261399</v>
      </c>
      <c r="X7" s="1">
        <f t="shared" ref="X7:X70" si="6">(F7+N7+O7+P7+Q7)/R7</f>
        <v>11.30983918261399</v>
      </c>
      <c r="Y7" s="1">
        <v>80.116600000000005</v>
      </c>
      <c r="Z7" s="1">
        <v>101.74720000000001</v>
      </c>
      <c r="AA7" s="1">
        <v>118.9654</v>
      </c>
      <c r="AB7" s="1">
        <v>81.380799999999994</v>
      </c>
      <c r="AC7" s="1">
        <v>66.707599999999999</v>
      </c>
      <c r="AD7" s="1">
        <v>83.433399999999992</v>
      </c>
      <c r="AE7" s="1">
        <v>56.4405</v>
      </c>
      <c r="AF7" s="1">
        <v>48.689666666666703</v>
      </c>
      <c r="AG7" s="1">
        <v>83.058000000000007</v>
      </c>
      <c r="AH7" s="1">
        <v>76.811599999999999</v>
      </c>
      <c r="AI7" s="1"/>
      <c r="AJ7" s="1">
        <f t="shared" ref="AJ7:AJ70" si="7">ROUND(T7*G7,0)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38</v>
      </c>
      <c r="C8" s="1">
        <v>725.66399999999999</v>
      </c>
      <c r="D8" s="1">
        <v>521.50199999999995</v>
      </c>
      <c r="E8" s="1">
        <v>522.05999999999995</v>
      </c>
      <c r="F8" s="1">
        <v>595.65599999999995</v>
      </c>
      <c r="G8" s="7">
        <v>1</v>
      </c>
      <c r="H8" s="1">
        <v>45</v>
      </c>
      <c r="I8" s="1" t="s">
        <v>39</v>
      </c>
      <c r="J8" s="1">
        <v>485.25</v>
      </c>
      <c r="K8" s="1">
        <f t="shared" si="2"/>
        <v>36.809999999999945</v>
      </c>
      <c r="L8" s="1"/>
      <c r="M8" s="1"/>
      <c r="N8" s="1"/>
      <c r="O8" s="1">
        <v>0</v>
      </c>
      <c r="P8" s="1">
        <v>210</v>
      </c>
      <c r="Q8" s="1">
        <v>250</v>
      </c>
      <c r="R8" s="1">
        <f t="shared" si="3"/>
        <v>104.41199999999999</v>
      </c>
      <c r="S8" s="5">
        <f t="shared" ref="S8:S47" si="8">11*R8-Q8-P8-O8-N8-F8</f>
        <v>92.875999999999976</v>
      </c>
      <c r="T8" s="5">
        <f>S8-(R8*0.5)</f>
        <v>40.66999999999998</v>
      </c>
      <c r="U8" s="5"/>
      <c r="V8" s="1"/>
      <c r="W8" s="1">
        <f t="shared" si="5"/>
        <v>10.500000000000002</v>
      </c>
      <c r="X8" s="1">
        <f t="shared" si="6"/>
        <v>10.110485384821668</v>
      </c>
      <c r="Y8" s="1">
        <v>115.81480000000001</v>
      </c>
      <c r="Z8" s="1">
        <v>48.755200000000002</v>
      </c>
      <c r="AA8" s="1">
        <v>49.045400000000001</v>
      </c>
      <c r="AB8" s="1">
        <v>123.4474</v>
      </c>
      <c r="AC8" s="1">
        <v>121.57380000000001</v>
      </c>
      <c r="AD8" s="1">
        <v>50.900799999999997</v>
      </c>
      <c r="AE8" s="1">
        <v>88.115250000000003</v>
      </c>
      <c r="AF8" s="1">
        <v>115.435</v>
      </c>
      <c r="AG8" s="1">
        <v>95.656999999999996</v>
      </c>
      <c r="AH8" s="1">
        <v>81.264600000000002</v>
      </c>
      <c r="AI8" s="1"/>
      <c r="AJ8" s="1">
        <f t="shared" si="7"/>
        <v>41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341</v>
      </c>
      <c r="D9" s="1">
        <v>132</v>
      </c>
      <c r="E9" s="1">
        <v>277</v>
      </c>
      <c r="F9" s="1">
        <v>132</v>
      </c>
      <c r="G9" s="7">
        <v>0.45</v>
      </c>
      <c r="H9" s="1">
        <v>45</v>
      </c>
      <c r="I9" s="1" t="s">
        <v>39</v>
      </c>
      <c r="J9" s="1">
        <v>311</v>
      </c>
      <c r="K9" s="1">
        <f t="shared" si="2"/>
        <v>-34</v>
      </c>
      <c r="L9" s="1"/>
      <c r="M9" s="1"/>
      <c r="N9" s="1"/>
      <c r="O9" s="1">
        <v>381</v>
      </c>
      <c r="P9" s="1">
        <v>77</v>
      </c>
      <c r="Q9" s="1"/>
      <c r="R9" s="1">
        <f t="shared" si="3"/>
        <v>55.4</v>
      </c>
      <c r="S9" s="5">
        <f t="shared" si="8"/>
        <v>19.399999999999977</v>
      </c>
      <c r="T9" s="5">
        <f t="shared" si="4"/>
        <v>19.399999999999977</v>
      </c>
      <c r="U9" s="5"/>
      <c r="V9" s="1"/>
      <c r="W9" s="1">
        <f t="shared" si="5"/>
        <v>11</v>
      </c>
      <c r="X9" s="1">
        <f t="shared" si="6"/>
        <v>10.649819494584838</v>
      </c>
      <c r="Y9" s="1">
        <v>61.8</v>
      </c>
      <c r="Z9" s="1">
        <v>68</v>
      </c>
      <c r="AA9" s="1">
        <v>72.2</v>
      </c>
      <c r="AB9" s="1">
        <v>46</v>
      </c>
      <c r="AC9" s="1">
        <v>45.4</v>
      </c>
      <c r="AD9" s="1">
        <v>78.6524</v>
      </c>
      <c r="AE9" s="1">
        <v>50</v>
      </c>
      <c r="AF9" s="1">
        <v>41.3333333333333</v>
      </c>
      <c r="AG9" s="1">
        <v>56.4</v>
      </c>
      <c r="AH9" s="1">
        <v>49.6</v>
      </c>
      <c r="AI9" s="1"/>
      <c r="AJ9" s="1">
        <f t="shared" si="7"/>
        <v>9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567</v>
      </c>
      <c r="D10" s="1">
        <v>1002</v>
      </c>
      <c r="E10" s="1">
        <v>764</v>
      </c>
      <c r="F10" s="1">
        <v>544</v>
      </c>
      <c r="G10" s="7">
        <v>0.45</v>
      </c>
      <c r="H10" s="1">
        <v>45</v>
      </c>
      <c r="I10" s="1" t="s">
        <v>39</v>
      </c>
      <c r="J10" s="1">
        <v>768</v>
      </c>
      <c r="K10" s="1">
        <f t="shared" si="2"/>
        <v>-4</v>
      </c>
      <c r="L10" s="1"/>
      <c r="M10" s="1"/>
      <c r="N10" s="1"/>
      <c r="O10" s="1">
        <v>240</v>
      </c>
      <c r="P10" s="1">
        <v>160</v>
      </c>
      <c r="Q10" s="1">
        <v>240</v>
      </c>
      <c r="R10" s="1">
        <f t="shared" si="3"/>
        <v>152.80000000000001</v>
      </c>
      <c r="S10" s="5">
        <f t="shared" si="8"/>
        <v>496.80000000000018</v>
      </c>
      <c r="T10" s="5">
        <f>S10-(R10*0.5)</f>
        <v>420.4000000000002</v>
      </c>
      <c r="U10" s="5"/>
      <c r="V10" s="1"/>
      <c r="W10" s="1">
        <f t="shared" si="5"/>
        <v>10.5</v>
      </c>
      <c r="X10" s="1">
        <f t="shared" si="6"/>
        <v>7.7486910994764395</v>
      </c>
      <c r="Y10" s="1">
        <v>150.19999999999999</v>
      </c>
      <c r="Z10" s="1">
        <v>133.19999999999999</v>
      </c>
      <c r="AA10" s="1">
        <v>131.4</v>
      </c>
      <c r="AB10" s="1">
        <v>133.19999999999999</v>
      </c>
      <c r="AC10" s="1">
        <v>127.6</v>
      </c>
      <c r="AD10" s="1">
        <v>124</v>
      </c>
      <c r="AE10" s="1">
        <v>95</v>
      </c>
      <c r="AF10" s="1">
        <v>76.6666666666667</v>
      </c>
      <c r="AG10" s="1">
        <v>126.2</v>
      </c>
      <c r="AH10" s="1">
        <v>138.19999999999999</v>
      </c>
      <c r="AI10" s="1"/>
      <c r="AJ10" s="1">
        <f t="shared" si="7"/>
        <v>189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>
        <v>176</v>
      </c>
      <c r="D11" s="1">
        <v>90</v>
      </c>
      <c r="E11" s="1">
        <v>37</v>
      </c>
      <c r="F11" s="1">
        <v>198</v>
      </c>
      <c r="G11" s="7">
        <v>0.17</v>
      </c>
      <c r="H11" s="1">
        <v>180</v>
      </c>
      <c r="I11" s="1" t="s">
        <v>39</v>
      </c>
      <c r="J11" s="1">
        <v>37</v>
      </c>
      <c r="K11" s="1">
        <f t="shared" si="2"/>
        <v>0</v>
      </c>
      <c r="L11" s="1"/>
      <c r="M11" s="1"/>
      <c r="N11" s="1"/>
      <c r="O11" s="1">
        <v>0</v>
      </c>
      <c r="P11" s="1">
        <v>0</v>
      </c>
      <c r="Q11" s="1"/>
      <c r="R11" s="1">
        <f t="shared" si="3"/>
        <v>7.4</v>
      </c>
      <c r="S11" s="5"/>
      <c r="T11" s="5">
        <f t="shared" si="4"/>
        <v>0</v>
      </c>
      <c r="U11" s="5"/>
      <c r="V11" s="1"/>
      <c r="W11" s="1">
        <f t="shared" si="5"/>
        <v>26.756756756756754</v>
      </c>
      <c r="X11" s="1">
        <f t="shared" si="6"/>
        <v>26.756756756756754</v>
      </c>
      <c r="Y11" s="1">
        <v>11.6</v>
      </c>
      <c r="Z11" s="1">
        <v>14</v>
      </c>
      <c r="AA11" s="1">
        <v>13.2</v>
      </c>
      <c r="AB11" s="1">
        <v>27</v>
      </c>
      <c r="AC11" s="1">
        <v>23.4</v>
      </c>
      <c r="AD11" s="1">
        <v>12.6</v>
      </c>
      <c r="AE11" s="1">
        <v>27.5</v>
      </c>
      <c r="AF11" s="1">
        <v>24</v>
      </c>
      <c r="AG11" s="1">
        <v>7.2</v>
      </c>
      <c r="AH11" s="1">
        <v>10.199999999999999</v>
      </c>
      <c r="AI11" s="25" t="s">
        <v>148</v>
      </c>
      <c r="AJ11" s="1">
        <f t="shared" si="7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43</v>
      </c>
      <c r="C12" s="1">
        <v>165</v>
      </c>
      <c r="D12" s="1"/>
      <c r="E12" s="1">
        <v>104</v>
      </c>
      <c r="F12" s="1">
        <v>22</v>
      </c>
      <c r="G12" s="7">
        <v>0.3</v>
      </c>
      <c r="H12" s="1">
        <v>40</v>
      </c>
      <c r="I12" s="1" t="s">
        <v>39</v>
      </c>
      <c r="J12" s="1">
        <v>102</v>
      </c>
      <c r="K12" s="1">
        <f t="shared" si="2"/>
        <v>2</v>
      </c>
      <c r="L12" s="1"/>
      <c r="M12" s="1"/>
      <c r="N12" s="1"/>
      <c r="O12" s="1">
        <v>30</v>
      </c>
      <c r="P12" s="1">
        <v>72</v>
      </c>
      <c r="Q12" s="1"/>
      <c r="R12" s="1">
        <f t="shared" si="3"/>
        <v>20.8</v>
      </c>
      <c r="S12" s="5">
        <f t="shared" si="8"/>
        <v>104.80000000000001</v>
      </c>
      <c r="T12" s="5">
        <f>S12-(R12*0.5)</f>
        <v>94.4</v>
      </c>
      <c r="U12" s="5"/>
      <c r="V12" s="1"/>
      <c r="W12" s="1">
        <f t="shared" si="5"/>
        <v>10.5</v>
      </c>
      <c r="X12" s="1">
        <f t="shared" si="6"/>
        <v>5.9615384615384617</v>
      </c>
      <c r="Y12" s="1">
        <v>17.8</v>
      </c>
      <c r="Z12" s="1">
        <v>10.6</v>
      </c>
      <c r="AA12" s="1">
        <v>10</v>
      </c>
      <c r="AB12" s="1">
        <v>4.5999999999999996</v>
      </c>
      <c r="AC12" s="1">
        <v>-3</v>
      </c>
      <c r="AD12" s="1">
        <v>24.4</v>
      </c>
      <c r="AE12" s="1">
        <v>41</v>
      </c>
      <c r="AF12" s="1">
        <v>43.3333333333333</v>
      </c>
      <c r="AG12" s="1">
        <v>13.2</v>
      </c>
      <c r="AH12" s="1">
        <v>17.2</v>
      </c>
      <c r="AI12" s="1" t="s">
        <v>47</v>
      </c>
      <c r="AJ12" s="1">
        <f t="shared" si="7"/>
        <v>28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91</v>
      </c>
      <c r="D13" s="1">
        <v>315</v>
      </c>
      <c r="E13" s="1">
        <v>143</v>
      </c>
      <c r="F13" s="1">
        <v>224</v>
      </c>
      <c r="G13" s="7">
        <v>0.17</v>
      </c>
      <c r="H13" s="1">
        <v>180</v>
      </c>
      <c r="I13" s="1" t="s">
        <v>39</v>
      </c>
      <c r="J13" s="1">
        <v>145</v>
      </c>
      <c r="K13" s="1">
        <f t="shared" si="2"/>
        <v>-2</v>
      </c>
      <c r="L13" s="1"/>
      <c r="M13" s="1"/>
      <c r="N13" s="1"/>
      <c r="O13" s="1">
        <v>169.2</v>
      </c>
      <c r="P13" s="1">
        <v>0</v>
      </c>
      <c r="Q13" s="1"/>
      <c r="R13" s="1">
        <f t="shared" si="3"/>
        <v>28.6</v>
      </c>
      <c r="S13" s="5"/>
      <c r="T13" s="5">
        <f t="shared" si="4"/>
        <v>0</v>
      </c>
      <c r="U13" s="5"/>
      <c r="V13" s="1"/>
      <c r="W13" s="1">
        <f t="shared" si="5"/>
        <v>13.748251748251747</v>
      </c>
      <c r="X13" s="1">
        <f t="shared" si="6"/>
        <v>13.748251748251747</v>
      </c>
      <c r="Y13" s="1">
        <v>31.6</v>
      </c>
      <c r="Z13" s="1">
        <v>42.2</v>
      </c>
      <c r="AA13" s="1">
        <v>52</v>
      </c>
      <c r="AB13" s="1">
        <v>46.8</v>
      </c>
      <c r="AC13" s="1">
        <v>34.4</v>
      </c>
      <c r="AD13" s="1">
        <v>35.799999999999997</v>
      </c>
      <c r="AE13" s="1">
        <v>44.25</v>
      </c>
      <c r="AF13" s="1">
        <v>45</v>
      </c>
      <c r="AG13" s="1">
        <v>101</v>
      </c>
      <c r="AH13" s="1">
        <v>99.2</v>
      </c>
      <c r="AI13" s="1"/>
      <c r="AJ13" s="1">
        <f t="shared" si="7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43</v>
      </c>
      <c r="C14" s="1">
        <v>2</v>
      </c>
      <c r="D14" s="1">
        <v>1</v>
      </c>
      <c r="E14" s="1">
        <v>2</v>
      </c>
      <c r="F14" s="1"/>
      <c r="G14" s="7">
        <v>0.35</v>
      </c>
      <c r="H14" s="1">
        <v>50</v>
      </c>
      <c r="I14" s="1" t="s">
        <v>39</v>
      </c>
      <c r="J14" s="1">
        <v>4</v>
      </c>
      <c r="K14" s="1">
        <f t="shared" si="2"/>
        <v>-2</v>
      </c>
      <c r="L14" s="1"/>
      <c r="M14" s="1"/>
      <c r="N14" s="1"/>
      <c r="O14" s="1">
        <v>0</v>
      </c>
      <c r="P14" s="1">
        <v>6</v>
      </c>
      <c r="Q14" s="1"/>
      <c r="R14" s="1">
        <f t="shared" si="3"/>
        <v>0.4</v>
      </c>
      <c r="S14" s="5"/>
      <c r="T14" s="5">
        <f t="shared" si="4"/>
        <v>0</v>
      </c>
      <c r="U14" s="5"/>
      <c r="V14" s="1"/>
      <c r="W14" s="1">
        <f t="shared" si="5"/>
        <v>15</v>
      </c>
      <c r="X14" s="1">
        <f t="shared" si="6"/>
        <v>15</v>
      </c>
      <c r="Y14" s="1">
        <v>0.4</v>
      </c>
      <c r="Z14" s="1">
        <v>0.2</v>
      </c>
      <c r="AA14" s="1">
        <v>0.4</v>
      </c>
      <c r="AB14" s="1">
        <v>1</v>
      </c>
      <c r="AC14" s="1">
        <v>1.4</v>
      </c>
      <c r="AD14" s="1">
        <v>1.6</v>
      </c>
      <c r="AE14" s="1">
        <v>3.75</v>
      </c>
      <c r="AF14" s="1">
        <v>3</v>
      </c>
      <c r="AG14" s="1">
        <v>7</v>
      </c>
      <c r="AH14" s="1">
        <v>4.2</v>
      </c>
      <c r="AI14" s="1" t="s">
        <v>50</v>
      </c>
      <c r="AJ14" s="1">
        <f t="shared" si="7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34</v>
      </c>
      <c r="D15" s="1"/>
      <c r="E15" s="1">
        <v>26</v>
      </c>
      <c r="F15" s="1"/>
      <c r="G15" s="7">
        <v>0.35</v>
      </c>
      <c r="H15" s="1">
        <v>50</v>
      </c>
      <c r="I15" s="1" t="s">
        <v>39</v>
      </c>
      <c r="J15" s="1">
        <v>30</v>
      </c>
      <c r="K15" s="1">
        <f t="shared" si="2"/>
        <v>-4</v>
      </c>
      <c r="L15" s="1"/>
      <c r="M15" s="1"/>
      <c r="N15" s="1"/>
      <c r="O15" s="1">
        <v>0</v>
      </c>
      <c r="P15" s="1">
        <v>33.599999999999987</v>
      </c>
      <c r="Q15" s="1"/>
      <c r="R15" s="1">
        <f t="shared" si="3"/>
        <v>5.2</v>
      </c>
      <c r="S15" s="5">
        <f t="shared" si="8"/>
        <v>23.600000000000016</v>
      </c>
      <c r="T15" s="5">
        <v>0</v>
      </c>
      <c r="U15" s="5">
        <v>0</v>
      </c>
      <c r="V15" s="1" t="s">
        <v>149</v>
      </c>
      <c r="W15" s="1">
        <f t="shared" si="5"/>
        <v>6.461538461538459</v>
      </c>
      <c r="X15" s="1">
        <f t="shared" si="6"/>
        <v>6.461538461538459</v>
      </c>
      <c r="Y15" s="1">
        <v>5.6</v>
      </c>
      <c r="Z15" s="1">
        <v>2.6</v>
      </c>
      <c r="AA15" s="1">
        <v>4.4000000000000004</v>
      </c>
      <c r="AB15" s="1">
        <v>6</v>
      </c>
      <c r="AC15" s="1">
        <v>5.8</v>
      </c>
      <c r="AD15" s="1">
        <v>4.8</v>
      </c>
      <c r="AE15" s="1">
        <v>4</v>
      </c>
      <c r="AF15" s="1">
        <v>3.3333333333333299</v>
      </c>
      <c r="AG15" s="1">
        <v>5.4</v>
      </c>
      <c r="AH15" s="1">
        <v>-0.4</v>
      </c>
      <c r="AI15" s="1" t="s">
        <v>151</v>
      </c>
      <c r="AJ15" s="1">
        <f t="shared" si="7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38</v>
      </c>
      <c r="C16" s="1">
        <v>1149.6669999999999</v>
      </c>
      <c r="D16" s="1">
        <v>263.08100000000002</v>
      </c>
      <c r="E16" s="1">
        <v>493.46699999999998</v>
      </c>
      <c r="F16" s="1">
        <v>800.053</v>
      </c>
      <c r="G16" s="7">
        <v>1</v>
      </c>
      <c r="H16" s="1">
        <v>55</v>
      </c>
      <c r="I16" s="1" t="s">
        <v>39</v>
      </c>
      <c r="J16" s="1">
        <v>476.19499999999999</v>
      </c>
      <c r="K16" s="1">
        <f t="shared" si="2"/>
        <v>17.271999999999991</v>
      </c>
      <c r="L16" s="1"/>
      <c r="M16" s="1"/>
      <c r="N16" s="1"/>
      <c r="O16" s="1">
        <v>50</v>
      </c>
      <c r="P16" s="1">
        <v>141.51100000000011</v>
      </c>
      <c r="Q16" s="1"/>
      <c r="R16" s="1">
        <f t="shared" si="3"/>
        <v>98.693399999999997</v>
      </c>
      <c r="S16" s="5">
        <f t="shared" si="8"/>
        <v>94.063399999999774</v>
      </c>
      <c r="T16" s="5">
        <f t="shared" si="4"/>
        <v>94.063399999999774</v>
      </c>
      <c r="U16" s="5"/>
      <c r="V16" s="1"/>
      <c r="W16" s="1">
        <f t="shared" si="5"/>
        <v>10.999999999999998</v>
      </c>
      <c r="X16" s="1">
        <f t="shared" si="6"/>
        <v>10.046912964798052</v>
      </c>
      <c r="Y16" s="1">
        <v>106.9198</v>
      </c>
      <c r="Z16" s="1">
        <v>145.11779999999999</v>
      </c>
      <c r="AA16" s="1">
        <v>147.6746</v>
      </c>
      <c r="AB16" s="1">
        <v>166.4744</v>
      </c>
      <c r="AC16" s="1">
        <v>154.61000000000001</v>
      </c>
      <c r="AD16" s="1">
        <v>148.24019999999999</v>
      </c>
      <c r="AE16" s="1">
        <v>152.05074999999999</v>
      </c>
      <c r="AF16" s="1">
        <v>159.262333333333</v>
      </c>
      <c r="AG16" s="1">
        <v>159.03460000000001</v>
      </c>
      <c r="AH16" s="1">
        <v>136.0556</v>
      </c>
      <c r="AI16" s="1" t="s">
        <v>50</v>
      </c>
      <c r="AJ16" s="1">
        <f t="shared" si="7"/>
        <v>94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53</v>
      </c>
      <c r="B17" s="19" t="s">
        <v>38</v>
      </c>
      <c r="C17" s="19">
        <v>3013.5459999999998</v>
      </c>
      <c r="D17" s="19">
        <v>598.73299999999995</v>
      </c>
      <c r="E17" s="19">
        <v>1965.202</v>
      </c>
      <c r="F17" s="19">
        <v>1195.1690000000001</v>
      </c>
      <c r="G17" s="20">
        <v>1</v>
      </c>
      <c r="H17" s="19">
        <v>50</v>
      </c>
      <c r="I17" s="19" t="s">
        <v>39</v>
      </c>
      <c r="J17" s="19">
        <v>1966.9</v>
      </c>
      <c r="K17" s="19">
        <f t="shared" si="2"/>
        <v>-1.6980000000000928</v>
      </c>
      <c r="L17" s="19"/>
      <c r="M17" s="19"/>
      <c r="N17" s="19">
        <v>1000</v>
      </c>
      <c r="O17" s="19">
        <v>0</v>
      </c>
      <c r="P17" s="19">
        <v>700</v>
      </c>
      <c r="Q17" s="19"/>
      <c r="R17" s="19">
        <f t="shared" si="3"/>
        <v>393.04039999999998</v>
      </c>
      <c r="S17" s="21">
        <f>8.6*R17-Q17-P17-O17-N17-F17</f>
        <v>484.97843999999964</v>
      </c>
      <c r="T17" s="5">
        <f t="shared" si="4"/>
        <v>484.97843999999964</v>
      </c>
      <c r="U17" s="21"/>
      <c r="V17" s="19"/>
      <c r="W17" s="1">
        <f t="shared" si="5"/>
        <v>8.6</v>
      </c>
      <c r="X17" s="19">
        <f t="shared" si="6"/>
        <v>7.366085013143687</v>
      </c>
      <c r="Y17" s="19">
        <v>426.37079999999997</v>
      </c>
      <c r="Z17" s="19">
        <v>469.38080000000002</v>
      </c>
      <c r="AA17" s="19">
        <v>502.01440000000002</v>
      </c>
      <c r="AB17" s="19">
        <v>454.18939999999998</v>
      </c>
      <c r="AC17" s="19">
        <v>408.51799999999997</v>
      </c>
      <c r="AD17" s="19">
        <v>464.29379999999998</v>
      </c>
      <c r="AE17" s="19">
        <v>405.25074999999998</v>
      </c>
      <c r="AF17" s="19">
        <v>407.50233333333301</v>
      </c>
      <c r="AG17" s="19">
        <v>667.69060000000002</v>
      </c>
      <c r="AH17" s="19">
        <v>587.64919999999995</v>
      </c>
      <c r="AI17" s="19" t="s">
        <v>54</v>
      </c>
      <c r="AJ17" s="1">
        <f t="shared" si="7"/>
        <v>485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38</v>
      </c>
      <c r="C18" s="1">
        <v>167.39</v>
      </c>
      <c r="D18" s="1">
        <v>74.209999999999994</v>
      </c>
      <c r="E18" s="1">
        <v>136.83500000000001</v>
      </c>
      <c r="F18" s="1">
        <v>85.825999999999993</v>
      </c>
      <c r="G18" s="7">
        <v>1</v>
      </c>
      <c r="H18" s="1">
        <v>60</v>
      </c>
      <c r="I18" s="1" t="s">
        <v>39</v>
      </c>
      <c r="J18" s="1">
        <v>133.26</v>
      </c>
      <c r="K18" s="1">
        <f t="shared" si="2"/>
        <v>3.5750000000000171</v>
      </c>
      <c r="L18" s="1"/>
      <c r="M18" s="1"/>
      <c r="N18" s="1"/>
      <c r="O18" s="1">
        <v>90</v>
      </c>
      <c r="P18" s="1">
        <v>82.182000000000002</v>
      </c>
      <c r="Q18" s="1"/>
      <c r="R18" s="1">
        <f t="shared" si="3"/>
        <v>27.367000000000001</v>
      </c>
      <c r="S18" s="5">
        <f t="shared" si="8"/>
        <v>43.029000000000025</v>
      </c>
      <c r="T18" s="5">
        <f t="shared" si="4"/>
        <v>43.029000000000025</v>
      </c>
      <c r="U18" s="5"/>
      <c r="V18" s="1"/>
      <c r="W18" s="1">
        <f t="shared" si="5"/>
        <v>11.000000000000002</v>
      </c>
      <c r="X18" s="1">
        <f t="shared" si="6"/>
        <v>9.4277049000621176</v>
      </c>
      <c r="Y18" s="1">
        <v>27.3048</v>
      </c>
      <c r="Z18" s="1">
        <v>26.466000000000001</v>
      </c>
      <c r="AA18" s="1">
        <v>26.552600000000002</v>
      </c>
      <c r="AB18" s="1">
        <v>31.690799999999999</v>
      </c>
      <c r="AC18" s="1">
        <v>30.1142</v>
      </c>
      <c r="AD18" s="1">
        <v>36.723399999999998</v>
      </c>
      <c r="AE18" s="1">
        <v>27.5075</v>
      </c>
      <c r="AF18" s="1">
        <v>32.5683333333333</v>
      </c>
      <c r="AG18" s="1">
        <v>39.440800000000003</v>
      </c>
      <c r="AH18" s="1">
        <v>12.014200000000001</v>
      </c>
      <c r="AI18" s="1" t="s">
        <v>56</v>
      </c>
      <c r="AJ18" s="1">
        <f t="shared" si="7"/>
        <v>43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38</v>
      </c>
      <c r="C19" s="1">
        <v>1789.117</v>
      </c>
      <c r="D19" s="1">
        <v>150.77799999999999</v>
      </c>
      <c r="E19" s="1">
        <v>581.67600000000004</v>
      </c>
      <c r="F19" s="1">
        <v>1143.636</v>
      </c>
      <c r="G19" s="7">
        <v>1</v>
      </c>
      <c r="H19" s="1">
        <v>60</v>
      </c>
      <c r="I19" s="1" t="s">
        <v>39</v>
      </c>
      <c r="J19" s="1">
        <v>582.5</v>
      </c>
      <c r="K19" s="1">
        <f t="shared" si="2"/>
        <v>-0.82399999999995543</v>
      </c>
      <c r="L19" s="1"/>
      <c r="M19" s="1"/>
      <c r="N19" s="1">
        <v>500</v>
      </c>
      <c r="O19" s="1">
        <v>0</v>
      </c>
      <c r="P19" s="1">
        <v>0</v>
      </c>
      <c r="Q19" s="1"/>
      <c r="R19" s="1">
        <f t="shared" si="3"/>
        <v>116.33520000000001</v>
      </c>
      <c r="S19" s="5"/>
      <c r="T19" s="5">
        <f t="shared" si="4"/>
        <v>0</v>
      </c>
      <c r="U19" s="5"/>
      <c r="V19" s="1"/>
      <c r="W19" s="1">
        <f t="shared" si="5"/>
        <v>14.128449514850189</v>
      </c>
      <c r="X19" s="1">
        <f t="shared" si="6"/>
        <v>14.128449514850189</v>
      </c>
      <c r="Y19" s="1">
        <v>136.83199999999999</v>
      </c>
      <c r="Z19" s="1">
        <v>184.4006</v>
      </c>
      <c r="AA19" s="1">
        <v>186.59880000000001</v>
      </c>
      <c r="AB19" s="1">
        <v>218.0626</v>
      </c>
      <c r="AC19" s="1">
        <v>229.9486</v>
      </c>
      <c r="AD19" s="1">
        <v>130.3946</v>
      </c>
      <c r="AE19" s="1">
        <v>178.42</v>
      </c>
      <c r="AF19" s="1">
        <v>186.49833333333299</v>
      </c>
      <c r="AG19" s="1">
        <v>196.67359999999999</v>
      </c>
      <c r="AH19" s="1">
        <v>173.5856</v>
      </c>
      <c r="AI19" s="1" t="s">
        <v>58</v>
      </c>
      <c r="AJ19" s="1">
        <f t="shared" si="7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38</v>
      </c>
      <c r="C20" s="1">
        <v>73.122</v>
      </c>
      <c r="D20" s="1">
        <v>198.78399999999999</v>
      </c>
      <c r="E20" s="1">
        <v>128.39500000000001</v>
      </c>
      <c r="F20" s="1">
        <v>113.691</v>
      </c>
      <c r="G20" s="7">
        <v>1</v>
      </c>
      <c r="H20" s="1">
        <v>60</v>
      </c>
      <c r="I20" s="1" t="s">
        <v>39</v>
      </c>
      <c r="J20" s="1">
        <v>121.04</v>
      </c>
      <c r="K20" s="1">
        <f t="shared" si="2"/>
        <v>7.355000000000004</v>
      </c>
      <c r="L20" s="1"/>
      <c r="M20" s="1"/>
      <c r="N20" s="1"/>
      <c r="O20" s="1">
        <v>136.2544</v>
      </c>
      <c r="P20" s="1">
        <v>0</v>
      </c>
      <c r="Q20" s="1"/>
      <c r="R20" s="1">
        <f t="shared" si="3"/>
        <v>25.679000000000002</v>
      </c>
      <c r="S20" s="5">
        <f t="shared" si="8"/>
        <v>32.523600000000044</v>
      </c>
      <c r="T20" s="5">
        <f t="shared" si="4"/>
        <v>32.523600000000044</v>
      </c>
      <c r="U20" s="5"/>
      <c r="V20" s="1"/>
      <c r="W20" s="1">
        <f t="shared" si="5"/>
        <v>11.000000000000002</v>
      </c>
      <c r="X20" s="1">
        <f t="shared" si="6"/>
        <v>9.7334553526227658</v>
      </c>
      <c r="Y20" s="1">
        <v>25.045400000000001</v>
      </c>
      <c r="Z20" s="1">
        <v>30.6874</v>
      </c>
      <c r="AA20" s="1">
        <v>36.289000000000001</v>
      </c>
      <c r="AB20" s="1">
        <v>31.365600000000001</v>
      </c>
      <c r="AC20" s="1">
        <v>25.047799999999999</v>
      </c>
      <c r="AD20" s="1">
        <v>30.184799999999999</v>
      </c>
      <c r="AE20" s="1">
        <v>39.087249999999997</v>
      </c>
      <c r="AF20" s="1">
        <v>41.894666666666701</v>
      </c>
      <c r="AG20" s="1">
        <v>37.556800000000003</v>
      </c>
      <c r="AH20" s="1">
        <v>33.360599999999998</v>
      </c>
      <c r="AI20" s="1"/>
      <c r="AJ20" s="1">
        <f t="shared" si="7"/>
        <v>33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2" t="s">
        <v>60</v>
      </c>
      <c r="B21" s="22" t="s">
        <v>38</v>
      </c>
      <c r="C21" s="22">
        <v>1599.636</v>
      </c>
      <c r="D21" s="22">
        <v>1606.98</v>
      </c>
      <c r="E21" s="22">
        <v>1275.461</v>
      </c>
      <c r="F21" s="22">
        <v>1713.3610000000001</v>
      </c>
      <c r="G21" s="23">
        <v>1</v>
      </c>
      <c r="H21" s="22">
        <v>60</v>
      </c>
      <c r="I21" s="22" t="s">
        <v>39</v>
      </c>
      <c r="J21" s="22">
        <v>1219.4559999999999</v>
      </c>
      <c r="K21" s="22">
        <f t="shared" si="2"/>
        <v>56.005000000000109</v>
      </c>
      <c r="L21" s="22"/>
      <c r="M21" s="22"/>
      <c r="N21" s="22">
        <v>600</v>
      </c>
      <c r="O21" s="22">
        <v>250</v>
      </c>
      <c r="P21" s="22">
        <v>0</v>
      </c>
      <c r="Q21" s="22"/>
      <c r="R21" s="22">
        <f t="shared" si="3"/>
        <v>255.09219999999999</v>
      </c>
      <c r="S21" s="24">
        <f>12*R21-Q21-P21-O21-N21-F21</f>
        <v>497.74539999999956</v>
      </c>
      <c r="T21" s="5">
        <f>S21-(R21*0.7)</f>
        <v>319.1808599999996</v>
      </c>
      <c r="U21" s="24"/>
      <c r="V21" s="22"/>
      <c r="W21" s="1">
        <f t="shared" si="5"/>
        <v>11.299999999999997</v>
      </c>
      <c r="X21" s="22">
        <f t="shared" si="6"/>
        <v>10.048762761072272</v>
      </c>
      <c r="Y21" s="22">
        <v>263.87380000000002</v>
      </c>
      <c r="Z21" s="22">
        <v>275.44580000000002</v>
      </c>
      <c r="AA21" s="22">
        <v>282.02760000000001</v>
      </c>
      <c r="AB21" s="22">
        <v>256.36340000000001</v>
      </c>
      <c r="AC21" s="22">
        <v>239.08459999999999</v>
      </c>
      <c r="AD21" s="22">
        <v>269.7672</v>
      </c>
      <c r="AE21" s="22">
        <v>250.84975</v>
      </c>
      <c r="AF21" s="22">
        <v>272.70666666666699</v>
      </c>
      <c r="AG21" s="22">
        <v>464.46019999999999</v>
      </c>
      <c r="AH21" s="22">
        <v>394.5138</v>
      </c>
      <c r="AI21" s="22" t="s">
        <v>61</v>
      </c>
      <c r="AJ21" s="1">
        <f t="shared" si="7"/>
        <v>319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2" t="s">
        <v>62</v>
      </c>
      <c r="B22" s="22" t="s">
        <v>38</v>
      </c>
      <c r="C22" s="22">
        <v>186.77</v>
      </c>
      <c r="D22" s="22">
        <v>263.57</v>
      </c>
      <c r="E22" s="22">
        <v>399.81200000000001</v>
      </c>
      <c r="F22" s="22"/>
      <c r="G22" s="23">
        <v>1</v>
      </c>
      <c r="H22" s="22">
        <v>60</v>
      </c>
      <c r="I22" s="22" t="s">
        <v>39</v>
      </c>
      <c r="J22" s="22">
        <v>588.505</v>
      </c>
      <c r="K22" s="22">
        <f t="shared" si="2"/>
        <v>-188.69299999999998</v>
      </c>
      <c r="L22" s="22"/>
      <c r="M22" s="22"/>
      <c r="N22" s="22"/>
      <c r="O22" s="22">
        <v>350</v>
      </c>
      <c r="P22" s="22">
        <v>300</v>
      </c>
      <c r="Q22" s="22">
        <v>350</v>
      </c>
      <c r="R22" s="22">
        <f t="shared" si="3"/>
        <v>79.962400000000002</v>
      </c>
      <c r="S22" s="24"/>
      <c r="T22" s="5">
        <f t="shared" si="4"/>
        <v>0</v>
      </c>
      <c r="U22" s="24"/>
      <c r="V22" s="22"/>
      <c r="W22" s="1">
        <f t="shared" si="5"/>
        <v>12.505877762548398</v>
      </c>
      <c r="X22" s="22">
        <f t="shared" si="6"/>
        <v>12.505877762548398</v>
      </c>
      <c r="Y22" s="22">
        <v>91.218600000000009</v>
      </c>
      <c r="Z22" s="22">
        <v>49.825800000000001</v>
      </c>
      <c r="AA22" s="22">
        <v>57.869399999999999</v>
      </c>
      <c r="AB22" s="22">
        <v>58.835799999999992</v>
      </c>
      <c r="AC22" s="22">
        <v>49.367400000000004</v>
      </c>
      <c r="AD22" s="22">
        <v>46.546199999999999</v>
      </c>
      <c r="AE22" s="22">
        <v>54.65</v>
      </c>
      <c r="AF22" s="22">
        <v>57.926333333333297</v>
      </c>
      <c r="AG22" s="22">
        <v>81.445400000000006</v>
      </c>
      <c r="AH22" s="22">
        <v>75.6738</v>
      </c>
      <c r="AI22" s="22" t="s">
        <v>61</v>
      </c>
      <c r="AJ22" s="1">
        <f t="shared" si="7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2" t="s">
        <v>63</v>
      </c>
      <c r="B23" s="22" t="s">
        <v>38</v>
      </c>
      <c r="C23" s="22">
        <v>179.042</v>
      </c>
      <c r="D23" s="22">
        <v>238.01400000000001</v>
      </c>
      <c r="E23" s="22">
        <v>377.22300000000001</v>
      </c>
      <c r="F23" s="22"/>
      <c r="G23" s="23">
        <v>1</v>
      </c>
      <c r="H23" s="22">
        <v>60</v>
      </c>
      <c r="I23" s="22" t="s">
        <v>39</v>
      </c>
      <c r="J23" s="22">
        <v>525.53</v>
      </c>
      <c r="K23" s="22">
        <f t="shared" si="2"/>
        <v>-148.30699999999996</v>
      </c>
      <c r="L23" s="22"/>
      <c r="M23" s="22"/>
      <c r="N23" s="22"/>
      <c r="O23" s="22">
        <v>350</v>
      </c>
      <c r="P23" s="22">
        <v>250</v>
      </c>
      <c r="Q23" s="22">
        <v>300</v>
      </c>
      <c r="R23" s="22">
        <f t="shared" si="3"/>
        <v>75.444600000000008</v>
      </c>
      <c r="S23" s="24"/>
      <c r="T23" s="5">
        <f t="shared" si="4"/>
        <v>0</v>
      </c>
      <c r="U23" s="24"/>
      <c r="V23" s="22"/>
      <c r="W23" s="1">
        <f t="shared" si="5"/>
        <v>11.929283209136239</v>
      </c>
      <c r="X23" s="22">
        <f t="shared" si="6"/>
        <v>11.929283209136239</v>
      </c>
      <c r="Y23" s="22">
        <v>83.411199999999994</v>
      </c>
      <c r="Z23" s="22">
        <v>45.0792</v>
      </c>
      <c r="AA23" s="22">
        <v>54.000599999999999</v>
      </c>
      <c r="AB23" s="22">
        <v>54.116600000000012</v>
      </c>
      <c r="AC23" s="22">
        <v>45.667000000000002</v>
      </c>
      <c r="AD23" s="22">
        <v>49.563000000000002</v>
      </c>
      <c r="AE23" s="22">
        <v>41.715000000000003</v>
      </c>
      <c r="AF23" s="22">
        <v>44.471333333333298</v>
      </c>
      <c r="AG23" s="22">
        <v>72.367800000000003</v>
      </c>
      <c r="AH23" s="22">
        <v>63.969200000000001</v>
      </c>
      <c r="AI23" s="22" t="s">
        <v>61</v>
      </c>
      <c r="AJ23" s="1">
        <f t="shared" si="7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9" t="s">
        <v>64</v>
      </c>
      <c r="B24" s="19" t="s">
        <v>38</v>
      </c>
      <c r="C24" s="19">
        <v>928.08600000000001</v>
      </c>
      <c r="D24" s="19">
        <v>200.85499999999999</v>
      </c>
      <c r="E24" s="19">
        <v>465.18</v>
      </c>
      <c r="F24" s="19">
        <v>519.76300000000003</v>
      </c>
      <c r="G24" s="20">
        <v>1</v>
      </c>
      <c r="H24" s="19">
        <v>60</v>
      </c>
      <c r="I24" s="19" t="s">
        <v>39</v>
      </c>
      <c r="J24" s="19">
        <v>449.35</v>
      </c>
      <c r="K24" s="19">
        <f t="shared" si="2"/>
        <v>15.829999999999984</v>
      </c>
      <c r="L24" s="19"/>
      <c r="M24" s="19"/>
      <c r="N24" s="19"/>
      <c r="O24" s="19">
        <v>0</v>
      </c>
      <c r="P24" s="19">
        <v>250</v>
      </c>
      <c r="Q24" s="19"/>
      <c r="R24" s="19">
        <f t="shared" si="3"/>
        <v>93.036000000000001</v>
      </c>
      <c r="S24" s="21">
        <f>9*R24-Q24-P24-O24-N24-F24</f>
        <v>67.561000000000035</v>
      </c>
      <c r="T24" s="5">
        <f t="shared" si="4"/>
        <v>67.561000000000035</v>
      </c>
      <c r="U24" s="21"/>
      <c r="V24" s="19"/>
      <c r="W24" s="1">
        <f t="shared" si="5"/>
        <v>9</v>
      </c>
      <c r="X24" s="19">
        <f t="shared" si="6"/>
        <v>8.2738187368330536</v>
      </c>
      <c r="Y24" s="19">
        <v>106.0506</v>
      </c>
      <c r="Z24" s="19">
        <v>148.09119999999999</v>
      </c>
      <c r="AA24" s="19">
        <v>143.453</v>
      </c>
      <c r="AB24" s="19">
        <v>143.0966</v>
      </c>
      <c r="AC24" s="19">
        <v>138.6164</v>
      </c>
      <c r="AD24" s="19">
        <v>131.74959999999999</v>
      </c>
      <c r="AE24" s="19">
        <v>134.4675</v>
      </c>
      <c r="AF24" s="19">
        <v>145.54666666666699</v>
      </c>
      <c r="AG24" s="19">
        <v>201.18680000000001</v>
      </c>
      <c r="AH24" s="19">
        <v>198.99459999999999</v>
      </c>
      <c r="AI24" s="19" t="s">
        <v>54</v>
      </c>
      <c r="AJ24" s="1">
        <f t="shared" si="7"/>
        <v>68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38</v>
      </c>
      <c r="C25" s="1">
        <v>291.21199999999999</v>
      </c>
      <c r="D25" s="1">
        <v>234.79900000000001</v>
      </c>
      <c r="E25" s="1">
        <v>270.79899999999998</v>
      </c>
      <c r="F25" s="1">
        <v>205.02099999999999</v>
      </c>
      <c r="G25" s="7">
        <v>1</v>
      </c>
      <c r="H25" s="1">
        <v>30</v>
      </c>
      <c r="I25" s="1" t="s">
        <v>39</v>
      </c>
      <c r="J25" s="1">
        <v>258</v>
      </c>
      <c r="K25" s="1">
        <f t="shared" si="2"/>
        <v>12.798999999999978</v>
      </c>
      <c r="L25" s="1"/>
      <c r="M25" s="1"/>
      <c r="N25" s="1"/>
      <c r="O25" s="1">
        <v>159.83991999999981</v>
      </c>
      <c r="P25" s="1">
        <v>127.98408000000011</v>
      </c>
      <c r="Q25" s="1"/>
      <c r="R25" s="1">
        <f t="shared" si="3"/>
        <v>54.159799999999997</v>
      </c>
      <c r="S25" s="5">
        <f t="shared" si="8"/>
        <v>102.91280000000003</v>
      </c>
      <c r="T25" s="5">
        <f>S25-(R25*0.5)</f>
        <v>75.832900000000038</v>
      </c>
      <c r="U25" s="5"/>
      <c r="V25" s="1"/>
      <c r="W25" s="1">
        <f t="shared" si="5"/>
        <v>10.499999999999998</v>
      </c>
      <c r="X25" s="1">
        <f t="shared" si="6"/>
        <v>9.0998305015897394</v>
      </c>
      <c r="Y25" s="1">
        <v>53.690399999999997</v>
      </c>
      <c r="Z25" s="1">
        <v>56.293999999999997</v>
      </c>
      <c r="AA25" s="1">
        <v>58.904800000000002</v>
      </c>
      <c r="AB25" s="1">
        <v>59.6828</v>
      </c>
      <c r="AC25" s="1">
        <v>61.083199999999998</v>
      </c>
      <c r="AD25" s="1">
        <v>66.834599999999995</v>
      </c>
      <c r="AE25" s="1">
        <v>59.264249999999997</v>
      </c>
      <c r="AF25" s="1">
        <v>63.216999999999999</v>
      </c>
      <c r="AG25" s="1">
        <v>25.075199999999999</v>
      </c>
      <c r="AH25" s="1">
        <v>46.075800000000001</v>
      </c>
      <c r="AI25" s="1"/>
      <c r="AJ25" s="1">
        <f t="shared" si="7"/>
        <v>76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38</v>
      </c>
      <c r="C26" s="1">
        <v>126.15600000000001</v>
      </c>
      <c r="D26" s="1">
        <v>117.898</v>
      </c>
      <c r="E26" s="1">
        <v>101.22499999999999</v>
      </c>
      <c r="F26" s="1">
        <v>106.908</v>
      </c>
      <c r="G26" s="7">
        <v>1</v>
      </c>
      <c r="H26" s="1">
        <v>30</v>
      </c>
      <c r="I26" s="1" t="s">
        <v>39</v>
      </c>
      <c r="J26" s="1">
        <v>119.9</v>
      </c>
      <c r="K26" s="1">
        <f t="shared" si="2"/>
        <v>-18.675000000000011</v>
      </c>
      <c r="L26" s="1"/>
      <c r="M26" s="1"/>
      <c r="N26" s="1"/>
      <c r="O26" s="1">
        <v>250</v>
      </c>
      <c r="P26" s="1">
        <v>0</v>
      </c>
      <c r="Q26" s="1"/>
      <c r="R26" s="1">
        <f t="shared" si="3"/>
        <v>20.244999999999997</v>
      </c>
      <c r="S26" s="5"/>
      <c r="T26" s="5">
        <f t="shared" si="4"/>
        <v>0</v>
      </c>
      <c r="U26" s="5"/>
      <c r="V26" s="1"/>
      <c r="W26" s="1">
        <f t="shared" si="5"/>
        <v>17.629439367745125</v>
      </c>
      <c r="X26" s="1">
        <f t="shared" si="6"/>
        <v>17.629439367745125</v>
      </c>
      <c r="Y26" s="1">
        <v>26.602399999999999</v>
      </c>
      <c r="Z26" s="1">
        <v>57.790200000000013</v>
      </c>
      <c r="AA26" s="1">
        <v>58.968800000000002</v>
      </c>
      <c r="AB26" s="1">
        <v>19.8918</v>
      </c>
      <c r="AC26" s="1">
        <v>17.4346</v>
      </c>
      <c r="AD26" s="1">
        <v>41.9392</v>
      </c>
      <c r="AE26" s="1">
        <v>20.234749999999998</v>
      </c>
      <c r="AF26" s="1">
        <v>27.946666666666701</v>
      </c>
      <c r="AG26" s="1">
        <v>30.622399999999999</v>
      </c>
      <c r="AH26" s="1">
        <v>23.3508</v>
      </c>
      <c r="AI26" s="1"/>
      <c r="AJ26" s="1">
        <f t="shared" si="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38</v>
      </c>
      <c r="C27" s="1">
        <v>501.44799999999998</v>
      </c>
      <c r="D27" s="1">
        <v>401.56400000000002</v>
      </c>
      <c r="E27" s="1">
        <v>380.98599999999999</v>
      </c>
      <c r="F27" s="1">
        <v>440.95699999999999</v>
      </c>
      <c r="G27" s="7">
        <v>1</v>
      </c>
      <c r="H27" s="1">
        <v>30</v>
      </c>
      <c r="I27" s="1" t="s">
        <v>39</v>
      </c>
      <c r="J27" s="1">
        <v>375.8</v>
      </c>
      <c r="K27" s="1">
        <f t="shared" si="2"/>
        <v>5.1859999999999786</v>
      </c>
      <c r="L27" s="1"/>
      <c r="M27" s="1"/>
      <c r="N27" s="1"/>
      <c r="O27" s="1">
        <v>100</v>
      </c>
      <c r="P27" s="1">
        <v>137.35839999999999</v>
      </c>
      <c r="Q27" s="1"/>
      <c r="R27" s="1">
        <f t="shared" si="3"/>
        <v>76.197199999999995</v>
      </c>
      <c r="S27" s="5">
        <f t="shared" si="8"/>
        <v>159.85379999999998</v>
      </c>
      <c r="T27" s="5">
        <f>S27-(R27*0.5)</f>
        <v>121.75519999999997</v>
      </c>
      <c r="U27" s="5"/>
      <c r="V27" s="1"/>
      <c r="W27" s="1">
        <f t="shared" si="5"/>
        <v>10.5</v>
      </c>
      <c r="X27" s="1">
        <f t="shared" si="6"/>
        <v>8.9021040143207362</v>
      </c>
      <c r="Y27" s="1">
        <v>75.164599999999993</v>
      </c>
      <c r="Z27" s="1">
        <v>82.915400000000005</v>
      </c>
      <c r="AA27" s="1">
        <v>86.6554</v>
      </c>
      <c r="AB27" s="1">
        <v>97.808599999999998</v>
      </c>
      <c r="AC27" s="1">
        <v>99.003</v>
      </c>
      <c r="AD27" s="1">
        <v>112.5474</v>
      </c>
      <c r="AE27" s="1">
        <v>88.408249999999995</v>
      </c>
      <c r="AF27" s="1">
        <v>87.359333333333296</v>
      </c>
      <c r="AG27" s="1">
        <v>76.02</v>
      </c>
      <c r="AH27" s="1">
        <v>80.002200000000002</v>
      </c>
      <c r="AI27" s="1"/>
      <c r="AJ27" s="1">
        <f t="shared" si="7"/>
        <v>122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38</v>
      </c>
      <c r="C28" s="1">
        <v>39.741</v>
      </c>
      <c r="D28" s="1"/>
      <c r="E28" s="1">
        <v>30.175999999999998</v>
      </c>
      <c r="F28" s="1">
        <v>7.8230000000000004</v>
      </c>
      <c r="G28" s="7">
        <v>1</v>
      </c>
      <c r="H28" s="1">
        <v>45</v>
      </c>
      <c r="I28" s="1" t="s">
        <v>39</v>
      </c>
      <c r="J28" s="1">
        <v>28.8</v>
      </c>
      <c r="K28" s="1">
        <f t="shared" si="2"/>
        <v>1.3759999999999977</v>
      </c>
      <c r="L28" s="1"/>
      <c r="M28" s="1"/>
      <c r="N28" s="1"/>
      <c r="O28" s="1">
        <v>0</v>
      </c>
      <c r="P28" s="1">
        <v>39.087999999999987</v>
      </c>
      <c r="Q28" s="1"/>
      <c r="R28" s="1">
        <f t="shared" si="3"/>
        <v>6.0351999999999997</v>
      </c>
      <c r="S28" s="5">
        <f t="shared" si="8"/>
        <v>19.476200000000006</v>
      </c>
      <c r="T28" s="5">
        <f t="shared" si="4"/>
        <v>19.476200000000006</v>
      </c>
      <c r="U28" s="5"/>
      <c r="V28" s="1"/>
      <c r="W28" s="1">
        <f t="shared" si="5"/>
        <v>11</v>
      </c>
      <c r="X28" s="1">
        <f t="shared" si="6"/>
        <v>7.7728989925768808</v>
      </c>
      <c r="Y28" s="1">
        <v>6.0329999999999986</v>
      </c>
      <c r="Z28" s="1">
        <v>2.9668000000000001</v>
      </c>
      <c r="AA28" s="1">
        <v>3.3826000000000001</v>
      </c>
      <c r="AB28" s="1">
        <v>4.0377999999999998</v>
      </c>
      <c r="AC28" s="1">
        <v>4.1566000000000001</v>
      </c>
      <c r="AD28" s="1">
        <v>6.8026</v>
      </c>
      <c r="AE28" s="1">
        <v>4.4322499999999998</v>
      </c>
      <c r="AF28" s="1">
        <v>5.4556666666666702</v>
      </c>
      <c r="AG28" s="1">
        <v>5.4862000000000002</v>
      </c>
      <c r="AH28" s="1">
        <v>7.2587999999999999</v>
      </c>
      <c r="AI28" s="1"/>
      <c r="AJ28" s="1">
        <f t="shared" si="7"/>
        <v>19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2" t="s">
        <v>69</v>
      </c>
      <c r="B29" s="22" t="s">
        <v>38</v>
      </c>
      <c r="C29" s="22">
        <v>2160.7310000000002</v>
      </c>
      <c r="D29" s="22">
        <v>2415.0100000000002</v>
      </c>
      <c r="E29" s="22">
        <v>2029.825</v>
      </c>
      <c r="F29" s="22">
        <v>2276.7649999999999</v>
      </c>
      <c r="G29" s="23">
        <v>1</v>
      </c>
      <c r="H29" s="22">
        <v>40</v>
      </c>
      <c r="I29" s="22" t="s">
        <v>39</v>
      </c>
      <c r="J29" s="22">
        <v>1869.65</v>
      </c>
      <c r="K29" s="22">
        <f t="shared" si="2"/>
        <v>160.17499999999995</v>
      </c>
      <c r="L29" s="22"/>
      <c r="M29" s="22"/>
      <c r="N29" s="22"/>
      <c r="O29" s="22">
        <v>1650</v>
      </c>
      <c r="P29" s="22">
        <v>0</v>
      </c>
      <c r="Q29" s="22"/>
      <c r="R29" s="22">
        <f t="shared" si="3"/>
        <v>405.96500000000003</v>
      </c>
      <c r="S29" s="24">
        <f>12*R29-Q29-P29-O29-N29-F29</f>
        <v>944.81500000000005</v>
      </c>
      <c r="T29" s="5">
        <f t="shared" si="4"/>
        <v>944.81500000000005</v>
      </c>
      <c r="U29" s="24"/>
      <c r="V29" s="22"/>
      <c r="W29" s="1">
        <f t="shared" si="5"/>
        <v>11.999999999999998</v>
      </c>
      <c r="X29" s="22">
        <f t="shared" si="6"/>
        <v>9.6726688261303302</v>
      </c>
      <c r="Y29" s="22">
        <v>412.30759999999998</v>
      </c>
      <c r="Z29" s="22">
        <v>434.97039999999998</v>
      </c>
      <c r="AA29" s="22">
        <v>435.69359999999989</v>
      </c>
      <c r="AB29" s="22">
        <v>400.637</v>
      </c>
      <c r="AC29" s="22">
        <v>401.12119999999999</v>
      </c>
      <c r="AD29" s="22">
        <v>427.27319999999997</v>
      </c>
      <c r="AE29" s="22">
        <v>313.45474999999999</v>
      </c>
      <c r="AF29" s="22">
        <v>311.18799999999999</v>
      </c>
      <c r="AG29" s="22">
        <v>307.12099999999998</v>
      </c>
      <c r="AH29" s="22">
        <v>367.20139999999998</v>
      </c>
      <c r="AI29" s="22" t="s">
        <v>61</v>
      </c>
      <c r="AJ29" s="1">
        <f t="shared" si="7"/>
        <v>945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38</v>
      </c>
      <c r="C30" s="1">
        <v>82.95</v>
      </c>
      <c r="D30" s="1">
        <v>25.452000000000002</v>
      </c>
      <c r="E30" s="1">
        <v>39.279000000000003</v>
      </c>
      <c r="F30" s="1">
        <v>61.89</v>
      </c>
      <c r="G30" s="7">
        <v>1</v>
      </c>
      <c r="H30" s="1">
        <v>40</v>
      </c>
      <c r="I30" s="1" t="s">
        <v>39</v>
      </c>
      <c r="J30" s="1">
        <v>35.4</v>
      </c>
      <c r="K30" s="1">
        <f t="shared" si="2"/>
        <v>3.8790000000000049</v>
      </c>
      <c r="L30" s="1"/>
      <c r="M30" s="1"/>
      <c r="N30" s="1"/>
      <c r="O30" s="1">
        <v>0</v>
      </c>
      <c r="P30" s="1">
        <v>0</v>
      </c>
      <c r="Q30" s="1"/>
      <c r="R30" s="1">
        <f t="shared" si="3"/>
        <v>7.8558000000000003</v>
      </c>
      <c r="S30" s="5">
        <f t="shared" si="8"/>
        <v>24.523800000000008</v>
      </c>
      <c r="T30" s="5">
        <f t="shared" si="4"/>
        <v>24.523800000000008</v>
      </c>
      <c r="U30" s="5"/>
      <c r="V30" s="1"/>
      <c r="W30" s="1">
        <f t="shared" si="5"/>
        <v>11</v>
      </c>
      <c r="X30" s="1">
        <f t="shared" si="6"/>
        <v>7.8782555564041852</v>
      </c>
      <c r="Y30" s="1">
        <v>7.2668000000000008</v>
      </c>
      <c r="Z30" s="1">
        <v>4.2868000000000004</v>
      </c>
      <c r="AA30" s="1">
        <v>4.1634000000000002</v>
      </c>
      <c r="AB30" s="1">
        <v>10.706799999999999</v>
      </c>
      <c r="AC30" s="1">
        <v>11.1462</v>
      </c>
      <c r="AD30" s="1">
        <v>5.5250000000000004</v>
      </c>
      <c r="AE30" s="1">
        <v>10.154999999999999</v>
      </c>
      <c r="AF30" s="1">
        <v>10.1603333333333</v>
      </c>
      <c r="AG30" s="1">
        <v>2.0581999999999998</v>
      </c>
      <c r="AH30" s="1">
        <v>4.0644</v>
      </c>
      <c r="AI30" s="1" t="s">
        <v>71</v>
      </c>
      <c r="AJ30" s="1">
        <f t="shared" si="7"/>
        <v>25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38</v>
      </c>
      <c r="C31" s="1">
        <v>179.947</v>
      </c>
      <c r="D31" s="1">
        <v>137.857</v>
      </c>
      <c r="E31" s="1">
        <v>145.90100000000001</v>
      </c>
      <c r="F31" s="1">
        <v>138.12100000000001</v>
      </c>
      <c r="G31" s="7">
        <v>1</v>
      </c>
      <c r="H31" s="1">
        <v>30</v>
      </c>
      <c r="I31" s="1" t="s">
        <v>39</v>
      </c>
      <c r="J31" s="1">
        <v>137.9</v>
      </c>
      <c r="K31" s="1">
        <f t="shared" si="2"/>
        <v>8.0010000000000048</v>
      </c>
      <c r="L31" s="1"/>
      <c r="M31" s="1"/>
      <c r="N31" s="1"/>
      <c r="O31" s="1">
        <v>0</v>
      </c>
      <c r="P31" s="1">
        <v>153.28399999999999</v>
      </c>
      <c r="Q31" s="1"/>
      <c r="R31" s="1">
        <f t="shared" si="3"/>
        <v>29.180200000000003</v>
      </c>
      <c r="S31" s="5">
        <f t="shared" si="8"/>
        <v>29.577200000000033</v>
      </c>
      <c r="T31" s="5">
        <f t="shared" si="4"/>
        <v>29.577200000000033</v>
      </c>
      <c r="U31" s="5"/>
      <c r="V31" s="1"/>
      <c r="W31" s="1">
        <f t="shared" si="5"/>
        <v>11</v>
      </c>
      <c r="X31" s="1">
        <f t="shared" si="6"/>
        <v>9.9863948842022996</v>
      </c>
      <c r="Y31" s="1">
        <v>30.968399999999999</v>
      </c>
      <c r="Z31" s="1">
        <v>22.709399999999999</v>
      </c>
      <c r="AA31" s="1">
        <v>24.631399999999999</v>
      </c>
      <c r="AB31" s="1">
        <v>36.544199999999996</v>
      </c>
      <c r="AC31" s="1">
        <v>34.114800000000002</v>
      </c>
      <c r="AD31" s="1">
        <v>21.6572</v>
      </c>
      <c r="AE31" s="1">
        <v>2.0470000000000002</v>
      </c>
      <c r="AF31" s="1">
        <v>2.7293333333333298</v>
      </c>
      <c r="AG31" s="1">
        <v>20.6708</v>
      </c>
      <c r="AH31" s="1">
        <v>7.4669999999999996</v>
      </c>
      <c r="AI31" s="1"/>
      <c r="AJ31" s="1">
        <f t="shared" si="7"/>
        <v>30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38</v>
      </c>
      <c r="C32" s="1">
        <v>8.1579999999999995</v>
      </c>
      <c r="D32" s="1">
        <v>8.4000000000000005E-2</v>
      </c>
      <c r="E32" s="1">
        <v>6.4050000000000002</v>
      </c>
      <c r="F32" s="1"/>
      <c r="G32" s="7">
        <v>1</v>
      </c>
      <c r="H32" s="1">
        <v>50</v>
      </c>
      <c r="I32" s="1" t="s">
        <v>39</v>
      </c>
      <c r="J32" s="1">
        <v>8.3000000000000007</v>
      </c>
      <c r="K32" s="1">
        <f t="shared" si="2"/>
        <v>-1.8950000000000005</v>
      </c>
      <c r="L32" s="1"/>
      <c r="M32" s="1"/>
      <c r="N32" s="1"/>
      <c r="O32" s="1">
        <v>0</v>
      </c>
      <c r="P32" s="1">
        <v>8.7887999999999984</v>
      </c>
      <c r="Q32" s="1"/>
      <c r="R32" s="1">
        <f t="shared" si="3"/>
        <v>1.2810000000000001</v>
      </c>
      <c r="S32" s="5">
        <f t="shared" si="8"/>
        <v>5.3022000000000027</v>
      </c>
      <c r="T32" s="5">
        <f t="shared" si="4"/>
        <v>5.3022000000000027</v>
      </c>
      <c r="U32" s="5"/>
      <c r="V32" s="1"/>
      <c r="W32" s="1">
        <f t="shared" si="5"/>
        <v>11</v>
      </c>
      <c r="X32" s="1">
        <f t="shared" si="6"/>
        <v>6.8608899297423864</v>
      </c>
      <c r="Y32" s="1">
        <v>1.4648000000000001</v>
      </c>
      <c r="Z32" s="1">
        <v>1.5154000000000001</v>
      </c>
      <c r="AA32" s="1">
        <v>2.2582</v>
      </c>
      <c r="AB32" s="1">
        <v>2.5815999999999999</v>
      </c>
      <c r="AC32" s="1">
        <v>1.5129999999999999</v>
      </c>
      <c r="AD32" s="1">
        <v>0.55159999999999998</v>
      </c>
      <c r="AE32" s="1">
        <v>3.4159999999999999</v>
      </c>
      <c r="AF32" s="1">
        <v>4.25</v>
      </c>
      <c r="AG32" s="1">
        <v>13.583600000000001</v>
      </c>
      <c r="AH32" s="1">
        <v>10.266</v>
      </c>
      <c r="AI32" s="1" t="s">
        <v>50</v>
      </c>
      <c r="AJ32" s="1">
        <f t="shared" si="7"/>
        <v>5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38</v>
      </c>
      <c r="C33" s="1">
        <v>5.4580000000000002</v>
      </c>
      <c r="D33" s="1">
        <v>7.0000000000000007E-2</v>
      </c>
      <c r="E33" s="1">
        <v>4.6100000000000003</v>
      </c>
      <c r="F33" s="1"/>
      <c r="G33" s="7">
        <v>1</v>
      </c>
      <c r="H33" s="1">
        <v>50</v>
      </c>
      <c r="I33" s="1" t="s">
        <v>39</v>
      </c>
      <c r="J33" s="1">
        <v>5.2</v>
      </c>
      <c r="K33" s="1">
        <f t="shared" si="2"/>
        <v>-0.58999999999999986</v>
      </c>
      <c r="L33" s="1"/>
      <c r="M33" s="1"/>
      <c r="N33" s="1"/>
      <c r="O33" s="1">
        <v>0</v>
      </c>
      <c r="P33" s="1">
        <v>6.6335999999999986</v>
      </c>
      <c r="Q33" s="1"/>
      <c r="R33" s="1">
        <f t="shared" si="3"/>
        <v>0.92200000000000004</v>
      </c>
      <c r="S33" s="5">
        <f t="shared" si="8"/>
        <v>3.5084000000000026</v>
      </c>
      <c r="T33" s="5">
        <f t="shared" si="4"/>
        <v>3.5084000000000026</v>
      </c>
      <c r="U33" s="5"/>
      <c r="V33" s="1"/>
      <c r="W33" s="1">
        <f t="shared" si="5"/>
        <v>11</v>
      </c>
      <c r="X33" s="1">
        <f t="shared" si="6"/>
        <v>7.1947939262472866</v>
      </c>
      <c r="Y33" s="1">
        <v>1.1055999999999999</v>
      </c>
      <c r="Z33" s="1">
        <v>1.8395999999999999</v>
      </c>
      <c r="AA33" s="1">
        <v>1.7287999999999999</v>
      </c>
      <c r="AB33" s="1">
        <v>2.4676</v>
      </c>
      <c r="AC33" s="1">
        <v>2.3948</v>
      </c>
      <c r="AD33" s="1">
        <v>0</v>
      </c>
      <c r="AE33" s="1">
        <v>2.7040000000000002</v>
      </c>
      <c r="AF33" s="1">
        <v>3.6053333333333302</v>
      </c>
      <c r="AG33" s="1">
        <v>6.0679999999999996</v>
      </c>
      <c r="AH33" s="1">
        <v>3.9060000000000001</v>
      </c>
      <c r="AI33" s="1" t="s">
        <v>50</v>
      </c>
      <c r="AJ33" s="1">
        <f t="shared" si="7"/>
        <v>4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43</v>
      </c>
      <c r="C34" s="1">
        <v>1511</v>
      </c>
      <c r="D34" s="1">
        <v>1392</v>
      </c>
      <c r="E34" s="1">
        <v>1444</v>
      </c>
      <c r="F34" s="1">
        <v>996</v>
      </c>
      <c r="G34" s="7">
        <v>0.4</v>
      </c>
      <c r="H34" s="1">
        <v>45</v>
      </c>
      <c r="I34" s="1" t="s">
        <v>39</v>
      </c>
      <c r="J34" s="1">
        <v>1554</v>
      </c>
      <c r="K34" s="1">
        <f t="shared" si="2"/>
        <v>-110</v>
      </c>
      <c r="L34" s="1"/>
      <c r="M34" s="1"/>
      <c r="N34" s="1"/>
      <c r="O34" s="1">
        <v>2300</v>
      </c>
      <c r="P34" s="1">
        <v>0</v>
      </c>
      <c r="Q34" s="1"/>
      <c r="R34" s="1">
        <f t="shared" si="3"/>
        <v>288.8</v>
      </c>
      <c r="S34" s="5"/>
      <c r="T34" s="5">
        <f t="shared" si="4"/>
        <v>0</v>
      </c>
      <c r="U34" s="5"/>
      <c r="V34" s="1"/>
      <c r="W34" s="1">
        <f t="shared" si="5"/>
        <v>11.412742382271468</v>
      </c>
      <c r="X34" s="1">
        <f t="shared" si="6"/>
        <v>11.412742382271468</v>
      </c>
      <c r="Y34" s="1">
        <v>309.60000000000002</v>
      </c>
      <c r="Z34" s="1">
        <v>408.6</v>
      </c>
      <c r="AA34" s="1">
        <v>436.8</v>
      </c>
      <c r="AB34" s="1">
        <v>318</v>
      </c>
      <c r="AC34" s="1">
        <v>308.60000000000002</v>
      </c>
      <c r="AD34" s="1">
        <v>396.4</v>
      </c>
      <c r="AE34" s="1">
        <v>256.25</v>
      </c>
      <c r="AF34" s="1">
        <v>232.333333333333</v>
      </c>
      <c r="AG34" s="1">
        <v>238.4</v>
      </c>
      <c r="AH34" s="1">
        <v>274.2</v>
      </c>
      <c r="AI34" s="1" t="s">
        <v>76</v>
      </c>
      <c r="AJ34" s="1">
        <f t="shared" si="7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43</v>
      </c>
      <c r="C35" s="1">
        <v>374</v>
      </c>
      <c r="D35" s="1">
        <v>590</v>
      </c>
      <c r="E35" s="1">
        <v>349</v>
      </c>
      <c r="F35" s="1">
        <v>455</v>
      </c>
      <c r="G35" s="7">
        <v>0.45</v>
      </c>
      <c r="H35" s="1">
        <v>50</v>
      </c>
      <c r="I35" s="1" t="s">
        <v>39</v>
      </c>
      <c r="J35" s="1">
        <v>365</v>
      </c>
      <c r="K35" s="1">
        <f t="shared" si="2"/>
        <v>-16</v>
      </c>
      <c r="L35" s="1"/>
      <c r="M35" s="1"/>
      <c r="N35" s="1"/>
      <c r="O35" s="1">
        <v>442.04</v>
      </c>
      <c r="P35" s="1">
        <v>0</v>
      </c>
      <c r="Q35" s="1"/>
      <c r="R35" s="1">
        <f t="shared" si="3"/>
        <v>69.8</v>
      </c>
      <c r="S35" s="5"/>
      <c r="T35" s="5">
        <f t="shared" si="4"/>
        <v>0</v>
      </c>
      <c r="U35" s="5"/>
      <c r="V35" s="1"/>
      <c r="W35" s="1">
        <f t="shared" si="5"/>
        <v>12.851575931232091</v>
      </c>
      <c r="X35" s="1">
        <f t="shared" si="6"/>
        <v>12.851575931232091</v>
      </c>
      <c r="Y35" s="1">
        <v>70.8</v>
      </c>
      <c r="Z35" s="1">
        <v>106</v>
      </c>
      <c r="AA35" s="1">
        <v>119.8</v>
      </c>
      <c r="AB35" s="1">
        <v>102.4</v>
      </c>
      <c r="AC35" s="1">
        <v>101.4</v>
      </c>
      <c r="AD35" s="1">
        <v>76.599999999999994</v>
      </c>
      <c r="AE35" s="1">
        <v>118.25</v>
      </c>
      <c r="AF35" s="1">
        <v>110</v>
      </c>
      <c r="AG35" s="1">
        <v>111.6</v>
      </c>
      <c r="AH35" s="1">
        <v>94.4</v>
      </c>
      <c r="AI35" s="1"/>
      <c r="AJ35" s="1">
        <f t="shared" si="7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43</v>
      </c>
      <c r="C36" s="1">
        <v>1220</v>
      </c>
      <c r="D36" s="1">
        <v>1140</v>
      </c>
      <c r="E36" s="1">
        <v>1272</v>
      </c>
      <c r="F36" s="1">
        <v>750</v>
      </c>
      <c r="G36" s="7">
        <v>0.4</v>
      </c>
      <c r="H36" s="1">
        <v>45</v>
      </c>
      <c r="I36" s="1" t="s">
        <v>39</v>
      </c>
      <c r="J36" s="1">
        <v>1326</v>
      </c>
      <c r="K36" s="1">
        <f t="shared" si="2"/>
        <v>-54</v>
      </c>
      <c r="L36" s="1"/>
      <c r="M36" s="1"/>
      <c r="N36" s="1"/>
      <c r="O36" s="1">
        <v>1400</v>
      </c>
      <c r="P36" s="1">
        <v>206</v>
      </c>
      <c r="Q36" s="1"/>
      <c r="R36" s="1">
        <f t="shared" si="3"/>
        <v>254.4</v>
      </c>
      <c r="S36" s="5">
        <f t="shared" si="8"/>
        <v>442.40000000000009</v>
      </c>
      <c r="T36" s="5">
        <f>S36-(R36*0.5)</f>
        <v>315.2000000000001</v>
      </c>
      <c r="U36" s="5"/>
      <c r="V36" s="1"/>
      <c r="W36" s="1">
        <f t="shared" si="5"/>
        <v>10.5</v>
      </c>
      <c r="X36" s="1">
        <f t="shared" si="6"/>
        <v>9.2610062893081757</v>
      </c>
      <c r="Y36" s="1">
        <v>264.39999999999998</v>
      </c>
      <c r="Z36" s="1">
        <v>290.39999999999998</v>
      </c>
      <c r="AA36" s="1">
        <v>309.2</v>
      </c>
      <c r="AB36" s="1">
        <v>247.6</v>
      </c>
      <c r="AC36" s="1">
        <v>240.4</v>
      </c>
      <c r="AD36" s="1">
        <v>227.8</v>
      </c>
      <c r="AE36" s="1">
        <v>195.75</v>
      </c>
      <c r="AF36" s="1">
        <v>198</v>
      </c>
      <c r="AG36" s="1">
        <v>211.8</v>
      </c>
      <c r="AH36" s="1">
        <v>210.2</v>
      </c>
      <c r="AI36" s="1" t="s">
        <v>76</v>
      </c>
      <c r="AJ36" s="1">
        <f t="shared" si="7"/>
        <v>126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38</v>
      </c>
      <c r="C37" s="1">
        <v>1107.7059999999999</v>
      </c>
      <c r="D37" s="1">
        <v>656.68499999999995</v>
      </c>
      <c r="E37" s="1">
        <v>601.25599999999997</v>
      </c>
      <c r="F37" s="1">
        <v>1083.6659999999999</v>
      </c>
      <c r="G37" s="7">
        <v>1</v>
      </c>
      <c r="H37" s="1">
        <v>45</v>
      </c>
      <c r="I37" s="1" t="s">
        <v>39</v>
      </c>
      <c r="J37" s="1">
        <v>564.54999999999995</v>
      </c>
      <c r="K37" s="1">
        <f t="shared" si="2"/>
        <v>36.706000000000017</v>
      </c>
      <c r="L37" s="1"/>
      <c r="M37" s="1"/>
      <c r="N37" s="1"/>
      <c r="O37" s="1">
        <v>436.00479999999988</v>
      </c>
      <c r="P37" s="1">
        <v>0</v>
      </c>
      <c r="Q37" s="1"/>
      <c r="R37" s="1">
        <f t="shared" si="3"/>
        <v>120.2512</v>
      </c>
      <c r="S37" s="5"/>
      <c r="T37" s="5">
        <f t="shared" si="4"/>
        <v>0</v>
      </c>
      <c r="U37" s="5"/>
      <c r="V37" s="1"/>
      <c r="W37" s="1">
        <f t="shared" si="5"/>
        <v>12.637468898439266</v>
      </c>
      <c r="X37" s="1">
        <f t="shared" si="6"/>
        <v>12.637468898439266</v>
      </c>
      <c r="Y37" s="1">
        <v>146.02340000000001</v>
      </c>
      <c r="Z37" s="1">
        <v>171.5806</v>
      </c>
      <c r="AA37" s="1">
        <v>181.09180000000001</v>
      </c>
      <c r="AB37" s="1">
        <v>186.26499999999999</v>
      </c>
      <c r="AC37" s="1">
        <v>155.46299999999999</v>
      </c>
      <c r="AD37" s="1">
        <v>178.05439999999999</v>
      </c>
      <c r="AE37" s="1">
        <v>126.10575</v>
      </c>
      <c r="AF37" s="1">
        <v>168.63833333333301</v>
      </c>
      <c r="AG37" s="1">
        <v>122.29519999999999</v>
      </c>
      <c r="AH37" s="1">
        <v>129.46340000000001</v>
      </c>
      <c r="AI37" s="1"/>
      <c r="AJ37" s="1">
        <f t="shared" si="7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43</v>
      </c>
      <c r="C38" s="1">
        <v>678</v>
      </c>
      <c r="D38" s="1">
        <v>840</v>
      </c>
      <c r="E38" s="1">
        <v>649</v>
      </c>
      <c r="F38" s="1">
        <v>619</v>
      </c>
      <c r="G38" s="7">
        <v>0.45</v>
      </c>
      <c r="H38" s="1">
        <v>45</v>
      </c>
      <c r="I38" s="1" t="s">
        <v>39</v>
      </c>
      <c r="J38" s="1">
        <v>647</v>
      </c>
      <c r="K38" s="1">
        <f t="shared" ref="K38:K69" si="9">E38-J38</f>
        <v>2</v>
      </c>
      <c r="L38" s="1"/>
      <c r="M38" s="1"/>
      <c r="N38" s="1"/>
      <c r="O38" s="1">
        <v>89.200000000000045</v>
      </c>
      <c r="P38" s="1">
        <v>195.8</v>
      </c>
      <c r="Q38" s="1">
        <v>200</v>
      </c>
      <c r="R38" s="1">
        <f t="shared" si="3"/>
        <v>129.80000000000001</v>
      </c>
      <c r="S38" s="5">
        <f t="shared" si="8"/>
        <v>323.80000000000018</v>
      </c>
      <c r="T38" s="5">
        <f>S38-(R38*0.5)</f>
        <v>258.9000000000002</v>
      </c>
      <c r="U38" s="5"/>
      <c r="V38" s="1"/>
      <c r="W38" s="1">
        <f t="shared" si="5"/>
        <v>10.5</v>
      </c>
      <c r="X38" s="1">
        <f t="shared" si="6"/>
        <v>8.5053929121725727</v>
      </c>
      <c r="Y38" s="1">
        <v>133.4</v>
      </c>
      <c r="Z38" s="1">
        <v>114.8</v>
      </c>
      <c r="AA38" s="1">
        <v>105</v>
      </c>
      <c r="AB38" s="1">
        <v>116.8</v>
      </c>
      <c r="AC38" s="1">
        <v>120.4</v>
      </c>
      <c r="AD38" s="1">
        <v>103.6</v>
      </c>
      <c r="AE38" s="1">
        <v>88.75</v>
      </c>
      <c r="AF38" s="1">
        <v>85</v>
      </c>
      <c r="AG38" s="1">
        <v>88.8</v>
      </c>
      <c r="AH38" s="1">
        <v>110.4</v>
      </c>
      <c r="AI38" s="1"/>
      <c r="AJ38" s="1">
        <f t="shared" si="7"/>
        <v>117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43</v>
      </c>
      <c r="C39" s="1">
        <v>444</v>
      </c>
      <c r="D39" s="1">
        <v>498</v>
      </c>
      <c r="E39" s="1">
        <v>494</v>
      </c>
      <c r="F39" s="1">
        <v>327</v>
      </c>
      <c r="G39" s="7">
        <v>0.35</v>
      </c>
      <c r="H39" s="1">
        <v>40</v>
      </c>
      <c r="I39" s="1" t="s">
        <v>39</v>
      </c>
      <c r="J39" s="1">
        <v>501</v>
      </c>
      <c r="K39" s="1">
        <f t="shared" si="9"/>
        <v>-7</v>
      </c>
      <c r="L39" s="1"/>
      <c r="M39" s="1"/>
      <c r="N39" s="1"/>
      <c r="O39" s="1">
        <v>239.8</v>
      </c>
      <c r="P39" s="1">
        <v>106.2</v>
      </c>
      <c r="Q39" s="1"/>
      <c r="R39" s="1">
        <f t="shared" si="3"/>
        <v>98.8</v>
      </c>
      <c r="S39" s="5">
        <f t="shared" si="8"/>
        <v>413.79999999999995</v>
      </c>
      <c r="T39" s="5">
        <f>S39-(R39*0.5)</f>
        <v>364.4</v>
      </c>
      <c r="U39" s="5"/>
      <c r="V39" s="1"/>
      <c r="W39" s="1">
        <f t="shared" si="5"/>
        <v>10.500000000000002</v>
      </c>
      <c r="X39" s="1">
        <f t="shared" si="6"/>
        <v>6.8117408906882595</v>
      </c>
      <c r="Y39" s="1">
        <v>85.4</v>
      </c>
      <c r="Z39" s="1">
        <v>90.2</v>
      </c>
      <c r="AA39" s="1">
        <v>93</v>
      </c>
      <c r="AB39" s="1">
        <v>95.2</v>
      </c>
      <c r="AC39" s="1">
        <v>95.2</v>
      </c>
      <c r="AD39" s="1">
        <v>79</v>
      </c>
      <c r="AE39" s="1">
        <v>87.25</v>
      </c>
      <c r="AF39" s="1">
        <v>79.6666666666667</v>
      </c>
      <c r="AG39" s="1">
        <v>113.6</v>
      </c>
      <c r="AH39" s="1">
        <v>111.2</v>
      </c>
      <c r="AI39" s="1" t="s">
        <v>82</v>
      </c>
      <c r="AJ39" s="1">
        <f t="shared" si="7"/>
        <v>128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38</v>
      </c>
      <c r="C40" s="1">
        <v>67.180000000000007</v>
      </c>
      <c r="D40" s="1">
        <v>145.62100000000001</v>
      </c>
      <c r="E40" s="1">
        <v>172.43600000000001</v>
      </c>
      <c r="F40" s="1">
        <v>4.5380000000000003</v>
      </c>
      <c r="G40" s="7">
        <v>1</v>
      </c>
      <c r="H40" s="1">
        <v>40</v>
      </c>
      <c r="I40" s="1" t="s">
        <v>39</v>
      </c>
      <c r="J40" s="1">
        <v>173.4</v>
      </c>
      <c r="K40" s="1">
        <f t="shared" si="9"/>
        <v>-0.96399999999999864</v>
      </c>
      <c r="L40" s="1"/>
      <c r="M40" s="1"/>
      <c r="N40" s="1"/>
      <c r="O40" s="1">
        <v>378.00560000000002</v>
      </c>
      <c r="P40" s="1">
        <v>0</v>
      </c>
      <c r="Q40" s="1"/>
      <c r="R40" s="1">
        <f t="shared" si="3"/>
        <v>34.487200000000001</v>
      </c>
      <c r="S40" s="5"/>
      <c r="T40" s="5">
        <f t="shared" si="4"/>
        <v>0</v>
      </c>
      <c r="U40" s="5"/>
      <c r="V40" s="1"/>
      <c r="W40" s="1">
        <f t="shared" si="5"/>
        <v>11.092335707160919</v>
      </c>
      <c r="X40" s="1">
        <f t="shared" si="6"/>
        <v>11.092335707160919</v>
      </c>
      <c r="Y40" s="1">
        <v>34.374000000000002</v>
      </c>
      <c r="Z40" s="1">
        <v>43.555999999999997</v>
      </c>
      <c r="AA40" s="1">
        <v>57.7164</v>
      </c>
      <c r="AB40" s="1">
        <v>36.2346</v>
      </c>
      <c r="AC40" s="1">
        <v>22.918399999999998</v>
      </c>
      <c r="AD40" s="1">
        <v>37.808599999999998</v>
      </c>
      <c r="AE40" s="1">
        <v>58.3705</v>
      </c>
      <c r="AF40" s="1">
        <v>70.653666666666695</v>
      </c>
      <c r="AG40" s="1">
        <v>67.445599999999999</v>
      </c>
      <c r="AH40" s="1">
        <v>53.821199999999997</v>
      </c>
      <c r="AI40" s="1" t="s">
        <v>84</v>
      </c>
      <c r="AJ40" s="1">
        <f t="shared" si="7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43</v>
      </c>
      <c r="C41" s="1">
        <v>415</v>
      </c>
      <c r="D41" s="1">
        <v>540</v>
      </c>
      <c r="E41" s="1">
        <v>381</v>
      </c>
      <c r="F41" s="1">
        <v>455</v>
      </c>
      <c r="G41" s="7">
        <v>0.4</v>
      </c>
      <c r="H41" s="1">
        <v>40</v>
      </c>
      <c r="I41" s="1" t="s">
        <v>39</v>
      </c>
      <c r="J41" s="1">
        <v>383</v>
      </c>
      <c r="K41" s="1">
        <f t="shared" si="9"/>
        <v>-2</v>
      </c>
      <c r="L41" s="1"/>
      <c r="M41" s="1"/>
      <c r="N41" s="1"/>
      <c r="O41" s="1">
        <v>214.2000000000003</v>
      </c>
      <c r="P41" s="1">
        <v>0</v>
      </c>
      <c r="Q41" s="1"/>
      <c r="R41" s="1">
        <f t="shared" si="3"/>
        <v>76.2</v>
      </c>
      <c r="S41" s="5">
        <f t="shared" si="8"/>
        <v>168.99999999999977</v>
      </c>
      <c r="T41" s="5">
        <f t="shared" ref="T41:T42" si="10">S41-(R41*0.5)</f>
        <v>130.89999999999978</v>
      </c>
      <c r="U41" s="5"/>
      <c r="V41" s="1"/>
      <c r="W41" s="1">
        <f t="shared" si="5"/>
        <v>10.5</v>
      </c>
      <c r="X41" s="1">
        <f t="shared" si="6"/>
        <v>8.782152230971132</v>
      </c>
      <c r="Y41" s="1">
        <v>70.2</v>
      </c>
      <c r="Z41" s="1">
        <v>89.2</v>
      </c>
      <c r="AA41" s="1">
        <v>104.8</v>
      </c>
      <c r="AB41" s="1">
        <v>105.8</v>
      </c>
      <c r="AC41" s="1">
        <v>96</v>
      </c>
      <c r="AD41" s="1">
        <v>84.6</v>
      </c>
      <c r="AE41" s="1">
        <v>78.25</v>
      </c>
      <c r="AF41" s="1">
        <v>73</v>
      </c>
      <c r="AG41" s="1">
        <v>65.8</v>
      </c>
      <c r="AH41" s="1">
        <v>64</v>
      </c>
      <c r="AI41" s="1"/>
      <c r="AJ41" s="1">
        <f t="shared" si="7"/>
        <v>52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43</v>
      </c>
      <c r="C42" s="1">
        <v>594</v>
      </c>
      <c r="D42" s="1">
        <v>612</v>
      </c>
      <c r="E42" s="1">
        <v>579</v>
      </c>
      <c r="F42" s="1">
        <v>444</v>
      </c>
      <c r="G42" s="7">
        <v>0.4</v>
      </c>
      <c r="H42" s="1">
        <v>45</v>
      </c>
      <c r="I42" s="1" t="s">
        <v>39</v>
      </c>
      <c r="J42" s="1">
        <v>580</v>
      </c>
      <c r="K42" s="1">
        <f t="shared" si="9"/>
        <v>-1</v>
      </c>
      <c r="L42" s="1"/>
      <c r="M42" s="1"/>
      <c r="N42" s="1"/>
      <c r="O42" s="1">
        <v>60</v>
      </c>
      <c r="P42" s="1">
        <v>313</v>
      </c>
      <c r="Q42" s="1"/>
      <c r="R42" s="1">
        <f t="shared" si="3"/>
        <v>115.8</v>
      </c>
      <c r="S42" s="5">
        <f t="shared" si="8"/>
        <v>456.79999999999995</v>
      </c>
      <c r="T42" s="5">
        <f t="shared" si="10"/>
        <v>398.9</v>
      </c>
      <c r="U42" s="5"/>
      <c r="V42" s="1"/>
      <c r="W42" s="1">
        <f t="shared" si="5"/>
        <v>10.500000000000002</v>
      </c>
      <c r="X42" s="1">
        <f t="shared" si="6"/>
        <v>7.0552677029360966</v>
      </c>
      <c r="Y42" s="1">
        <v>105.2</v>
      </c>
      <c r="Z42" s="1">
        <v>92.6</v>
      </c>
      <c r="AA42" s="1">
        <v>96.6</v>
      </c>
      <c r="AB42" s="1">
        <v>109</v>
      </c>
      <c r="AC42" s="1">
        <v>109.2</v>
      </c>
      <c r="AD42" s="1">
        <v>75.8</v>
      </c>
      <c r="AE42" s="1">
        <v>72.25</v>
      </c>
      <c r="AF42" s="1">
        <v>91</v>
      </c>
      <c r="AG42" s="1">
        <v>83.2</v>
      </c>
      <c r="AH42" s="1">
        <v>72.2</v>
      </c>
      <c r="AI42" s="1" t="s">
        <v>76</v>
      </c>
      <c r="AJ42" s="1">
        <f t="shared" si="7"/>
        <v>160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38</v>
      </c>
      <c r="C43" s="1">
        <v>133.98500000000001</v>
      </c>
      <c r="D43" s="1">
        <v>165.655</v>
      </c>
      <c r="E43" s="1">
        <v>131.447</v>
      </c>
      <c r="F43" s="1">
        <v>124.7</v>
      </c>
      <c r="G43" s="7">
        <v>1</v>
      </c>
      <c r="H43" s="1">
        <v>40</v>
      </c>
      <c r="I43" s="1" t="s">
        <v>39</v>
      </c>
      <c r="J43" s="1">
        <v>147.55000000000001</v>
      </c>
      <c r="K43" s="1">
        <f t="shared" si="9"/>
        <v>-16.103000000000009</v>
      </c>
      <c r="L43" s="1"/>
      <c r="M43" s="1"/>
      <c r="N43" s="1"/>
      <c r="O43" s="1">
        <v>480.02300000000002</v>
      </c>
      <c r="P43" s="1">
        <v>0</v>
      </c>
      <c r="Q43" s="1"/>
      <c r="R43" s="1">
        <f t="shared" si="3"/>
        <v>26.289400000000001</v>
      </c>
      <c r="S43" s="5"/>
      <c r="T43" s="5">
        <f t="shared" si="4"/>
        <v>0</v>
      </c>
      <c r="U43" s="5"/>
      <c r="V43" s="1"/>
      <c r="W43" s="1">
        <f t="shared" si="5"/>
        <v>23.00254094806272</v>
      </c>
      <c r="X43" s="1">
        <f t="shared" si="6"/>
        <v>23.00254094806272</v>
      </c>
      <c r="Y43" s="1">
        <v>34.811399999999999</v>
      </c>
      <c r="Z43" s="1">
        <v>62.492800000000003</v>
      </c>
      <c r="AA43" s="1">
        <v>64.908000000000001</v>
      </c>
      <c r="AB43" s="1">
        <v>40.5456</v>
      </c>
      <c r="AC43" s="1">
        <v>34.782400000000003</v>
      </c>
      <c r="AD43" s="1">
        <v>52.137199999999993</v>
      </c>
      <c r="AE43" s="1">
        <v>49.933</v>
      </c>
      <c r="AF43" s="1">
        <v>54.423666666666698</v>
      </c>
      <c r="AG43" s="1">
        <v>69.836399999999998</v>
      </c>
      <c r="AH43" s="1">
        <v>62.941200000000002</v>
      </c>
      <c r="AI43" s="1" t="s">
        <v>71</v>
      </c>
      <c r="AJ43" s="1">
        <f t="shared" si="7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9" t="s">
        <v>88</v>
      </c>
      <c r="B44" s="19" t="s">
        <v>43</v>
      </c>
      <c r="C44" s="19">
        <v>861</v>
      </c>
      <c r="D44" s="19">
        <v>396</v>
      </c>
      <c r="E44" s="19">
        <v>782</v>
      </c>
      <c r="F44" s="19">
        <v>170</v>
      </c>
      <c r="G44" s="20">
        <v>0.35</v>
      </c>
      <c r="H44" s="19">
        <v>40</v>
      </c>
      <c r="I44" s="19" t="s">
        <v>39</v>
      </c>
      <c r="J44" s="19">
        <v>818</v>
      </c>
      <c r="K44" s="19">
        <f t="shared" si="9"/>
        <v>-36</v>
      </c>
      <c r="L44" s="19"/>
      <c r="M44" s="19"/>
      <c r="N44" s="19"/>
      <c r="O44" s="19">
        <v>500</v>
      </c>
      <c r="P44" s="19">
        <v>600</v>
      </c>
      <c r="Q44" s="19"/>
      <c r="R44" s="19">
        <f t="shared" si="3"/>
        <v>156.4</v>
      </c>
      <c r="S44" s="21">
        <f>9*R44-Q44-P44-O44-N44-F44</f>
        <v>137.60000000000014</v>
      </c>
      <c r="T44" s="5">
        <f t="shared" si="4"/>
        <v>137.60000000000014</v>
      </c>
      <c r="U44" s="21"/>
      <c r="V44" s="19"/>
      <c r="W44" s="1">
        <f t="shared" si="5"/>
        <v>9</v>
      </c>
      <c r="X44" s="19">
        <f t="shared" si="6"/>
        <v>8.1202046035805626</v>
      </c>
      <c r="Y44" s="19">
        <v>180.6</v>
      </c>
      <c r="Z44" s="19">
        <v>243</v>
      </c>
      <c r="AA44" s="19">
        <v>235.2</v>
      </c>
      <c r="AB44" s="19">
        <v>229</v>
      </c>
      <c r="AC44" s="19">
        <v>224.2</v>
      </c>
      <c r="AD44" s="19">
        <v>159.80000000000001</v>
      </c>
      <c r="AE44" s="19">
        <v>148.5</v>
      </c>
      <c r="AF44" s="19">
        <v>148.666666666667</v>
      </c>
      <c r="AG44" s="19">
        <v>319</v>
      </c>
      <c r="AH44" s="19">
        <v>295.2</v>
      </c>
      <c r="AI44" s="19" t="s">
        <v>89</v>
      </c>
      <c r="AJ44" s="1">
        <f t="shared" si="7"/>
        <v>48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43</v>
      </c>
      <c r="C45" s="1">
        <v>570</v>
      </c>
      <c r="D45" s="1">
        <v>654</v>
      </c>
      <c r="E45" s="1">
        <v>543</v>
      </c>
      <c r="F45" s="1">
        <v>536</v>
      </c>
      <c r="G45" s="7">
        <v>0.4</v>
      </c>
      <c r="H45" s="1">
        <v>40</v>
      </c>
      <c r="I45" s="1" t="s">
        <v>39</v>
      </c>
      <c r="J45" s="1">
        <v>553</v>
      </c>
      <c r="K45" s="1">
        <f t="shared" si="9"/>
        <v>-10</v>
      </c>
      <c r="L45" s="1"/>
      <c r="M45" s="1"/>
      <c r="N45" s="1"/>
      <c r="O45" s="1">
        <v>374.40000000000009</v>
      </c>
      <c r="P45" s="1">
        <v>73.599999999999909</v>
      </c>
      <c r="Q45" s="1"/>
      <c r="R45" s="1">
        <f t="shared" si="3"/>
        <v>108.6</v>
      </c>
      <c r="S45" s="5">
        <f t="shared" si="8"/>
        <v>210.59999999999991</v>
      </c>
      <c r="T45" s="5">
        <f t="shared" ref="T45:T47" si="11">S45-(R45*0.5)</f>
        <v>156.2999999999999</v>
      </c>
      <c r="U45" s="5"/>
      <c r="V45" s="1"/>
      <c r="W45" s="1">
        <f t="shared" si="5"/>
        <v>10.5</v>
      </c>
      <c r="X45" s="1">
        <f t="shared" si="6"/>
        <v>9.0607734806629843</v>
      </c>
      <c r="Y45" s="1">
        <v>111.4</v>
      </c>
      <c r="Z45" s="1">
        <v>124.2</v>
      </c>
      <c r="AA45" s="1">
        <v>129.4</v>
      </c>
      <c r="AB45" s="1">
        <v>128.6</v>
      </c>
      <c r="AC45" s="1">
        <v>123.8</v>
      </c>
      <c r="AD45" s="1">
        <v>113.4</v>
      </c>
      <c r="AE45" s="1">
        <v>95.75</v>
      </c>
      <c r="AF45" s="1">
        <v>109</v>
      </c>
      <c r="AG45" s="1">
        <v>96.8</v>
      </c>
      <c r="AH45" s="1">
        <v>94</v>
      </c>
      <c r="AI45" s="1"/>
      <c r="AJ45" s="1">
        <f t="shared" si="7"/>
        <v>63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38</v>
      </c>
      <c r="C46" s="1">
        <v>725.32299999999998</v>
      </c>
      <c r="D46" s="1">
        <v>408.23</v>
      </c>
      <c r="E46" s="1">
        <v>534.91399999999999</v>
      </c>
      <c r="F46" s="1">
        <v>485.85599999999999</v>
      </c>
      <c r="G46" s="7">
        <v>1</v>
      </c>
      <c r="H46" s="1">
        <v>50</v>
      </c>
      <c r="I46" s="1" t="s">
        <v>39</v>
      </c>
      <c r="J46" s="1">
        <v>514.59</v>
      </c>
      <c r="K46" s="1">
        <f t="shared" si="9"/>
        <v>20.323999999999955</v>
      </c>
      <c r="L46" s="1"/>
      <c r="M46" s="1"/>
      <c r="N46" s="1"/>
      <c r="O46" s="1">
        <v>286.42820000000017</v>
      </c>
      <c r="P46" s="1">
        <v>150.5837999999998</v>
      </c>
      <c r="Q46" s="1">
        <v>200</v>
      </c>
      <c r="R46" s="1">
        <f t="shared" si="3"/>
        <v>106.9828</v>
      </c>
      <c r="S46" s="5">
        <f t="shared" si="8"/>
        <v>53.942800000000034</v>
      </c>
      <c r="T46" s="5">
        <v>0</v>
      </c>
      <c r="U46" s="5"/>
      <c r="V46" s="1"/>
      <c r="W46" s="1">
        <f t="shared" si="5"/>
        <v>10.495780630157372</v>
      </c>
      <c r="X46" s="1">
        <f t="shared" si="6"/>
        <v>10.495780630157372</v>
      </c>
      <c r="Y46" s="1">
        <v>117.7646</v>
      </c>
      <c r="Z46" s="1">
        <v>111.04040000000001</v>
      </c>
      <c r="AA46" s="1">
        <v>123.6322</v>
      </c>
      <c r="AB46" s="1">
        <v>115.0754</v>
      </c>
      <c r="AC46" s="1">
        <v>103.2454</v>
      </c>
      <c r="AD46" s="1">
        <v>119.7478</v>
      </c>
      <c r="AE46" s="1">
        <v>129.33025000000001</v>
      </c>
      <c r="AF46" s="1">
        <v>131.99199999999999</v>
      </c>
      <c r="AG46" s="1">
        <v>193.09960000000001</v>
      </c>
      <c r="AH46" s="1">
        <v>178.87280000000001</v>
      </c>
      <c r="AI46" s="1"/>
      <c r="AJ46" s="1">
        <f t="shared" si="7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38</v>
      </c>
      <c r="C47" s="1">
        <v>956.80899999999997</v>
      </c>
      <c r="D47" s="1">
        <v>645.07000000000005</v>
      </c>
      <c r="E47" s="1">
        <v>798.755</v>
      </c>
      <c r="F47" s="1">
        <v>675.279</v>
      </c>
      <c r="G47" s="7">
        <v>1</v>
      </c>
      <c r="H47" s="1">
        <v>50</v>
      </c>
      <c r="I47" s="1" t="s">
        <v>39</v>
      </c>
      <c r="J47" s="1">
        <v>761.28</v>
      </c>
      <c r="K47" s="1">
        <f t="shared" si="9"/>
        <v>37.475000000000023</v>
      </c>
      <c r="L47" s="1"/>
      <c r="M47" s="1"/>
      <c r="N47" s="1"/>
      <c r="O47" s="1">
        <v>400</v>
      </c>
      <c r="P47" s="1">
        <v>161.54299999999981</v>
      </c>
      <c r="Q47" s="1">
        <v>200</v>
      </c>
      <c r="R47" s="1">
        <f t="shared" si="3"/>
        <v>159.751</v>
      </c>
      <c r="S47" s="5">
        <f t="shared" si="8"/>
        <v>320.43900000000008</v>
      </c>
      <c r="T47" s="5">
        <f t="shared" si="11"/>
        <v>240.56350000000009</v>
      </c>
      <c r="U47" s="5"/>
      <c r="V47" s="1"/>
      <c r="W47" s="1">
        <f t="shared" si="5"/>
        <v>10.499999999999998</v>
      </c>
      <c r="X47" s="1">
        <f t="shared" si="6"/>
        <v>8.994134622005495</v>
      </c>
      <c r="Y47" s="1">
        <v>159.17779999999999</v>
      </c>
      <c r="Z47" s="1">
        <v>158.27180000000001</v>
      </c>
      <c r="AA47" s="1">
        <v>160.41480000000001</v>
      </c>
      <c r="AB47" s="1">
        <v>152.99619999999999</v>
      </c>
      <c r="AC47" s="1">
        <v>154.3972</v>
      </c>
      <c r="AD47" s="1">
        <v>189.3554</v>
      </c>
      <c r="AE47" s="1">
        <v>206.09200000000001</v>
      </c>
      <c r="AF47" s="1">
        <v>222.17400000000001</v>
      </c>
      <c r="AG47" s="1">
        <v>239.691</v>
      </c>
      <c r="AH47" s="1">
        <v>190.30279999999999</v>
      </c>
      <c r="AI47" s="1"/>
      <c r="AJ47" s="1">
        <f t="shared" si="7"/>
        <v>241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93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>
        <f t="shared" si="9"/>
        <v>0</v>
      </c>
      <c r="L48" s="14"/>
      <c r="M48" s="14"/>
      <c r="N48" s="14"/>
      <c r="O48" s="14">
        <v>0</v>
      </c>
      <c r="P48" s="14">
        <v>0</v>
      </c>
      <c r="Q48" s="14"/>
      <c r="R48" s="14">
        <f t="shared" si="3"/>
        <v>0</v>
      </c>
      <c r="S48" s="16"/>
      <c r="T48" s="5">
        <f t="shared" si="4"/>
        <v>0</v>
      </c>
      <c r="U48" s="16"/>
      <c r="V48" s="14"/>
      <c r="W48" s="1" t="e">
        <f t="shared" si="5"/>
        <v>#DIV/0!</v>
      </c>
      <c r="X48" s="14" t="e">
        <f t="shared" si="6"/>
        <v>#DIV/0!</v>
      </c>
      <c r="Y48" s="14">
        <v>0</v>
      </c>
      <c r="Z48" s="14">
        <v>0</v>
      </c>
      <c r="AA48" s="14">
        <v>-0.27300000000000002</v>
      </c>
      <c r="AB48" s="14">
        <v>-0.73560000000000003</v>
      </c>
      <c r="AC48" s="14">
        <v>-0.6946</v>
      </c>
      <c r="AD48" s="14">
        <v>0</v>
      </c>
      <c r="AE48" s="14">
        <v>0</v>
      </c>
      <c r="AF48" s="14">
        <v>0</v>
      </c>
      <c r="AG48" s="14">
        <v>-0.37519999999999998</v>
      </c>
      <c r="AH48" s="14">
        <v>-0.82699999999999996</v>
      </c>
      <c r="AI48" s="14" t="s">
        <v>94</v>
      </c>
      <c r="AJ48" s="1">
        <f t="shared" si="7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43</v>
      </c>
      <c r="C49" s="1">
        <v>520</v>
      </c>
      <c r="D49" s="1">
        <v>680</v>
      </c>
      <c r="E49" s="1">
        <v>431</v>
      </c>
      <c r="F49" s="1">
        <v>619</v>
      </c>
      <c r="G49" s="7">
        <v>0.45</v>
      </c>
      <c r="H49" s="1">
        <v>50</v>
      </c>
      <c r="I49" s="1" t="s">
        <v>39</v>
      </c>
      <c r="J49" s="1">
        <v>445</v>
      </c>
      <c r="K49" s="1">
        <f t="shared" si="9"/>
        <v>-14</v>
      </c>
      <c r="L49" s="1"/>
      <c r="M49" s="1"/>
      <c r="N49" s="1"/>
      <c r="O49" s="1">
        <v>300</v>
      </c>
      <c r="P49" s="1">
        <v>0</v>
      </c>
      <c r="Q49" s="1"/>
      <c r="R49" s="1">
        <f t="shared" si="3"/>
        <v>86.2</v>
      </c>
      <c r="S49" s="5">
        <f t="shared" ref="S49:S74" si="12">11*R49-Q49-P49-O49-N49-F49</f>
        <v>29.200000000000045</v>
      </c>
      <c r="T49" s="5">
        <f t="shared" si="4"/>
        <v>29.200000000000045</v>
      </c>
      <c r="U49" s="5"/>
      <c r="V49" s="1"/>
      <c r="W49" s="1">
        <f t="shared" si="5"/>
        <v>11</v>
      </c>
      <c r="X49" s="1">
        <f t="shared" si="6"/>
        <v>10.661252900232018</v>
      </c>
      <c r="Y49" s="1">
        <v>90</v>
      </c>
      <c r="Z49" s="1">
        <v>113</v>
      </c>
      <c r="AA49" s="1">
        <v>120.4</v>
      </c>
      <c r="AB49" s="1">
        <v>117.4</v>
      </c>
      <c r="AC49" s="1">
        <v>115.4</v>
      </c>
      <c r="AD49" s="1">
        <v>115.4</v>
      </c>
      <c r="AE49" s="1">
        <v>127</v>
      </c>
      <c r="AF49" s="1">
        <v>109</v>
      </c>
      <c r="AG49" s="1">
        <v>126.6</v>
      </c>
      <c r="AH49" s="1">
        <v>100</v>
      </c>
      <c r="AI49" s="1" t="s">
        <v>96</v>
      </c>
      <c r="AJ49" s="1">
        <f t="shared" si="7"/>
        <v>13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38</v>
      </c>
      <c r="C50" s="1">
        <v>256.73599999999999</v>
      </c>
      <c r="D50" s="1">
        <v>153.86699999999999</v>
      </c>
      <c r="E50" s="1">
        <v>226.30699999999999</v>
      </c>
      <c r="F50" s="1">
        <v>130.376</v>
      </c>
      <c r="G50" s="7">
        <v>1</v>
      </c>
      <c r="H50" s="1">
        <v>40</v>
      </c>
      <c r="I50" s="1" t="s">
        <v>39</v>
      </c>
      <c r="J50" s="1">
        <v>240.8</v>
      </c>
      <c r="K50" s="1">
        <f t="shared" si="9"/>
        <v>-14.493000000000023</v>
      </c>
      <c r="L50" s="1"/>
      <c r="M50" s="1"/>
      <c r="N50" s="1"/>
      <c r="O50" s="1">
        <v>275.529</v>
      </c>
      <c r="P50" s="1">
        <v>164.05099999999999</v>
      </c>
      <c r="Q50" s="1"/>
      <c r="R50" s="1">
        <f t="shared" si="3"/>
        <v>45.261399999999995</v>
      </c>
      <c r="S50" s="5"/>
      <c r="T50" s="5">
        <f t="shared" si="4"/>
        <v>0</v>
      </c>
      <c r="U50" s="5"/>
      <c r="V50" s="1"/>
      <c r="W50" s="1">
        <f t="shared" si="5"/>
        <v>12.592540221910943</v>
      </c>
      <c r="X50" s="1">
        <f t="shared" si="6"/>
        <v>12.592540221910943</v>
      </c>
      <c r="Y50" s="1">
        <v>55.958000000000013</v>
      </c>
      <c r="Z50" s="1">
        <v>53.223400000000012</v>
      </c>
      <c r="AA50" s="1">
        <v>55.417400000000001</v>
      </c>
      <c r="AB50" s="1">
        <v>44.6614</v>
      </c>
      <c r="AC50" s="1">
        <v>39.831400000000002</v>
      </c>
      <c r="AD50" s="1">
        <v>61.073800000000013</v>
      </c>
      <c r="AE50" s="1">
        <v>35.15775</v>
      </c>
      <c r="AF50" s="1">
        <v>46.877000000000002</v>
      </c>
      <c r="AG50" s="1">
        <v>53.665599999999998</v>
      </c>
      <c r="AH50" s="1">
        <v>48.381</v>
      </c>
      <c r="AI50" s="1"/>
      <c r="AJ50" s="1">
        <f t="shared" si="7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8" t="s">
        <v>98</v>
      </c>
      <c r="B51" s="1" t="s">
        <v>43</v>
      </c>
      <c r="C51" s="1"/>
      <c r="D51" s="1"/>
      <c r="E51" s="17">
        <f>E89</f>
        <v>200</v>
      </c>
      <c r="F51" s="17">
        <f>F89</f>
        <v>83</v>
      </c>
      <c r="G51" s="7">
        <v>0.4</v>
      </c>
      <c r="H51" s="1">
        <v>40</v>
      </c>
      <c r="I51" s="1" t="s">
        <v>39</v>
      </c>
      <c r="J51" s="1"/>
      <c r="K51" s="1">
        <f t="shared" si="9"/>
        <v>200</v>
      </c>
      <c r="L51" s="1"/>
      <c r="M51" s="1"/>
      <c r="N51" s="1"/>
      <c r="O51" s="1">
        <v>140.80000000000001</v>
      </c>
      <c r="P51" s="1">
        <v>68.199999999999989</v>
      </c>
      <c r="Q51" s="1"/>
      <c r="R51" s="1">
        <f t="shared" si="3"/>
        <v>40</v>
      </c>
      <c r="S51" s="5">
        <f t="shared" si="12"/>
        <v>148</v>
      </c>
      <c r="T51" s="5">
        <f t="shared" si="4"/>
        <v>148</v>
      </c>
      <c r="U51" s="5"/>
      <c r="V51" s="1"/>
      <c r="W51" s="1">
        <f t="shared" si="5"/>
        <v>11</v>
      </c>
      <c r="X51" s="1">
        <f t="shared" si="6"/>
        <v>7.3</v>
      </c>
      <c r="Y51" s="1">
        <v>37.200000000000003</v>
      </c>
      <c r="Z51" s="1">
        <v>35.6</v>
      </c>
      <c r="AA51" s="1">
        <v>39.6</v>
      </c>
      <c r="AB51" s="1">
        <v>34.200000000000003</v>
      </c>
      <c r="AC51" s="1">
        <v>33.4</v>
      </c>
      <c r="AD51" s="1">
        <v>26.4</v>
      </c>
      <c r="AE51" s="1">
        <v>36.5</v>
      </c>
      <c r="AF51" s="1">
        <v>30</v>
      </c>
      <c r="AG51" s="1">
        <v>14.4</v>
      </c>
      <c r="AH51" s="1">
        <v>26.4</v>
      </c>
      <c r="AI51" s="1" t="s">
        <v>99</v>
      </c>
      <c r="AJ51" s="1">
        <f t="shared" si="7"/>
        <v>59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43</v>
      </c>
      <c r="C52" s="1">
        <v>83</v>
      </c>
      <c r="D52" s="1">
        <v>84</v>
      </c>
      <c r="E52" s="1">
        <v>84</v>
      </c>
      <c r="F52" s="1">
        <v>69</v>
      </c>
      <c r="G52" s="7">
        <v>0.4</v>
      </c>
      <c r="H52" s="1">
        <v>40</v>
      </c>
      <c r="I52" s="1" t="s">
        <v>39</v>
      </c>
      <c r="J52" s="1">
        <v>87</v>
      </c>
      <c r="K52" s="1">
        <f t="shared" si="9"/>
        <v>-3</v>
      </c>
      <c r="L52" s="1"/>
      <c r="M52" s="1"/>
      <c r="N52" s="1"/>
      <c r="O52" s="1">
        <v>94.399999999999977</v>
      </c>
      <c r="P52" s="1">
        <v>0</v>
      </c>
      <c r="Q52" s="1"/>
      <c r="R52" s="1">
        <f t="shared" si="3"/>
        <v>16.8</v>
      </c>
      <c r="S52" s="5">
        <f t="shared" si="12"/>
        <v>21.400000000000034</v>
      </c>
      <c r="T52" s="5">
        <f t="shared" si="4"/>
        <v>21.400000000000034</v>
      </c>
      <c r="U52" s="5"/>
      <c r="V52" s="1"/>
      <c r="W52" s="1">
        <f t="shared" si="5"/>
        <v>11</v>
      </c>
      <c r="X52" s="1">
        <f t="shared" si="6"/>
        <v>9.7261904761904745</v>
      </c>
      <c r="Y52" s="1">
        <v>15.8</v>
      </c>
      <c r="Z52" s="1">
        <v>20.6</v>
      </c>
      <c r="AA52" s="1">
        <v>23.4</v>
      </c>
      <c r="AB52" s="1">
        <v>21.6</v>
      </c>
      <c r="AC52" s="1">
        <v>21.2</v>
      </c>
      <c r="AD52" s="1">
        <v>25.6</v>
      </c>
      <c r="AE52" s="1">
        <v>21.75</v>
      </c>
      <c r="AF52" s="1">
        <v>23</v>
      </c>
      <c r="AG52" s="1">
        <v>17.2</v>
      </c>
      <c r="AH52" s="1">
        <v>20.2</v>
      </c>
      <c r="AI52" s="1"/>
      <c r="AJ52" s="1">
        <f t="shared" si="7"/>
        <v>9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38</v>
      </c>
      <c r="C53" s="1">
        <v>361.89299999999997</v>
      </c>
      <c r="D53" s="1">
        <v>377.68900000000002</v>
      </c>
      <c r="E53" s="1">
        <v>428.892</v>
      </c>
      <c r="F53" s="1">
        <v>234.00700000000001</v>
      </c>
      <c r="G53" s="7">
        <v>1</v>
      </c>
      <c r="H53" s="1">
        <v>50</v>
      </c>
      <c r="I53" s="1" t="s">
        <v>39</v>
      </c>
      <c r="J53" s="1">
        <v>425.1</v>
      </c>
      <c r="K53" s="1">
        <f t="shared" si="9"/>
        <v>3.7919999999999732</v>
      </c>
      <c r="L53" s="1"/>
      <c r="M53" s="1"/>
      <c r="N53" s="1"/>
      <c r="O53" s="1">
        <v>300</v>
      </c>
      <c r="P53" s="1">
        <v>174.77</v>
      </c>
      <c r="Q53" s="1">
        <v>200</v>
      </c>
      <c r="R53" s="1">
        <f t="shared" si="3"/>
        <v>85.778400000000005</v>
      </c>
      <c r="S53" s="5">
        <f t="shared" si="12"/>
        <v>34.785400000000038</v>
      </c>
      <c r="T53" s="5">
        <v>0</v>
      </c>
      <c r="U53" s="5"/>
      <c r="V53" s="1"/>
      <c r="W53" s="1">
        <f t="shared" si="5"/>
        <v>10.594473667030394</v>
      </c>
      <c r="X53" s="1">
        <f t="shared" si="6"/>
        <v>10.594473667030394</v>
      </c>
      <c r="Y53" s="1">
        <v>93.816800000000001</v>
      </c>
      <c r="Z53" s="1">
        <v>81.528199999999998</v>
      </c>
      <c r="AA53" s="1">
        <v>94.435000000000002</v>
      </c>
      <c r="AB53" s="1">
        <v>86.356799999999993</v>
      </c>
      <c r="AC53" s="1">
        <v>71.174800000000005</v>
      </c>
      <c r="AD53" s="1">
        <v>97.621200000000002</v>
      </c>
      <c r="AE53" s="1">
        <v>123.3725</v>
      </c>
      <c r="AF53" s="1">
        <v>128.69900000000001</v>
      </c>
      <c r="AG53" s="1">
        <v>147.2192</v>
      </c>
      <c r="AH53" s="1">
        <v>119.21939999999999</v>
      </c>
      <c r="AI53" s="1"/>
      <c r="AJ53" s="1">
        <f t="shared" si="7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1486.3989999999999</v>
      </c>
      <c r="D54" s="1">
        <v>464.33800000000002</v>
      </c>
      <c r="E54" s="1">
        <v>842.70100000000002</v>
      </c>
      <c r="F54" s="1">
        <v>959.29399999999998</v>
      </c>
      <c r="G54" s="7">
        <v>1</v>
      </c>
      <c r="H54" s="1">
        <v>50</v>
      </c>
      <c r="I54" s="1" t="s">
        <v>39</v>
      </c>
      <c r="J54" s="1">
        <v>814.23</v>
      </c>
      <c r="K54" s="1">
        <f t="shared" si="9"/>
        <v>28.471000000000004</v>
      </c>
      <c r="L54" s="1"/>
      <c r="M54" s="1"/>
      <c r="N54" s="1"/>
      <c r="O54" s="1">
        <v>0</v>
      </c>
      <c r="P54" s="1">
        <v>239.91399999999999</v>
      </c>
      <c r="Q54" s="1">
        <v>210</v>
      </c>
      <c r="R54" s="1">
        <f t="shared" si="3"/>
        <v>168.5402</v>
      </c>
      <c r="S54" s="5">
        <f t="shared" si="12"/>
        <v>444.73419999999999</v>
      </c>
      <c r="T54" s="5">
        <f t="shared" ref="T54" si="13">S54-(R54*0.5)</f>
        <v>360.46409999999997</v>
      </c>
      <c r="U54" s="5"/>
      <c r="V54" s="1"/>
      <c r="W54" s="1">
        <f t="shared" si="5"/>
        <v>10.5</v>
      </c>
      <c r="X54" s="1">
        <f t="shared" si="6"/>
        <v>8.3612574329447824</v>
      </c>
      <c r="Y54" s="1">
        <v>159.7962</v>
      </c>
      <c r="Z54" s="1">
        <v>152.33600000000001</v>
      </c>
      <c r="AA54" s="1">
        <v>159.76159999999999</v>
      </c>
      <c r="AB54" s="1">
        <v>194.0866</v>
      </c>
      <c r="AC54" s="1">
        <v>183.19980000000001</v>
      </c>
      <c r="AD54" s="1">
        <v>181.48240000000001</v>
      </c>
      <c r="AE54" s="1">
        <v>220.93074999999999</v>
      </c>
      <c r="AF54" s="1">
        <v>246.42533333333299</v>
      </c>
      <c r="AG54" s="1">
        <v>266.88440000000003</v>
      </c>
      <c r="AH54" s="1">
        <v>194.37219999999999</v>
      </c>
      <c r="AI54" s="1"/>
      <c r="AJ54" s="1">
        <f t="shared" si="7"/>
        <v>360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38</v>
      </c>
      <c r="C55" s="1">
        <v>210.386</v>
      </c>
      <c r="D55" s="1">
        <v>98.186000000000007</v>
      </c>
      <c r="E55" s="1">
        <v>173.46600000000001</v>
      </c>
      <c r="F55" s="1">
        <v>107.726</v>
      </c>
      <c r="G55" s="7">
        <v>1</v>
      </c>
      <c r="H55" s="1">
        <v>50</v>
      </c>
      <c r="I55" s="1" t="s">
        <v>39</v>
      </c>
      <c r="J55" s="1">
        <v>164.09</v>
      </c>
      <c r="K55" s="1">
        <f t="shared" si="9"/>
        <v>9.3760000000000048</v>
      </c>
      <c r="L55" s="1"/>
      <c r="M55" s="1"/>
      <c r="N55" s="1"/>
      <c r="O55" s="1">
        <v>29.974000000000022</v>
      </c>
      <c r="P55" s="1">
        <v>231.28000000000009</v>
      </c>
      <c r="Q55" s="1"/>
      <c r="R55" s="1">
        <f t="shared" si="3"/>
        <v>34.693200000000004</v>
      </c>
      <c r="S55" s="5">
        <f t="shared" si="12"/>
        <v>12.64519999999996</v>
      </c>
      <c r="T55" s="5">
        <f t="shared" si="4"/>
        <v>12.64519999999996</v>
      </c>
      <c r="U55" s="5"/>
      <c r="V55" s="1"/>
      <c r="W55" s="1">
        <f t="shared" si="5"/>
        <v>11</v>
      </c>
      <c r="X55" s="1">
        <f t="shared" si="6"/>
        <v>10.635513587677126</v>
      </c>
      <c r="Y55" s="1">
        <v>37.444000000000003</v>
      </c>
      <c r="Z55" s="1">
        <v>25.25</v>
      </c>
      <c r="AA55" s="1">
        <v>24.036000000000001</v>
      </c>
      <c r="AB55" s="1">
        <v>24.0596</v>
      </c>
      <c r="AC55" s="1">
        <v>22.4938</v>
      </c>
      <c r="AD55" s="1">
        <v>36.9758</v>
      </c>
      <c r="AE55" s="1">
        <v>28.164249999999999</v>
      </c>
      <c r="AF55" s="1">
        <v>28.122333333333302</v>
      </c>
      <c r="AG55" s="1">
        <v>46.275799999999997</v>
      </c>
      <c r="AH55" s="1">
        <v>35.179000000000002</v>
      </c>
      <c r="AI55" s="1"/>
      <c r="AJ55" s="1">
        <f t="shared" si="7"/>
        <v>13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43</v>
      </c>
      <c r="C56" s="1">
        <v>289</v>
      </c>
      <c r="D56" s="1">
        <v>280</v>
      </c>
      <c r="E56" s="1">
        <v>278</v>
      </c>
      <c r="F56" s="1">
        <v>190</v>
      </c>
      <c r="G56" s="7">
        <v>0.4</v>
      </c>
      <c r="H56" s="1">
        <v>50</v>
      </c>
      <c r="I56" s="1" t="s">
        <v>39</v>
      </c>
      <c r="J56" s="1">
        <v>288</v>
      </c>
      <c r="K56" s="1">
        <f t="shared" si="9"/>
        <v>-10</v>
      </c>
      <c r="L56" s="1"/>
      <c r="M56" s="1"/>
      <c r="N56" s="1"/>
      <c r="O56" s="1">
        <v>13.200000000000051</v>
      </c>
      <c r="P56" s="1">
        <v>185.8</v>
      </c>
      <c r="Q56" s="1"/>
      <c r="R56" s="1">
        <f t="shared" si="3"/>
        <v>55.6</v>
      </c>
      <c r="S56" s="5">
        <f t="shared" si="12"/>
        <v>222.59999999999997</v>
      </c>
      <c r="T56" s="5">
        <f t="shared" si="4"/>
        <v>222.59999999999997</v>
      </c>
      <c r="U56" s="5"/>
      <c r="V56" s="1"/>
      <c r="W56" s="1">
        <f t="shared" si="5"/>
        <v>11</v>
      </c>
      <c r="X56" s="1">
        <f t="shared" si="6"/>
        <v>6.9964028776978422</v>
      </c>
      <c r="Y56" s="1">
        <v>51.2</v>
      </c>
      <c r="Z56" s="1">
        <v>40.4</v>
      </c>
      <c r="AA56" s="1">
        <v>38.799999999999997</v>
      </c>
      <c r="AB56" s="1">
        <v>43.8</v>
      </c>
      <c r="AC56" s="1">
        <v>48.6</v>
      </c>
      <c r="AD56" s="1">
        <v>30.8</v>
      </c>
      <c r="AE56" s="1">
        <v>47.75</v>
      </c>
      <c r="AF56" s="1">
        <v>47.6666666666667</v>
      </c>
      <c r="AG56" s="1">
        <v>71</v>
      </c>
      <c r="AH56" s="1">
        <v>53.4</v>
      </c>
      <c r="AI56" s="1" t="s">
        <v>105</v>
      </c>
      <c r="AJ56" s="1">
        <f t="shared" si="7"/>
        <v>89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43</v>
      </c>
      <c r="C57" s="1">
        <v>985</v>
      </c>
      <c r="D57" s="1">
        <v>540</v>
      </c>
      <c r="E57" s="1">
        <v>909</v>
      </c>
      <c r="F57" s="1">
        <v>450</v>
      </c>
      <c r="G57" s="7">
        <v>0.4</v>
      </c>
      <c r="H57" s="1">
        <v>40</v>
      </c>
      <c r="I57" s="1" t="s">
        <v>39</v>
      </c>
      <c r="J57" s="1">
        <v>934</v>
      </c>
      <c r="K57" s="1">
        <f t="shared" si="9"/>
        <v>-25</v>
      </c>
      <c r="L57" s="1"/>
      <c r="M57" s="1"/>
      <c r="N57" s="1"/>
      <c r="O57" s="1">
        <v>950</v>
      </c>
      <c r="P57" s="1">
        <v>213</v>
      </c>
      <c r="Q57" s="1"/>
      <c r="R57" s="1">
        <f t="shared" si="3"/>
        <v>181.8</v>
      </c>
      <c r="S57" s="5">
        <f t="shared" si="12"/>
        <v>386.80000000000018</v>
      </c>
      <c r="T57" s="5">
        <f t="shared" ref="T57:T58" si="14">S57-(R57*0.5)</f>
        <v>295.9000000000002</v>
      </c>
      <c r="U57" s="5"/>
      <c r="V57" s="1"/>
      <c r="W57" s="1">
        <f t="shared" si="5"/>
        <v>10.5</v>
      </c>
      <c r="X57" s="1">
        <f t="shared" si="6"/>
        <v>8.8723872387238725</v>
      </c>
      <c r="Y57" s="1">
        <v>179.2</v>
      </c>
      <c r="Z57" s="1">
        <v>195.8</v>
      </c>
      <c r="AA57" s="1">
        <v>207.8</v>
      </c>
      <c r="AB57" s="1">
        <v>172.4</v>
      </c>
      <c r="AC57" s="1">
        <v>160.19999999999999</v>
      </c>
      <c r="AD57" s="1">
        <v>187</v>
      </c>
      <c r="AE57" s="1">
        <v>147.5</v>
      </c>
      <c r="AF57" s="1">
        <v>168.333333333333</v>
      </c>
      <c r="AG57" s="1">
        <v>154</v>
      </c>
      <c r="AH57" s="1">
        <v>160.6</v>
      </c>
      <c r="AI57" s="1"/>
      <c r="AJ57" s="1">
        <f t="shared" si="7"/>
        <v>118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43</v>
      </c>
      <c r="C58" s="1">
        <v>1178</v>
      </c>
      <c r="D58" s="1">
        <v>522</v>
      </c>
      <c r="E58" s="1">
        <v>715</v>
      </c>
      <c r="F58" s="1">
        <v>837</v>
      </c>
      <c r="G58" s="7">
        <v>0.4</v>
      </c>
      <c r="H58" s="1">
        <v>40</v>
      </c>
      <c r="I58" s="1" t="s">
        <v>39</v>
      </c>
      <c r="J58" s="1">
        <v>716</v>
      </c>
      <c r="K58" s="1">
        <f t="shared" si="9"/>
        <v>-1</v>
      </c>
      <c r="L58" s="1"/>
      <c r="M58" s="1"/>
      <c r="N58" s="1"/>
      <c r="O58" s="1">
        <v>500</v>
      </c>
      <c r="P58" s="1">
        <v>0</v>
      </c>
      <c r="Q58" s="1"/>
      <c r="R58" s="1">
        <f t="shared" si="3"/>
        <v>143</v>
      </c>
      <c r="S58" s="5">
        <f t="shared" si="12"/>
        <v>236</v>
      </c>
      <c r="T58" s="5">
        <f t="shared" si="14"/>
        <v>164.5</v>
      </c>
      <c r="U58" s="5"/>
      <c r="V58" s="1"/>
      <c r="W58" s="1">
        <f t="shared" si="5"/>
        <v>10.5</v>
      </c>
      <c r="X58" s="1">
        <f t="shared" si="6"/>
        <v>9.34965034965035</v>
      </c>
      <c r="Y58" s="1">
        <v>145.80000000000001</v>
      </c>
      <c r="Z58" s="1">
        <v>174.6</v>
      </c>
      <c r="AA58" s="1">
        <v>181.8</v>
      </c>
      <c r="AB58" s="1">
        <v>180.4</v>
      </c>
      <c r="AC58" s="1">
        <v>167.4</v>
      </c>
      <c r="AD58" s="1">
        <v>185</v>
      </c>
      <c r="AE58" s="1">
        <v>138.75</v>
      </c>
      <c r="AF58" s="1">
        <v>138</v>
      </c>
      <c r="AG58" s="1">
        <v>120.8</v>
      </c>
      <c r="AH58" s="1">
        <v>126.4</v>
      </c>
      <c r="AI58" s="1"/>
      <c r="AJ58" s="1">
        <f t="shared" si="7"/>
        <v>66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38</v>
      </c>
      <c r="C59" s="1">
        <v>449.71300000000002</v>
      </c>
      <c r="D59" s="1">
        <v>748.48500000000001</v>
      </c>
      <c r="E59" s="1">
        <v>515.34199999999998</v>
      </c>
      <c r="F59" s="1">
        <v>532.73400000000004</v>
      </c>
      <c r="G59" s="7">
        <v>1</v>
      </c>
      <c r="H59" s="1">
        <v>40</v>
      </c>
      <c r="I59" s="1" t="s">
        <v>39</v>
      </c>
      <c r="J59" s="1">
        <v>517.65</v>
      </c>
      <c r="K59" s="1">
        <f t="shared" si="9"/>
        <v>-2.3079999999999927</v>
      </c>
      <c r="L59" s="1"/>
      <c r="M59" s="1"/>
      <c r="N59" s="1"/>
      <c r="O59" s="1">
        <v>450</v>
      </c>
      <c r="P59" s="1">
        <v>350.72100000000012</v>
      </c>
      <c r="Q59" s="1"/>
      <c r="R59" s="1">
        <f t="shared" si="3"/>
        <v>103.0684</v>
      </c>
      <c r="S59" s="5"/>
      <c r="T59" s="5">
        <f t="shared" si="4"/>
        <v>0</v>
      </c>
      <c r="U59" s="5"/>
      <c r="V59" s="1"/>
      <c r="W59" s="1">
        <f t="shared" si="5"/>
        <v>12.937573494883011</v>
      </c>
      <c r="X59" s="1">
        <f t="shared" si="6"/>
        <v>12.937573494883011</v>
      </c>
      <c r="Y59" s="1">
        <v>137.18819999999999</v>
      </c>
      <c r="Z59" s="1">
        <v>120.86</v>
      </c>
      <c r="AA59" s="1">
        <v>110.3214</v>
      </c>
      <c r="AB59" s="1">
        <v>95.494399999999999</v>
      </c>
      <c r="AC59" s="1">
        <v>78.379400000000004</v>
      </c>
      <c r="AD59" s="1">
        <v>118.7162</v>
      </c>
      <c r="AE59" s="1">
        <v>119.9225</v>
      </c>
      <c r="AF59" s="1">
        <v>129.97366666666699</v>
      </c>
      <c r="AG59" s="1">
        <v>184.1086</v>
      </c>
      <c r="AH59" s="1">
        <v>174.3466</v>
      </c>
      <c r="AI59" s="1" t="s">
        <v>84</v>
      </c>
      <c r="AJ59" s="1">
        <f t="shared" si="7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38</v>
      </c>
      <c r="C60" s="1">
        <v>439.58100000000002</v>
      </c>
      <c r="D60" s="1">
        <v>267.58600000000001</v>
      </c>
      <c r="E60" s="1">
        <v>336.827</v>
      </c>
      <c r="F60" s="1">
        <v>306.31</v>
      </c>
      <c r="G60" s="7">
        <v>1</v>
      </c>
      <c r="H60" s="1">
        <v>40</v>
      </c>
      <c r="I60" s="1" t="s">
        <v>39</v>
      </c>
      <c r="J60" s="1">
        <v>334.3</v>
      </c>
      <c r="K60" s="1">
        <f t="shared" si="9"/>
        <v>2.5269999999999868</v>
      </c>
      <c r="L60" s="1"/>
      <c r="M60" s="1"/>
      <c r="N60" s="1"/>
      <c r="O60" s="1">
        <v>250</v>
      </c>
      <c r="P60" s="1">
        <v>239.38800000000001</v>
      </c>
      <c r="Q60" s="1"/>
      <c r="R60" s="1">
        <f t="shared" si="3"/>
        <v>67.365399999999994</v>
      </c>
      <c r="S60" s="5"/>
      <c r="T60" s="5">
        <f t="shared" si="4"/>
        <v>0</v>
      </c>
      <c r="U60" s="5"/>
      <c r="V60" s="1"/>
      <c r="W60" s="1">
        <f t="shared" si="5"/>
        <v>11.811671867160294</v>
      </c>
      <c r="X60" s="1">
        <f t="shared" si="6"/>
        <v>11.811671867160294</v>
      </c>
      <c r="Y60" s="1">
        <v>78.786599999999993</v>
      </c>
      <c r="Z60" s="1">
        <v>75.273400000000009</v>
      </c>
      <c r="AA60" s="1">
        <v>87.459000000000003</v>
      </c>
      <c r="AB60" s="1">
        <v>82.684799999999996</v>
      </c>
      <c r="AC60" s="1">
        <v>68.4114</v>
      </c>
      <c r="AD60" s="1">
        <v>82.903400000000005</v>
      </c>
      <c r="AE60" s="1">
        <v>95.436750000000004</v>
      </c>
      <c r="AF60" s="1">
        <v>104.789</v>
      </c>
      <c r="AG60" s="1">
        <v>123.26900000000001</v>
      </c>
      <c r="AH60" s="1">
        <v>105.83839999999999</v>
      </c>
      <c r="AI60" s="1" t="s">
        <v>84</v>
      </c>
      <c r="AJ60" s="1">
        <f t="shared" si="7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38</v>
      </c>
      <c r="C61" s="1">
        <v>327.95499999999998</v>
      </c>
      <c r="D61" s="1">
        <v>658.90499999999997</v>
      </c>
      <c r="E61" s="1">
        <v>438.23099999999999</v>
      </c>
      <c r="F61" s="1">
        <v>466.161</v>
      </c>
      <c r="G61" s="7">
        <v>1</v>
      </c>
      <c r="H61" s="1">
        <v>40</v>
      </c>
      <c r="I61" s="1" t="s">
        <v>39</v>
      </c>
      <c r="J61" s="1">
        <v>430.25</v>
      </c>
      <c r="K61" s="1">
        <f t="shared" si="9"/>
        <v>7.9809999999999945</v>
      </c>
      <c r="L61" s="1"/>
      <c r="M61" s="1"/>
      <c r="N61" s="1"/>
      <c r="O61" s="1">
        <v>230</v>
      </c>
      <c r="P61" s="1">
        <v>310.19900000000001</v>
      </c>
      <c r="Q61" s="1"/>
      <c r="R61" s="1">
        <f t="shared" si="3"/>
        <v>87.646199999999993</v>
      </c>
      <c r="S61" s="5"/>
      <c r="T61" s="5">
        <f t="shared" si="4"/>
        <v>0</v>
      </c>
      <c r="U61" s="5"/>
      <c r="V61" s="1"/>
      <c r="W61" s="1">
        <f t="shared" si="5"/>
        <v>11.482072240439406</v>
      </c>
      <c r="X61" s="1">
        <f t="shared" si="6"/>
        <v>11.482072240439406</v>
      </c>
      <c r="Y61" s="1">
        <v>106.2878</v>
      </c>
      <c r="Z61" s="1">
        <v>89.890799999999999</v>
      </c>
      <c r="AA61" s="1">
        <v>81.407399999999996</v>
      </c>
      <c r="AB61" s="1">
        <v>81.688199999999995</v>
      </c>
      <c r="AC61" s="1">
        <v>77.509799999999998</v>
      </c>
      <c r="AD61" s="1">
        <v>84.683399999999992</v>
      </c>
      <c r="AE61" s="1">
        <v>96.114249999999998</v>
      </c>
      <c r="AF61" s="1">
        <v>103.018333333333</v>
      </c>
      <c r="AG61" s="1">
        <v>141.23240000000001</v>
      </c>
      <c r="AH61" s="1">
        <v>107.47799999999999</v>
      </c>
      <c r="AI61" s="1" t="s">
        <v>84</v>
      </c>
      <c r="AJ61" s="1">
        <f t="shared" si="7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38</v>
      </c>
      <c r="C62" s="1">
        <v>148.63999999999999</v>
      </c>
      <c r="D62" s="1">
        <v>157.255</v>
      </c>
      <c r="E62" s="1">
        <v>123.28700000000001</v>
      </c>
      <c r="F62" s="1">
        <v>128.86099999999999</v>
      </c>
      <c r="G62" s="7">
        <v>1</v>
      </c>
      <c r="H62" s="1">
        <v>30</v>
      </c>
      <c r="I62" s="1" t="s">
        <v>39</v>
      </c>
      <c r="J62" s="1">
        <v>143.25</v>
      </c>
      <c r="K62" s="1">
        <f t="shared" si="9"/>
        <v>-19.962999999999994</v>
      </c>
      <c r="L62" s="1"/>
      <c r="M62" s="1"/>
      <c r="N62" s="1"/>
      <c r="O62" s="1">
        <v>115.63340000000009</v>
      </c>
      <c r="P62" s="1">
        <v>129.34259999999989</v>
      </c>
      <c r="Q62" s="1"/>
      <c r="R62" s="1">
        <f t="shared" si="3"/>
        <v>24.657400000000003</v>
      </c>
      <c r="S62" s="5"/>
      <c r="T62" s="5">
        <f t="shared" si="4"/>
        <v>0</v>
      </c>
      <c r="U62" s="5"/>
      <c r="V62" s="1"/>
      <c r="W62" s="1">
        <f t="shared" si="5"/>
        <v>15.161249766804284</v>
      </c>
      <c r="X62" s="1">
        <f t="shared" si="6"/>
        <v>15.161249766804284</v>
      </c>
      <c r="Y62" s="1">
        <v>36.497599999999998</v>
      </c>
      <c r="Z62" s="1">
        <v>33.470599999999997</v>
      </c>
      <c r="AA62" s="1">
        <v>28.534199999999998</v>
      </c>
      <c r="AB62" s="1">
        <v>27.7806</v>
      </c>
      <c r="AC62" s="1">
        <v>31.578399999999998</v>
      </c>
      <c r="AD62" s="1">
        <v>25.218599999999999</v>
      </c>
      <c r="AE62" s="1">
        <v>34.731000000000002</v>
      </c>
      <c r="AF62" s="1">
        <v>30.292999999999999</v>
      </c>
      <c r="AG62" s="1">
        <v>20.1008</v>
      </c>
      <c r="AH62" s="1">
        <v>28.915400000000002</v>
      </c>
      <c r="AI62" s="1" t="s">
        <v>112</v>
      </c>
      <c r="AJ62" s="1">
        <f t="shared" si="7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43</v>
      </c>
      <c r="C63" s="1">
        <v>115</v>
      </c>
      <c r="D63" s="1">
        <v>262</v>
      </c>
      <c r="E63" s="1">
        <v>43</v>
      </c>
      <c r="F63" s="1">
        <v>222</v>
      </c>
      <c r="G63" s="7">
        <v>0.6</v>
      </c>
      <c r="H63" s="1">
        <v>60</v>
      </c>
      <c r="I63" s="1" t="s">
        <v>39</v>
      </c>
      <c r="J63" s="1">
        <v>192</v>
      </c>
      <c r="K63" s="1">
        <f t="shared" si="9"/>
        <v>-149</v>
      </c>
      <c r="L63" s="1"/>
      <c r="M63" s="1"/>
      <c r="N63" s="1"/>
      <c r="O63" s="1">
        <v>0</v>
      </c>
      <c r="P63" s="1">
        <v>82</v>
      </c>
      <c r="Q63" s="1"/>
      <c r="R63" s="1">
        <f t="shared" si="3"/>
        <v>8.6</v>
      </c>
      <c r="S63" s="5"/>
      <c r="T63" s="5">
        <f t="shared" si="4"/>
        <v>0</v>
      </c>
      <c r="U63" s="5"/>
      <c r="V63" s="1"/>
      <c r="W63" s="1">
        <f t="shared" si="5"/>
        <v>35.348837209302324</v>
      </c>
      <c r="X63" s="1">
        <f t="shared" si="6"/>
        <v>35.348837209302324</v>
      </c>
      <c r="Y63" s="1">
        <v>30.2</v>
      </c>
      <c r="Z63" s="1">
        <v>26.2</v>
      </c>
      <c r="AA63" s="1">
        <v>13.8</v>
      </c>
      <c r="AB63" s="1">
        <v>15.4</v>
      </c>
      <c r="AC63" s="1">
        <v>15.8</v>
      </c>
      <c r="AD63" s="1">
        <v>7.2</v>
      </c>
      <c r="AE63" s="1">
        <v>24</v>
      </c>
      <c r="AF63" s="1">
        <v>24.3333333333333</v>
      </c>
      <c r="AG63" s="1">
        <v>23.6</v>
      </c>
      <c r="AH63" s="1">
        <v>21.2</v>
      </c>
      <c r="AI63" s="1"/>
      <c r="AJ63" s="1">
        <f t="shared" si="7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43</v>
      </c>
      <c r="C64" s="1">
        <v>104</v>
      </c>
      <c r="D64" s="1">
        <v>249</v>
      </c>
      <c r="E64" s="1">
        <v>171</v>
      </c>
      <c r="F64" s="1">
        <v>119</v>
      </c>
      <c r="G64" s="7">
        <v>0.35</v>
      </c>
      <c r="H64" s="1">
        <v>50</v>
      </c>
      <c r="I64" s="1" t="s">
        <v>39</v>
      </c>
      <c r="J64" s="1">
        <v>180</v>
      </c>
      <c r="K64" s="1">
        <f t="shared" si="9"/>
        <v>-9</v>
      </c>
      <c r="L64" s="1"/>
      <c r="M64" s="1"/>
      <c r="N64" s="1"/>
      <c r="O64" s="1">
        <v>69.800000000000011</v>
      </c>
      <c r="P64" s="1">
        <v>91.199999999999989</v>
      </c>
      <c r="Q64" s="1"/>
      <c r="R64" s="1">
        <f t="shared" si="3"/>
        <v>34.200000000000003</v>
      </c>
      <c r="S64" s="5">
        <f t="shared" si="12"/>
        <v>96.200000000000045</v>
      </c>
      <c r="T64" s="5">
        <f t="shared" si="4"/>
        <v>96.200000000000045</v>
      </c>
      <c r="U64" s="5"/>
      <c r="V64" s="1"/>
      <c r="W64" s="1">
        <f t="shared" si="5"/>
        <v>11</v>
      </c>
      <c r="X64" s="1">
        <f t="shared" si="6"/>
        <v>8.1871345029239766</v>
      </c>
      <c r="Y64" s="1">
        <v>34</v>
      </c>
      <c r="Z64" s="1">
        <v>28</v>
      </c>
      <c r="AA64" s="1">
        <v>28.6</v>
      </c>
      <c r="AB64" s="1">
        <v>26.2</v>
      </c>
      <c r="AC64" s="1">
        <v>24.2</v>
      </c>
      <c r="AD64" s="1">
        <v>25.4</v>
      </c>
      <c r="AE64" s="1">
        <v>32.75</v>
      </c>
      <c r="AF64" s="1">
        <v>27.3333333333333</v>
      </c>
      <c r="AG64" s="1">
        <v>39.200000000000003</v>
      </c>
      <c r="AH64" s="1">
        <v>35.6</v>
      </c>
      <c r="AI64" s="1"/>
      <c r="AJ64" s="1">
        <f t="shared" si="7"/>
        <v>34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43</v>
      </c>
      <c r="C65" s="1">
        <v>559</v>
      </c>
      <c r="D65" s="1">
        <v>620</v>
      </c>
      <c r="E65" s="1">
        <v>396</v>
      </c>
      <c r="F65" s="1">
        <v>648</v>
      </c>
      <c r="G65" s="7">
        <v>0.37</v>
      </c>
      <c r="H65" s="1">
        <v>50</v>
      </c>
      <c r="I65" s="1" t="s">
        <v>39</v>
      </c>
      <c r="J65" s="1">
        <v>415</v>
      </c>
      <c r="K65" s="1">
        <f t="shared" si="9"/>
        <v>-19</v>
      </c>
      <c r="L65" s="1"/>
      <c r="M65" s="1"/>
      <c r="N65" s="1"/>
      <c r="O65" s="1">
        <v>0</v>
      </c>
      <c r="P65" s="1">
        <v>148</v>
      </c>
      <c r="Q65" s="1"/>
      <c r="R65" s="1">
        <f t="shared" si="3"/>
        <v>79.2</v>
      </c>
      <c r="S65" s="5">
        <f t="shared" si="12"/>
        <v>75.200000000000045</v>
      </c>
      <c r="T65" s="5">
        <v>0</v>
      </c>
      <c r="U65" s="5">
        <v>0</v>
      </c>
      <c r="V65" s="1" t="s">
        <v>150</v>
      </c>
      <c r="W65" s="1">
        <f t="shared" si="5"/>
        <v>10.05050505050505</v>
      </c>
      <c r="X65" s="1">
        <f t="shared" si="6"/>
        <v>10.05050505050505</v>
      </c>
      <c r="Y65" s="1">
        <v>87.8</v>
      </c>
      <c r="Z65" s="1">
        <v>86</v>
      </c>
      <c r="AA65" s="1">
        <v>86.2</v>
      </c>
      <c r="AB65" s="1">
        <v>99</v>
      </c>
      <c r="AC65" s="1">
        <v>101.4</v>
      </c>
      <c r="AD65" s="1">
        <v>84.8</v>
      </c>
      <c r="AE65" s="1">
        <v>104.75</v>
      </c>
      <c r="AF65" s="1">
        <v>98.3333333333333</v>
      </c>
      <c r="AG65" s="1">
        <v>96.6</v>
      </c>
      <c r="AH65" s="1">
        <v>72.8</v>
      </c>
      <c r="AI65" s="1" t="s">
        <v>151</v>
      </c>
      <c r="AJ65" s="1">
        <f t="shared" si="7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43</v>
      </c>
      <c r="C66" s="1">
        <v>83</v>
      </c>
      <c r="D66" s="1"/>
      <c r="E66" s="1">
        <v>58</v>
      </c>
      <c r="F66" s="1">
        <v>6</v>
      </c>
      <c r="G66" s="7">
        <v>0.4</v>
      </c>
      <c r="H66" s="1">
        <v>30</v>
      </c>
      <c r="I66" s="1" t="s">
        <v>39</v>
      </c>
      <c r="J66" s="1">
        <v>76</v>
      </c>
      <c r="K66" s="1">
        <f t="shared" si="9"/>
        <v>-18</v>
      </c>
      <c r="L66" s="1"/>
      <c r="M66" s="1"/>
      <c r="N66" s="1"/>
      <c r="O66" s="1">
        <v>0</v>
      </c>
      <c r="P66" s="1">
        <v>71.399999999999991</v>
      </c>
      <c r="Q66" s="1"/>
      <c r="R66" s="1">
        <f t="shared" si="3"/>
        <v>11.6</v>
      </c>
      <c r="S66" s="5">
        <f t="shared" si="12"/>
        <v>50.2</v>
      </c>
      <c r="T66" s="5">
        <f t="shared" si="4"/>
        <v>50.2</v>
      </c>
      <c r="U66" s="5"/>
      <c r="V66" s="1"/>
      <c r="W66" s="1">
        <f t="shared" si="5"/>
        <v>11</v>
      </c>
      <c r="X66" s="1">
        <f t="shared" si="6"/>
        <v>6.6724137931034475</v>
      </c>
      <c r="Y66" s="1">
        <v>12.2</v>
      </c>
      <c r="Z66" s="1">
        <v>0.4</v>
      </c>
      <c r="AA66" s="1">
        <v>0.4</v>
      </c>
      <c r="AB66" s="1">
        <v>11.2</v>
      </c>
      <c r="AC66" s="1">
        <v>12</v>
      </c>
      <c r="AD66" s="1">
        <v>5.2</v>
      </c>
      <c r="AE66" s="1">
        <v>0</v>
      </c>
      <c r="AF66" s="1">
        <v>0</v>
      </c>
      <c r="AG66" s="1">
        <v>19</v>
      </c>
      <c r="AH66" s="1">
        <v>7.6</v>
      </c>
      <c r="AI66" s="1" t="s">
        <v>56</v>
      </c>
      <c r="AJ66" s="1">
        <f t="shared" si="7"/>
        <v>20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117</v>
      </c>
      <c r="B67" s="1" t="s">
        <v>43</v>
      </c>
      <c r="C67" s="1"/>
      <c r="D67" s="1">
        <v>208</v>
      </c>
      <c r="E67" s="1">
        <v>104</v>
      </c>
      <c r="F67" s="1">
        <v>104</v>
      </c>
      <c r="G67" s="7">
        <v>0.6</v>
      </c>
      <c r="H67" s="1">
        <v>55</v>
      </c>
      <c r="I67" s="1" t="s">
        <v>118</v>
      </c>
      <c r="J67" s="1">
        <v>256</v>
      </c>
      <c r="K67" s="1">
        <f t="shared" si="9"/>
        <v>-152</v>
      </c>
      <c r="L67" s="1"/>
      <c r="M67" s="1"/>
      <c r="N67" s="1"/>
      <c r="O67" s="1">
        <v>100</v>
      </c>
      <c r="P67" s="1">
        <v>0</v>
      </c>
      <c r="Q67" s="1"/>
      <c r="R67" s="1">
        <f t="shared" si="3"/>
        <v>20.8</v>
      </c>
      <c r="S67" s="5">
        <f t="shared" si="12"/>
        <v>24.800000000000011</v>
      </c>
      <c r="T67" s="5">
        <v>0</v>
      </c>
      <c r="U67" s="5">
        <v>0</v>
      </c>
      <c r="V67" s="1" t="s">
        <v>150</v>
      </c>
      <c r="W67" s="1">
        <f t="shared" si="5"/>
        <v>9.8076923076923066</v>
      </c>
      <c r="X67" s="1">
        <f t="shared" si="6"/>
        <v>9.8076923076923066</v>
      </c>
      <c r="Y67" s="1">
        <v>20.8</v>
      </c>
      <c r="Z67" s="1">
        <v>1.4</v>
      </c>
      <c r="AA67" s="1">
        <v>10.6</v>
      </c>
      <c r="AB67" s="1">
        <v>21.8</v>
      </c>
      <c r="AC67" s="1">
        <v>15.8</v>
      </c>
      <c r="AD67" s="1">
        <v>8.4</v>
      </c>
      <c r="AE67" s="1">
        <v>9.75</v>
      </c>
      <c r="AF67" s="1">
        <v>10.3333333333333</v>
      </c>
      <c r="AG67" s="1">
        <v>41.6</v>
      </c>
      <c r="AH67" s="1">
        <v>36.200000000000003</v>
      </c>
      <c r="AI67" s="1" t="s">
        <v>152</v>
      </c>
      <c r="AJ67" s="1">
        <f t="shared" si="7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43</v>
      </c>
      <c r="C68" s="1">
        <v>131</v>
      </c>
      <c r="D68" s="1">
        <v>126</v>
      </c>
      <c r="E68" s="1">
        <v>87</v>
      </c>
      <c r="F68" s="1">
        <v>114</v>
      </c>
      <c r="G68" s="7">
        <v>0.45</v>
      </c>
      <c r="H68" s="1">
        <v>40</v>
      </c>
      <c r="I68" s="1" t="s">
        <v>39</v>
      </c>
      <c r="J68" s="1">
        <v>164</v>
      </c>
      <c r="K68" s="1">
        <f t="shared" si="9"/>
        <v>-77</v>
      </c>
      <c r="L68" s="1"/>
      <c r="M68" s="1"/>
      <c r="N68" s="1"/>
      <c r="O68" s="1">
        <v>0</v>
      </c>
      <c r="P68" s="1">
        <v>70</v>
      </c>
      <c r="Q68" s="1"/>
      <c r="R68" s="1">
        <f t="shared" si="3"/>
        <v>17.399999999999999</v>
      </c>
      <c r="S68" s="5">
        <f t="shared" si="12"/>
        <v>7.3999999999999773</v>
      </c>
      <c r="T68" s="5">
        <v>0</v>
      </c>
      <c r="U68" s="5">
        <v>0</v>
      </c>
      <c r="V68" s="1" t="s">
        <v>149</v>
      </c>
      <c r="W68" s="1">
        <f t="shared" si="5"/>
        <v>10.574712643678161</v>
      </c>
      <c r="X68" s="1">
        <f t="shared" si="6"/>
        <v>10.574712643678161</v>
      </c>
      <c r="Y68" s="1">
        <v>28.6</v>
      </c>
      <c r="Z68" s="1">
        <v>16.2</v>
      </c>
      <c r="AA68" s="1">
        <v>7.2</v>
      </c>
      <c r="AB68" s="1">
        <v>14.4</v>
      </c>
      <c r="AC68" s="1">
        <v>21.6</v>
      </c>
      <c r="AD68" s="1">
        <v>3</v>
      </c>
      <c r="AE68" s="1">
        <v>11.25</v>
      </c>
      <c r="AF68" s="1">
        <v>14.3333333333333</v>
      </c>
      <c r="AG68" s="1">
        <v>11.6</v>
      </c>
      <c r="AH68" s="1">
        <v>13.4</v>
      </c>
      <c r="AI68" s="1" t="s">
        <v>153</v>
      </c>
      <c r="AJ68" s="1">
        <f t="shared" si="7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43</v>
      </c>
      <c r="C69" s="1">
        <v>451</v>
      </c>
      <c r="D69" s="1">
        <v>198</v>
      </c>
      <c r="E69" s="1">
        <v>250</v>
      </c>
      <c r="F69" s="1">
        <v>296</v>
      </c>
      <c r="G69" s="7">
        <v>0.4</v>
      </c>
      <c r="H69" s="1">
        <v>50</v>
      </c>
      <c r="I69" s="1" t="s">
        <v>39</v>
      </c>
      <c r="J69" s="1">
        <v>245</v>
      </c>
      <c r="K69" s="1">
        <f t="shared" si="9"/>
        <v>5</v>
      </c>
      <c r="L69" s="1"/>
      <c r="M69" s="1"/>
      <c r="N69" s="1"/>
      <c r="O69" s="1">
        <v>0</v>
      </c>
      <c r="P69" s="1">
        <v>47</v>
      </c>
      <c r="Q69" s="1"/>
      <c r="R69" s="1">
        <f t="shared" si="3"/>
        <v>50</v>
      </c>
      <c r="S69" s="5">
        <f t="shared" si="12"/>
        <v>207</v>
      </c>
      <c r="T69" s="5">
        <f t="shared" ref="T69" si="15">S69-(R69*0.5)</f>
        <v>182</v>
      </c>
      <c r="U69" s="5"/>
      <c r="V69" s="1"/>
      <c r="W69" s="1">
        <f t="shared" si="5"/>
        <v>10.5</v>
      </c>
      <c r="X69" s="1">
        <f t="shared" si="6"/>
        <v>6.86</v>
      </c>
      <c r="Y69" s="1">
        <v>46.4</v>
      </c>
      <c r="Z69" s="1">
        <v>44.8</v>
      </c>
      <c r="AA69" s="1">
        <v>47.4</v>
      </c>
      <c r="AB69" s="1">
        <v>69.400000000000006</v>
      </c>
      <c r="AC69" s="1">
        <v>71.400000000000006</v>
      </c>
      <c r="AD69" s="1">
        <v>50.2</v>
      </c>
      <c r="AE69" s="1">
        <v>63</v>
      </c>
      <c r="AF69" s="1">
        <v>60</v>
      </c>
      <c r="AG69" s="1">
        <v>59.4</v>
      </c>
      <c r="AH69" s="1">
        <v>68.2</v>
      </c>
      <c r="AI69" s="1"/>
      <c r="AJ69" s="1">
        <f t="shared" si="7"/>
        <v>73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43</v>
      </c>
      <c r="C70" s="1">
        <v>20</v>
      </c>
      <c r="D70" s="1"/>
      <c r="E70" s="1">
        <v>12</v>
      </c>
      <c r="F70" s="1">
        <v>8</v>
      </c>
      <c r="G70" s="7">
        <v>0.11</v>
      </c>
      <c r="H70" s="1">
        <v>150</v>
      </c>
      <c r="I70" s="1" t="s">
        <v>39</v>
      </c>
      <c r="J70" s="1">
        <v>13</v>
      </c>
      <c r="K70" s="1">
        <f t="shared" ref="K70:K94" si="16">E70-J70</f>
        <v>-1</v>
      </c>
      <c r="L70" s="1"/>
      <c r="M70" s="1"/>
      <c r="N70" s="1"/>
      <c r="O70" s="1">
        <v>30</v>
      </c>
      <c r="P70" s="1">
        <v>0</v>
      </c>
      <c r="Q70" s="1"/>
      <c r="R70" s="1">
        <f t="shared" si="3"/>
        <v>2.4</v>
      </c>
      <c r="S70" s="5"/>
      <c r="T70" s="5">
        <f t="shared" si="4"/>
        <v>0</v>
      </c>
      <c r="U70" s="5"/>
      <c r="V70" s="1"/>
      <c r="W70" s="1">
        <f t="shared" si="5"/>
        <v>15.833333333333334</v>
      </c>
      <c r="X70" s="1">
        <f t="shared" si="6"/>
        <v>15.833333333333334</v>
      </c>
      <c r="Y70" s="1">
        <v>2</v>
      </c>
      <c r="Z70" s="1">
        <v>1.8</v>
      </c>
      <c r="AA70" s="1">
        <v>3.8</v>
      </c>
      <c r="AB70" s="1">
        <v>3.6</v>
      </c>
      <c r="AC70" s="1">
        <v>1.8</v>
      </c>
      <c r="AD70" s="1">
        <v>1</v>
      </c>
      <c r="AE70" s="1">
        <v>1</v>
      </c>
      <c r="AF70" s="1">
        <v>0.66666666666666696</v>
      </c>
      <c r="AG70" s="1">
        <v>4.5999999999999996</v>
      </c>
      <c r="AH70" s="1">
        <v>3.8</v>
      </c>
      <c r="AI70" s="1"/>
      <c r="AJ70" s="1">
        <f t="shared" si="7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122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39</v>
      </c>
      <c r="J71" s="1"/>
      <c r="K71" s="1">
        <f t="shared" si="16"/>
        <v>0</v>
      </c>
      <c r="L71" s="1"/>
      <c r="M71" s="1"/>
      <c r="N71" s="1"/>
      <c r="O71" s="1">
        <v>10</v>
      </c>
      <c r="P71" s="1">
        <v>0</v>
      </c>
      <c r="Q71" s="1"/>
      <c r="R71" s="1">
        <f t="shared" ref="R71:R94" si="17">E71/5</f>
        <v>0</v>
      </c>
      <c r="S71" s="5"/>
      <c r="T71" s="5">
        <f t="shared" ref="T71:T94" si="18">S71</f>
        <v>0</v>
      </c>
      <c r="U71" s="5"/>
      <c r="V71" s="1"/>
      <c r="W71" s="1" t="e">
        <f t="shared" ref="W71:W94" si="19">(F71+N71+O71+P71+Q71+T71)/R71</f>
        <v>#DIV/0!</v>
      </c>
      <c r="X71" s="1" t="e">
        <f t="shared" ref="X71:X94" si="20">(F71+N71+O71+P71+Q71)/R71</f>
        <v>#DIV/0!</v>
      </c>
      <c r="Y71" s="1">
        <v>0</v>
      </c>
      <c r="Z71" s="1">
        <v>-0.4</v>
      </c>
      <c r="AA71" s="1">
        <v>-0.8</v>
      </c>
      <c r="AB71" s="1">
        <v>-0.4</v>
      </c>
      <c r="AC71" s="1">
        <v>0</v>
      </c>
      <c r="AD71" s="1">
        <v>0</v>
      </c>
      <c r="AE71" s="1">
        <v>0</v>
      </c>
      <c r="AF71" s="1">
        <v>0</v>
      </c>
      <c r="AG71" s="1">
        <v>16</v>
      </c>
      <c r="AH71" s="1">
        <v>15.8</v>
      </c>
      <c r="AI71" s="1"/>
      <c r="AJ71" s="1">
        <f t="shared" ref="AJ71:AJ94" si="21">ROUND(T71*G71,0)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123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39</v>
      </c>
      <c r="J72" s="1"/>
      <c r="K72" s="1">
        <f t="shared" si="16"/>
        <v>0</v>
      </c>
      <c r="L72" s="1"/>
      <c r="M72" s="1"/>
      <c r="N72" s="1"/>
      <c r="O72" s="1">
        <v>10</v>
      </c>
      <c r="P72" s="1">
        <v>0</v>
      </c>
      <c r="Q72" s="1"/>
      <c r="R72" s="1">
        <f t="shared" si="17"/>
        <v>0</v>
      </c>
      <c r="S72" s="5"/>
      <c r="T72" s="5">
        <f t="shared" si="18"/>
        <v>0</v>
      </c>
      <c r="U72" s="5"/>
      <c r="V72" s="1"/>
      <c r="W72" s="1" t="e">
        <f t="shared" si="19"/>
        <v>#DIV/0!</v>
      </c>
      <c r="X72" s="1" t="e">
        <f t="shared" si="20"/>
        <v>#DIV/0!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0.5</v>
      </c>
      <c r="AF72" s="1">
        <v>0.66666666666666696</v>
      </c>
      <c r="AG72" s="1">
        <v>10.4</v>
      </c>
      <c r="AH72" s="1">
        <v>7.8</v>
      </c>
      <c r="AI72" s="1"/>
      <c r="AJ72" s="1">
        <f t="shared" si="21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43</v>
      </c>
      <c r="C73" s="1">
        <v>61</v>
      </c>
      <c r="D73" s="1"/>
      <c r="E73" s="1">
        <v>27</v>
      </c>
      <c r="F73" s="1">
        <v>31</v>
      </c>
      <c r="G73" s="7">
        <v>0.4</v>
      </c>
      <c r="H73" s="1">
        <v>55</v>
      </c>
      <c r="I73" s="1" t="s">
        <v>39</v>
      </c>
      <c r="J73" s="1">
        <v>29</v>
      </c>
      <c r="K73" s="1">
        <f t="shared" si="16"/>
        <v>-2</v>
      </c>
      <c r="L73" s="1"/>
      <c r="M73" s="1"/>
      <c r="N73" s="1"/>
      <c r="O73" s="1">
        <v>0</v>
      </c>
      <c r="P73" s="1">
        <v>0</v>
      </c>
      <c r="Q73" s="1"/>
      <c r="R73" s="1">
        <f t="shared" si="17"/>
        <v>5.4</v>
      </c>
      <c r="S73" s="5">
        <f t="shared" si="12"/>
        <v>28.400000000000006</v>
      </c>
      <c r="T73" s="5">
        <v>0</v>
      </c>
      <c r="U73" s="5">
        <v>0</v>
      </c>
      <c r="V73" s="1" t="s">
        <v>149</v>
      </c>
      <c r="W73" s="1">
        <f t="shared" si="19"/>
        <v>5.7407407407407405</v>
      </c>
      <c r="X73" s="1">
        <f t="shared" si="20"/>
        <v>5.7407407407407405</v>
      </c>
      <c r="Y73" s="1">
        <v>5.2</v>
      </c>
      <c r="Z73" s="1">
        <v>8.6</v>
      </c>
      <c r="AA73" s="1">
        <v>8.6</v>
      </c>
      <c r="AB73" s="1">
        <v>5.4</v>
      </c>
      <c r="AC73" s="1">
        <v>5.6</v>
      </c>
      <c r="AD73" s="1">
        <v>1</v>
      </c>
      <c r="AE73" s="1">
        <v>11.25</v>
      </c>
      <c r="AF73" s="1">
        <v>14.3333333333333</v>
      </c>
      <c r="AG73" s="1">
        <v>10.6</v>
      </c>
      <c r="AH73" s="1">
        <v>10.6</v>
      </c>
      <c r="AI73" s="1" t="s">
        <v>151</v>
      </c>
      <c r="AJ73" s="1">
        <f t="shared" si="21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38</v>
      </c>
      <c r="C74" s="1">
        <v>330.803</v>
      </c>
      <c r="D74" s="1">
        <v>242.92400000000001</v>
      </c>
      <c r="E74" s="1">
        <v>297.52600000000001</v>
      </c>
      <c r="F74" s="1">
        <v>163.89400000000001</v>
      </c>
      <c r="G74" s="7">
        <v>1</v>
      </c>
      <c r="H74" s="1">
        <v>55</v>
      </c>
      <c r="I74" s="1" t="s">
        <v>39</v>
      </c>
      <c r="J74" s="1">
        <v>287.7</v>
      </c>
      <c r="K74" s="1">
        <f t="shared" si="16"/>
        <v>9.8260000000000218</v>
      </c>
      <c r="L74" s="1"/>
      <c r="M74" s="1"/>
      <c r="N74" s="1"/>
      <c r="O74" s="1">
        <v>109.602</v>
      </c>
      <c r="P74" s="1">
        <v>284.33999999999997</v>
      </c>
      <c r="Q74" s="1"/>
      <c r="R74" s="1">
        <f t="shared" si="17"/>
        <v>59.505200000000002</v>
      </c>
      <c r="S74" s="5">
        <f t="shared" si="12"/>
        <v>96.721199999999953</v>
      </c>
      <c r="T74" s="5">
        <f t="shared" si="18"/>
        <v>96.721199999999953</v>
      </c>
      <c r="U74" s="5"/>
      <c r="V74" s="1"/>
      <c r="W74" s="1">
        <f t="shared" si="19"/>
        <v>10.999999999999998</v>
      </c>
      <c r="X74" s="1">
        <f t="shared" si="20"/>
        <v>9.3745756673366358</v>
      </c>
      <c r="Y74" s="1">
        <v>64.400599999999997</v>
      </c>
      <c r="Z74" s="1">
        <v>47.367400000000004</v>
      </c>
      <c r="AA74" s="1">
        <v>52.296599999999998</v>
      </c>
      <c r="AB74" s="1">
        <v>48.156999999999996</v>
      </c>
      <c r="AC74" s="1">
        <v>48.413400000000003</v>
      </c>
      <c r="AD74" s="1">
        <v>38.080399999999997</v>
      </c>
      <c r="AE74" s="1">
        <v>69.923749999999998</v>
      </c>
      <c r="AF74" s="1">
        <v>63.021333333333303</v>
      </c>
      <c r="AG74" s="1">
        <v>47.499000000000002</v>
      </c>
      <c r="AH74" s="1">
        <v>47.684399999999997</v>
      </c>
      <c r="AI74" s="1"/>
      <c r="AJ74" s="1">
        <f t="shared" si="21"/>
        <v>97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38</v>
      </c>
      <c r="C75" s="1">
        <v>491.45100000000002</v>
      </c>
      <c r="D75" s="1">
        <v>235.691</v>
      </c>
      <c r="E75" s="1">
        <v>414.49900000000002</v>
      </c>
      <c r="F75" s="1">
        <v>221.79400000000001</v>
      </c>
      <c r="G75" s="7">
        <v>1</v>
      </c>
      <c r="H75" s="1">
        <v>50</v>
      </c>
      <c r="I75" s="1" t="s">
        <v>39</v>
      </c>
      <c r="J75" s="1">
        <v>423.78</v>
      </c>
      <c r="K75" s="1">
        <f t="shared" si="16"/>
        <v>-9.2809999999999491</v>
      </c>
      <c r="L75" s="1"/>
      <c r="M75" s="1"/>
      <c r="N75" s="1"/>
      <c r="O75" s="1">
        <v>400</v>
      </c>
      <c r="P75" s="1">
        <v>295.37800000000021</v>
      </c>
      <c r="Q75" s="1"/>
      <c r="R75" s="1">
        <f t="shared" si="17"/>
        <v>82.899799999999999</v>
      </c>
      <c r="S75" s="5"/>
      <c r="T75" s="5">
        <f t="shared" si="18"/>
        <v>0</v>
      </c>
      <c r="U75" s="5"/>
      <c r="V75" s="1"/>
      <c r="W75" s="1">
        <f t="shared" si="19"/>
        <v>11.06362138388754</v>
      </c>
      <c r="X75" s="1">
        <f t="shared" si="20"/>
        <v>11.06362138388754</v>
      </c>
      <c r="Y75" s="1">
        <v>93.795600000000007</v>
      </c>
      <c r="Z75" s="1">
        <v>86.979600000000005</v>
      </c>
      <c r="AA75" s="1">
        <v>90.360399999999998</v>
      </c>
      <c r="AB75" s="1">
        <v>68.257000000000005</v>
      </c>
      <c r="AC75" s="1">
        <v>59.312600000000003</v>
      </c>
      <c r="AD75" s="1">
        <v>101.259</v>
      </c>
      <c r="AE75" s="1">
        <v>82.735749999999996</v>
      </c>
      <c r="AF75" s="1">
        <v>91.641666666666694</v>
      </c>
      <c r="AG75" s="1">
        <v>87.015000000000001</v>
      </c>
      <c r="AH75" s="1">
        <v>86.985600000000005</v>
      </c>
      <c r="AI75" s="1"/>
      <c r="AJ75" s="1">
        <f t="shared" si="21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127</v>
      </c>
      <c r="B76" s="14" t="s">
        <v>43</v>
      </c>
      <c r="C76" s="14"/>
      <c r="D76" s="14"/>
      <c r="E76" s="14"/>
      <c r="F76" s="14"/>
      <c r="G76" s="15">
        <v>0</v>
      </c>
      <c r="H76" s="14">
        <v>40</v>
      </c>
      <c r="I76" s="14" t="s">
        <v>39</v>
      </c>
      <c r="J76" s="14">
        <v>3</v>
      </c>
      <c r="K76" s="14">
        <f t="shared" si="16"/>
        <v>-3</v>
      </c>
      <c r="L76" s="14"/>
      <c r="M76" s="14"/>
      <c r="N76" s="14"/>
      <c r="O76" s="14">
        <v>0</v>
      </c>
      <c r="P76" s="14">
        <v>0</v>
      </c>
      <c r="Q76" s="14"/>
      <c r="R76" s="14">
        <f t="shared" si="17"/>
        <v>0</v>
      </c>
      <c r="S76" s="16"/>
      <c r="T76" s="5">
        <f t="shared" si="18"/>
        <v>0</v>
      </c>
      <c r="U76" s="16"/>
      <c r="V76" s="14"/>
      <c r="W76" s="1" t="e">
        <f t="shared" si="19"/>
        <v>#DIV/0!</v>
      </c>
      <c r="X76" s="14" t="e">
        <f t="shared" si="20"/>
        <v>#DIV/0!</v>
      </c>
      <c r="Y76" s="14">
        <v>0</v>
      </c>
      <c r="Z76" s="14">
        <v>-1.6</v>
      </c>
      <c r="AA76" s="14">
        <v>-3.6</v>
      </c>
      <c r="AB76" s="14">
        <v>3.2</v>
      </c>
      <c r="AC76" s="14">
        <v>5</v>
      </c>
      <c r="AD76" s="14">
        <v>3</v>
      </c>
      <c r="AE76" s="14">
        <v>1.25</v>
      </c>
      <c r="AF76" s="14">
        <v>1.6666666666666701</v>
      </c>
      <c r="AG76" s="14">
        <v>-1.6</v>
      </c>
      <c r="AH76" s="14">
        <v>11.8</v>
      </c>
      <c r="AI76" s="14" t="s">
        <v>94</v>
      </c>
      <c r="AJ76" s="1">
        <f t="shared" si="21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128</v>
      </c>
      <c r="B77" s="14" t="s">
        <v>43</v>
      </c>
      <c r="C77" s="14"/>
      <c r="D77" s="14"/>
      <c r="E77" s="14">
        <v>-4</v>
      </c>
      <c r="F77" s="14"/>
      <c r="G77" s="15">
        <v>0</v>
      </c>
      <c r="H77" s="14">
        <v>35</v>
      </c>
      <c r="I77" s="14" t="s">
        <v>39</v>
      </c>
      <c r="J77" s="14"/>
      <c r="K77" s="14">
        <f t="shared" si="16"/>
        <v>-4</v>
      </c>
      <c r="L77" s="14"/>
      <c r="M77" s="14"/>
      <c r="N77" s="14"/>
      <c r="O77" s="14">
        <v>0</v>
      </c>
      <c r="P77" s="14">
        <v>0</v>
      </c>
      <c r="Q77" s="14"/>
      <c r="R77" s="14">
        <f t="shared" si="17"/>
        <v>-0.8</v>
      </c>
      <c r="S77" s="16"/>
      <c r="T77" s="5">
        <f t="shared" si="18"/>
        <v>0</v>
      </c>
      <c r="U77" s="16"/>
      <c r="V77" s="14"/>
      <c r="W77" s="1">
        <f t="shared" si="19"/>
        <v>0</v>
      </c>
      <c r="X77" s="14">
        <f t="shared" si="20"/>
        <v>0</v>
      </c>
      <c r="Y77" s="14">
        <v>-1</v>
      </c>
      <c r="Z77" s="14">
        <v>-1.2</v>
      </c>
      <c r="AA77" s="14">
        <v>-2.8</v>
      </c>
      <c r="AB77" s="14">
        <v>-3.6</v>
      </c>
      <c r="AC77" s="14">
        <v>-1.8</v>
      </c>
      <c r="AD77" s="14">
        <v>0</v>
      </c>
      <c r="AE77" s="14">
        <v>0</v>
      </c>
      <c r="AF77" s="14">
        <v>0</v>
      </c>
      <c r="AG77" s="14">
        <v>-1.8</v>
      </c>
      <c r="AH77" s="14">
        <v>-4</v>
      </c>
      <c r="AI77" s="14" t="s">
        <v>94</v>
      </c>
      <c r="AJ77" s="1">
        <f t="shared" si="21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2" t="s">
        <v>129</v>
      </c>
      <c r="B78" s="22" t="s">
        <v>38</v>
      </c>
      <c r="C78" s="22">
        <v>1343.0889999999999</v>
      </c>
      <c r="D78" s="22">
        <v>858.96600000000001</v>
      </c>
      <c r="E78" s="22">
        <v>848.49</v>
      </c>
      <c r="F78" s="22">
        <v>1187.019</v>
      </c>
      <c r="G78" s="23">
        <v>1</v>
      </c>
      <c r="H78" s="22">
        <v>60</v>
      </c>
      <c r="I78" s="22" t="s">
        <v>39</v>
      </c>
      <c r="J78" s="22">
        <v>841.41499999999996</v>
      </c>
      <c r="K78" s="22">
        <f t="shared" si="16"/>
        <v>7.0750000000000455</v>
      </c>
      <c r="L78" s="22"/>
      <c r="M78" s="22"/>
      <c r="N78" s="22">
        <v>400</v>
      </c>
      <c r="O78" s="22">
        <v>0</v>
      </c>
      <c r="P78" s="22">
        <v>0</v>
      </c>
      <c r="Q78" s="22"/>
      <c r="R78" s="22">
        <f t="shared" si="17"/>
        <v>169.69800000000001</v>
      </c>
      <c r="S78" s="24">
        <f t="shared" ref="S78:S80" si="22">12*R78-Q78-P78-O78-N78-F78</f>
        <v>449.3570000000002</v>
      </c>
      <c r="T78" s="5">
        <f t="shared" ref="T78:T80" si="23">S78-(R78*0.7)</f>
        <v>330.56840000000022</v>
      </c>
      <c r="U78" s="24"/>
      <c r="V78" s="22"/>
      <c r="W78" s="1">
        <f t="shared" si="19"/>
        <v>11.3</v>
      </c>
      <c r="X78" s="22">
        <f t="shared" si="20"/>
        <v>9.3520194698817889</v>
      </c>
      <c r="Y78" s="22">
        <v>172.1328</v>
      </c>
      <c r="Z78" s="22">
        <v>172.83860000000001</v>
      </c>
      <c r="AA78" s="22">
        <v>185.36259999999999</v>
      </c>
      <c r="AB78" s="22">
        <v>190.39080000000001</v>
      </c>
      <c r="AC78" s="22">
        <v>165.7808</v>
      </c>
      <c r="AD78" s="22">
        <v>205.815</v>
      </c>
      <c r="AE78" s="22">
        <v>201.72524999999999</v>
      </c>
      <c r="AF78" s="22">
        <v>203.245</v>
      </c>
      <c r="AG78" s="22">
        <v>200.66220000000001</v>
      </c>
      <c r="AH78" s="22">
        <v>169.48320000000001</v>
      </c>
      <c r="AI78" s="22" t="s">
        <v>61</v>
      </c>
      <c r="AJ78" s="1">
        <f t="shared" si="21"/>
        <v>331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2" t="s">
        <v>130</v>
      </c>
      <c r="B79" s="22" t="s">
        <v>38</v>
      </c>
      <c r="C79" s="22">
        <v>1684.91</v>
      </c>
      <c r="D79" s="22">
        <v>1081.58</v>
      </c>
      <c r="E79" s="22">
        <v>1527.087</v>
      </c>
      <c r="F79" s="22">
        <v>985.49099999999999</v>
      </c>
      <c r="G79" s="23">
        <v>1</v>
      </c>
      <c r="H79" s="22">
        <v>60</v>
      </c>
      <c r="I79" s="22" t="s">
        <v>39</v>
      </c>
      <c r="J79" s="22">
        <v>1529.5</v>
      </c>
      <c r="K79" s="22">
        <f t="shared" si="16"/>
        <v>-2.4130000000000109</v>
      </c>
      <c r="L79" s="22"/>
      <c r="M79" s="22"/>
      <c r="N79" s="22">
        <v>500</v>
      </c>
      <c r="O79" s="22">
        <v>500</v>
      </c>
      <c r="P79" s="22">
        <v>588.05100000000016</v>
      </c>
      <c r="Q79" s="22">
        <v>600</v>
      </c>
      <c r="R79" s="22">
        <f t="shared" si="17"/>
        <v>305.41739999999999</v>
      </c>
      <c r="S79" s="24">
        <f t="shared" si="22"/>
        <v>491.46679999999924</v>
      </c>
      <c r="T79" s="5">
        <f t="shared" si="23"/>
        <v>277.67461999999927</v>
      </c>
      <c r="U79" s="24"/>
      <c r="V79" s="22"/>
      <c r="W79" s="1">
        <f t="shared" si="19"/>
        <v>11.299999999999999</v>
      </c>
      <c r="X79" s="22">
        <f t="shared" si="20"/>
        <v>10.390835623641614</v>
      </c>
      <c r="Y79" s="22">
        <v>337.9194</v>
      </c>
      <c r="Z79" s="22">
        <v>247.81219999999999</v>
      </c>
      <c r="AA79" s="22">
        <v>247.334</v>
      </c>
      <c r="AB79" s="22">
        <v>241.82380000000001</v>
      </c>
      <c r="AC79" s="22">
        <v>224.93180000000001</v>
      </c>
      <c r="AD79" s="22">
        <v>292.07659999999998</v>
      </c>
      <c r="AE79" s="22">
        <v>255.3545</v>
      </c>
      <c r="AF79" s="22">
        <v>253.91366666666701</v>
      </c>
      <c r="AG79" s="22">
        <v>282.70819999999998</v>
      </c>
      <c r="AH79" s="22">
        <v>281.01339999999999</v>
      </c>
      <c r="AI79" s="22" t="s">
        <v>61</v>
      </c>
      <c r="AJ79" s="1">
        <f t="shared" si="21"/>
        <v>278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2" t="s">
        <v>131</v>
      </c>
      <c r="B80" s="22" t="s">
        <v>38</v>
      </c>
      <c r="C80" s="22">
        <v>2031.5719999999999</v>
      </c>
      <c r="D80" s="22">
        <v>1504.6780000000001</v>
      </c>
      <c r="E80" s="22">
        <v>2142.9079999999999</v>
      </c>
      <c r="F80" s="22">
        <v>1296.9749999999999</v>
      </c>
      <c r="G80" s="23">
        <v>1</v>
      </c>
      <c r="H80" s="22">
        <v>60</v>
      </c>
      <c r="I80" s="22" t="s">
        <v>39</v>
      </c>
      <c r="J80" s="22">
        <v>2127.6999999999998</v>
      </c>
      <c r="K80" s="22">
        <f t="shared" si="16"/>
        <v>15.208000000000084</v>
      </c>
      <c r="L80" s="22"/>
      <c r="M80" s="22"/>
      <c r="N80" s="22">
        <v>600</v>
      </c>
      <c r="O80" s="22">
        <v>600</v>
      </c>
      <c r="P80" s="22">
        <v>856.32399999999984</v>
      </c>
      <c r="Q80" s="22"/>
      <c r="R80" s="22">
        <f t="shared" si="17"/>
        <v>428.58159999999998</v>
      </c>
      <c r="S80" s="24">
        <f t="shared" si="22"/>
        <v>1789.6802000000002</v>
      </c>
      <c r="T80" s="5">
        <f t="shared" si="23"/>
        <v>1489.6730800000003</v>
      </c>
      <c r="U80" s="24"/>
      <c r="V80" s="22"/>
      <c r="W80" s="1">
        <f t="shared" si="19"/>
        <v>11.3</v>
      </c>
      <c r="X80" s="22">
        <f t="shared" si="20"/>
        <v>7.8241786394936232</v>
      </c>
      <c r="Y80" s="22">
        <v>372.02199999999999</v>
      </c>
      <c r="Z80" s="22">
        <v>318.31060000000002</v>
      </c>
      <c r="AA80" s="22">
        <v>326.0206</v>
      </c>
      <c r="AB80" s="22">
        <v>291.19279999999998</v>
      </c>
      <c r="AC80" s="22">
        <v>251.77940000000001</v>
      </c>
      <c r="AD80" s="22">
        <v>323.63279999999997</v>
      </c>
      <c r="AE80" s="22">
        <v>336.2595</v>
      </c>
      <c r="AF80" s="22">
        <v>381.24599999999998</v>
      </c>
      <c r="AG80" s="22">
        <v>497.71679999999998</v>
      </c>
      <c r="AH80" s="22">
        <v>526.89</v>
      </c>
      <c r="AI80" s="22" t="s">
        <v>61</v>
      </c>
      <c r="AJ80" s="1">
        <f t="shared" si="21"/>
        <v>1490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9" t="s">
        <v>132</v>
      </c>
      <c r="B81" s="19" t="s">
        <v>38</v>
      </c>
      <c r="C81" s="19">
        <v>3231.607</v>
      </c>
      <c r="D81" s="19">
        <v>239.70599999999999</v>
      </c>
      <c r="E81" s="19">
        <v>1580.6959999999999</v>
      </c>
      <c r="F81" s="19">
        <v>1524.308</v>
      </c>
      <c r="G81" s="20">
        <v>1</v>
      </c>
      <c r="H81" s="19">
        <v>60</v>
      </c>
      <c r="I81" s="19" t="s">
        <v>39</v>
      </c>
      <c r="J81" s="19">
        <v>1551.6</v>
      </c>
      <c r="K81" s="19">
        <f t="shared" si="16"/>
        <v>29.096000000000004</v>
      </c>
      <c r="L81" s="19"/>
      <c r="M81" s="19"/>
      <c r="N81" s="19">
        <v>900</v>
      </c>
      <c r="O81" s="19">
        <v>0</v>
      </c>
      <c r="P81" s="19">
        <v>200</v>
      </c>
      <c r="Q81" s="19"/>
      <c r="R81" s="19">
        <f t="shared" si="17"/>
        <v>316.13919999999996</v>
      </c>
      <c r="S81" s="21">
        <f>8.6*R81-Q81-P81-O81-N81-F81</f>
        <v>94.48911999999973</v>
      </c>
      <c r="T81" s="5">
        <f t="shared" si="18"/>
        <v>94.48911999999973</v>
      </c>
      <c r="U81" s="21"/>
      <c r="V81" s="19"/>
      <c r="W81" s="1">
        <f t="shared" si="19"/>
        <v>8.6</v>
      </c>
      <c r="X81" s="19">
        <f t="shared" si="20"/>
        <v>8.3011154580007798</v>
      </c>
      <c r="Y81" s="19">
        <v>354.30799999999999</v>
      </c>
      <c r="Z81" s="19">
        <v>483.69959999999998</v>
      </c>
      <c r="AA81" s="19">
        <v>516.47680000000003</v>
      </c>
      <c r="AB81" s="19">
        <v>448.42160000000001</v>
      </c>
      <c r="AC81" s="19">
        <v>423.5718</v>
      </c>
      <c r="AD81" s="19">
        <v>583.09799999999996</v>
      </c>
      <c r="AE81" s="19">
        <v>550.95875000000001</v>
      </c>
      <c r="AF81" s="19">
        <v>582.666333333333</v>
      </c>
      <c r="AG81" s="19">
        <v>841.59900000000005</v>
      </c>
      <c r="AH81" s="19">
        <v>739.17240000000004</v>
      </c>
      <c r="AI81" s="19" t="s">
        <v>54</v>
      </c>
      <c r="AJ81" s="1">
        <f t="shared" si="21"/>
        <v>94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133</v>
      </c>
      <c r="B82" s="14" t="s">
        <v>38</v>
      </c>
      <c r="C82" s="14"/>
      <c r="D82" s="14"/>
      <c r="E82" s="14"/>
      <c r="F82" s="14"/>
      <c r="G82" s="15">
        <v>0</v>
      </c>
      <c r="H82" s="14">
        <v>55</v>
      </c>
      <c r="I82" s="14" t="s">
        <v>39</v>
      </c>
      <c r="J82" s="14">
        <v>22</v>
      </c>
      <c r="K82" s="14">
        <f t="shared" si="16"/>
        <v>-22</v>
      </c>
      <c r="L82" s="14"/>
      <c r="M82" s="14"/>
      <c r="N82" s="14"/>
      <c r="O82" s="14">
        <v>0</v>
      </c>
      <c r="P82" s="14">
        <v>0</v>
      </c>
      <c r="Q82" s="14"/>
      <c r="R82" s="14">
        <f t="shared" si="17"/>
        <v>0</v>
      </c>
      <c r="S82" s="16"/>
      <c r="T82" s="5">
        <f t="shared" si="18"/>
        <v>0</v>
      </c>
      <c r="U82" s="16"/>
      <c r="V82" s="14"/>
      <c r="W82" s="1" t="e">
        <f t="shared" si="19"/>
        <v>#DIV/0!</v>
      </c>
      <c r="X82" s="14" t="e">
        <f t="shared" si="20"/>
        <v>#DIV/0!</v>
      </c>
      <c r="Y82" s="14">
        <v>0</v>
      </c>
      <c r="Z82" s="14">
        <v>-0.42159999999999997</v>
      </c>
      <c r="AA82" s="14">
        <v>-0.42159999999999997</v>
      </c>
      <c r="AB82" s="14">
        <v>-4.0000000000000002E-4</v>
      </c>
      <c r="AC82" s="14">
        <v>-4.0000000000000002E-4</v>
      </c>
      <c r="AD82" s="14">
        <v>-0.26300000000000001</v>
      </c>
      <c r="AE82" s="14">
        <v>0</v>
      </c>
      <c r="AF82" s="14">
        <v>0</v>
      </c>
      <c r="AG82" s="14">
        <v>0</v>
      </c>
      <c r="AH82" s="14">
        <v>-0.56399999999999995</v>
      </c>
      <c r="AI82" s="14" t="s">
        <v>94</v>
      </c>
      <c r="AJ82" s="1">
        <f t="shared" si="21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134</v>
      </c>
      <c r="B83" s="14" t="s">
        <v>38</v>
      </c>
      <c r="C83" s="14"/>
      <c r="D83" s="14"/>
      <c r="E83" s="14"/>
      <c r="F83" s="14"/>
      <c r="G83" s="15">
        <v>0</v>
      </c>
      <c r="H83" s="14">
        <v>55</v>
      </c>
      <c r="I83" s="14" t="s">
        <v>39</v>
      </c>
      <c r="J83" s="14"/>
      <c r="K83" s="14">
        <f t="shared" si="16"/>
        <v>0</v>
      </c>
      <c r="L83" s="14"/>
      <c r="M83" s="14"/>
      <c r="N83" s="14"/>
      <c r="O83" s="14">
        <v>0</v>
      </c>
      <c r="P83" s="14">
        <v>0</v>
      </c>
      <c r="Q83" s="14"/>
      <c r="R83" s="14">
        <f t="shared" si="17"/>
        <v>0</v>
      </c>
      <c r="S83" s="16"/>
      <c r="T83" s="5">
        <f t="shared" si="18"/>
        <v>0</v>
      </c>
      <c r="U83" s="16"/>
      <c r="V83" s="14"/>
      <c r="W83" s="1" t="e">
        <f t="shared" si="19"/>
        <v>#DIV/0!</v>
      </c>
      <c r="X83" s="14" t="e">
        <f t="shared" si="20"/>
        <v>#DIV/0!</v>
      </c>
      <c r="Y83" s="14">
        <v>0</v>
      </c>
      <c r="Z83" s="14">
        <v>-0.82300000000000006</v>
      </c>
      <c r="AA83" s="14">
        <v>-0.82300000000000006</v>
      </c>
      <c r="AB83" s="14">
        <v>-0.18959999999999999</v>
      </c>
      <c r="AC83" s="14">
        <v>-0.18959999999999999</v>
      </c>
      <c r="AD83" s="14">
        <v>1.07</v>
      </c>
      <c r="AE83" s="14">
        <v>0.66749999999999998</v>
      </c>
      <c r="AF83" s="14">
        <v>0.89</v>
      </c>
      <c r="AG83" s="14">
        <v>8.9429999999999996</v>
      </c>
      <c r="AH83" s="14">
        <v>4.92</v>
      </c>
      <c r="AI83" s="14" t="s">
        <v>94</v>
      </c>
      <c r="AJ83" s="1">
        <f t="shared" si="21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135</v>
      </c>
      <c r="B84" s="14" t="s">
        <v>38</v>
      </c>
      <c r="C84" s="14"/>
      <c r="D84" s="14"/>
      <c r="E84" s="14"/>
      <c r="F84" s="14"/>
      <c r="G84" s="15">
        <v>0</v>
      </c>
      <c r="H84" s="14">
        <v>55</v>
      </c>
      <c r="I84" s="14" t="s">
        <v>39</v>
      </c>
      <c r="J84" s="14"/>
      <c r="K84" s="14">
        <f t="shared" si="16"/>
        <v>0</v>
      </c>
      <c r="L84" s="14"/>
      <c r="M84" s="14"/>
      <c r="N84" s="14"/>
      <c r="O84" s="14">
        <v>0</v>
      </c>
      <c r="P84" s="14">
        <v>0</v>
      </c>
      <c r="Q84" s="14"/>
      <c r="R84" s="14">
        <f t="shared" si="17"/>
        <v>0</v>
      </c>
      <c r="S84" s="16"/>
      <c r="T84" s="5">
        <f t="shared" si="18"/>
        <v>0</v>
      </c>
      <c r="U84" s="16"/>
      <c r="V84" s="14"/>
      <c r="W84" s="1" t="e">
        <f t="shared" si="19"/>
        <v>#DIV/0!</v>
      </c>
      <c r="X84" s="14" t="e">
        <f t="shared" si="20"/>
        <v>#DIV/0!</v>
      </c>
      <c r="Y84" s="14">
        <v>0</v>
      </c>
      <c r="Z84" s="14">
        <v>-0.53439999999999999</v>
      </c>
      <c r="AA84" s="14">
        <v>-0.53439999999999999</v>
      </c>
      <c r="AB84" s="14">
        <v>-0.23699999999999999</v>
      </c>
      <c r="AC84" s="14">
        <v>-0.23699999999999999</v>
      </c>
      <c r="AD84" s="14">
        <v>0.53639999999999999</v>
      </c>
      <c r="AE84" s="14">
        <v>0</v>
      </c>
      <c r="AF84" s="14">
        <v>0</v>
      </c>
      <c r="AG84" s="14">
        <v>0.53859999999999997</v>
      </c>
      <c r="AH84" s="14">
        <v>0.54239999999999999</v>
      </c>
      <c r="AI84" s="14" t="s">
        <v>94</v>
      </c>
      <c r="AJ84" s="1">
        <f t="shared" si="21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38</v>
      </c>
      <c r="C85" s="1">
        <v>59.993000000000002</v>
      </c>
      <c r="D85" s="1">
        <v>29.056000000000001</v>
      </c>
      <c r="E85" s="1">
        <v>53.09</v>
      </c>
      <c r="F85" s="1">
        <v>34.079000000000001</v>
      </c>
      <c r="G85" s="7">
        <v>1</v>
      </c>
      <c r="H85" s="1">
        <v>60</v>
      </c>
      <c r="I85" s="1" t="s">
        <v>39</v>
      </c>
      <c r="J85" s="1">
        <v>52.2</v>
      </c>
      <c r="K85" s="1">
        <f t="shared" si="16"/>
        <v>0.89000000000000057</v>
      </c>
      <c r="L85" s="1"/>
      <c r="M85" s="1"/>
      <c r="N85" s="1"/>
      <c r="O85" s="1">
        <v>35.918200000000013</v>
      </c>
      <c r="P85" s="1">
        <v>16.01779999999999</v>
      </c>
      <c r="Q85" s="1"/>
      <c r="R85" s="1">
        <f t="shared" si="17"/>
        <v>10.618</v>
      </c>
      <c r="S85" s="5">
        <f>11*R85-Q85-P85-O85-N85-F85</f>
        <v>30.782999999999994</v>
      </c>
      <c r="T85" s="5">
        <f t="shared" si="18"/>
        <v>30.782999999999994</v>
      </c>
      <c r="U85" s="5"/>
      <c r="V85" s="1"/>
      <c r="W85" s="1">
        <f t="shared" si="19"/>
        <v>11</v>
      </c>
      <c r="X85" s="1">
        <f t="shared" si="20"/>
        <v>8.1008664531926922</v>
      </c>
      <c r="Y85" s="1">
        <v>9.0321999999999996</v>
      </c>
      <c r="Z85" s="1">
        <v>9.8510000000000009</v>
      </c>
      <c r="AA85" s="1">
        <v>10.6568</v>
      </c>
      <c r="AB85" s="1">
        <v>4.8499999999999996</v>
      </c>
      <c r="AC85" s="1">
        <v>5.2333999999999996</v>
      </c>
      <c r="AD85" s="1">
        <v>11.6602</v>
      </c>
      <c r="AE85" s="1">
        <v>11.131</v>
      </c>
      <c r="AF85" s="1">
        <v>13.5086666666667</v>
      </c>
      <c r="AG85" s="1">
        <v>14.9842</v>
      </c>
      <c r="AH85" s="1">
        <v>7.5414000000000003</v>
      </c>
      <c r="AI85" s="1"/>
      <c r="AJ85" s="1">
        <f t="shared" si="21"/>
        <v>31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4" t="s">
        <v>137</v>
      </c>
      <c r="B86" s="14" t="s">
        <v>43</v>
      </c>
      <c r="C86" s="14">
        <v>5</v>
      </c>
      <c r="D86" s="14">
        <v>2</v>
      </c>
      <c r="E86" s="14">
        <v>-2</v>
      </c>
      <c r="F86" s="14"/>
      <c r="G86" s="15">
        <v>0</v>
      </c>
      <c r="H86" s="14">
        <v>40</v>
      </c>
      <c r="I86" s="14" t="s">
        <v>39</v>
      </c>
      <c r="J86" s="14">
        <v>16</v>
      </c>
      <c r="K86" s="14">
        <f t="shared" si="16"/>
        <v>-18</v>
      </c>
      <c r="L86" s="14"/>
      <c r="M86" s="14"/>
      <c r="N86" s="14"/>
      <c r="O86" s="14">
        <v>0</v>
      </c>
      <c r="P86" s="14">
        <v>0</v>
      </c>
      <c r="Q86" s="14"/>
      <c r="R86" s="14">
        <f t="shared" si="17"/>
        <v>-0.4</v>
      </c>
      <c r="S86" s="16"/>
      <c r="T86" s="5">
        <f t="shared" si="18"/>
        <v>0</v>
      </c>
      <c r="U86" s="16"/>
      <c r="V86" s="14"/>
      <c r="W86" s="1">
        <f t="shared" si="19"/>
        <v>0</v>
      </c>
      <c r="X86" s="14">
        <f t="shared" si="20"/>
        <v>0</v>
      </c>
      <c r="Y86" s="14">
        <v>0.4</v>
      </c>
      <c r="Z86" s="14">
        <v>4.8</v>
      </c>
      <c r="AA86" s="14">
        <v>7.4</v>
      </c>
      <c r="AB86" s="14">
        <v>7.2</v>
      </c>
      <c r="AC86" s="14">
        <v>3.4</v>
      </c>
      <c r="AD86" s="14">
        <v>11</v>
      </c>
      <c r="AE86" s="14">
        <v>8.25</v>
      </c>
      <c r="AF86" s="14">
        <v>8.3333333333333304</v>
      </c>
      <c r="AG86" s="14">
        <v>8.6</v>
      </c>
      <c r="AH86" s="14">
        <v>11.8</v>
      </c>
      <c r="AI86" s="14" t="s">
        <v>94</v>
      </c>
      <c r="AJ86" s="1">
        <f t="shared" si="21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4" t="s">
        <v>138</v>
      </c>
      <c r="B87" s="14" t="s">
        <v>43</v>
      </c>
      <c r="C87" s="14">
        <v>21</v>
      </c>
      <c r="D87" s="14"/>
      <c r="E87" s="14">
        <v>5</v>
      </c>
      <c r="F87" s="14"/>
      <c r="G87" s="15">
        <v>0</v>
      </c>
      <c r="H87" s="14">
        <v>40</v>
      </c>
      <c r="I87" s="14" t="s">
        <v>39</v>
      </c>
      <c r="J87" s="14">
        <v>23</v>
      </c>
      <c r="K87" s="14">
        <f t="shared" si="16"/>
        <v>-18</v>
      </c>
      <c r="L87" s="14"/>
      <c r="M87" s="14"/>
      <c r="N87" s="14"/>
      <c r="O87" s="14">
        <v>0</v>
      </c>
      <c r="P87" s="14">
        <v>0</v>
      </c>
      <c r="Q87" s="14"/>
      <c r="R87" s="14">
        <f t="shared" si="17"/>
        <v>1</v>
      </c>
      <c r="S87" s="16"/>
      <c r="T87" s="5">
        <f t="shared" si="18"/>
        <v>0</v>
      </c>
      <c r="U87" s="16"/>
      <c r="V87" s="14"/>
      <c r="W87" s="1">
        <f t="shared" si="19"/>
        <v>0</v>
      </c>
      <c r="X87" s="14">
        <f t="shared" si="20"/>
        <v>0</v>
      </c>
      <c r="Y87" s="14">
        <v>2.4</v>
      </c>
      <c r="Z87" s="14">
        <v>5.6</v>
      </c>
      <c r="AA87" s="14">
        <v>5.8</v>
      </c>
      <c r="AB87" s="14">
        <v>5.6</v>
      </c>
      <c r="AC87" s="14">
        <v>5</v>
      </c>
      <c r="AD87" s="14">
        <v>10.6</v>
      </c>
      <c r="AE87" s="14">
        <v>8.25</v>
      </c>
      <c r="AF87" s="14">
        <v>8.3333333333333304</v>
      </c>
      <c r="AG87" s="14">
        <v>16.2</v>
      </c>
      <c r="AH87" s="14">
        <v>17</v>
      </c>
      <c r="AI87" s="14" t="s">
        <v>94</v>
      </c>
      <c r="AJ87" s="1">
        <f t="shared" si="21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43</v>
      </c>
      <c r="C88" s="1">
        <v>16</v>
      </c>
      <c r="D88" s="1">
        <v>123</v>
      </c>
      <c r="E88" s="1">
        <v>2</v>
      </c>
      <c r="F88" s="1">
        <v>120</v>
      </c>
      <c r="G88" s="7">
        <v>0.3</v>
      </c>
      <c r="H88" s="1">
        <v>40</v>
      </c>
      <c r="I88" s="1" t="s">
        <v>39</v>
      </c>
      <c r="J88" s="1">
        <v>48</v>
      </c>
      <c r="K88" s="1">
        <f t="shared" si="16"/>
        <v>-46</v>
      </c>
      <c r="L88" s="1"/>
      <c r="M88" s="1"/>
      <c r="N88" s="1"/>
      <c r="O88" s="1">
        <v>320</v>
      </c>
      <c r="P88" s="1">
        <v>0</v>
      </c>
      <c r="Q88" s="1"/>
      <c r="R88" s="1">
        <f t="shared" si="17"/>
        <v>0.4</v>
      </c>
      <c r="S88" s="5"/>
      <c r="T88" s="5">
        <f t="shared" si="18"/>
        <v>0</v>
      </c>
      <c r="U88" s="5"/>
      <c r="V88" s="1"/>
      <c r="W88" s="1">
        <f t="shared" si="19"/>
        <v>1100</v>
      </c>
      <c r="X88" s="1">
        <f t="shared" si="20"/>
        <v>1100</v>
      </c>
      <c r="Y88" s="1">
        <v>2.4</v>
      </c>
      <c r="Z88" s="1">
        <v>40.6</v>
      </c>
      <c r="AA88" s="1">
        <v>44.8</v>
      </c>
      <c r="AB88" s="1">
        <v>-1.8</v>
      </c>
      <c r="AC88" s="1">
        <v>-8</v>
      </c>
      <c r="AD88" s="1">
        <v>49.4</v>
      </c>
      <c r="AE88" s="1">
        <v>52.25</v>
      </c>
      <c r="AF88" s="1">
        <v>63.6666666666667</v>
      </c>
      <c r="AG88" s="1">
        <v>79.2</v>
      </c>
      <c r="AH88" s="1">
        <v>53</v>
      </c>
      <c r="AI88" s="1" t="s">
        <v>71</v>
      </c>
      <c r="AJ88" s="1">
        <f t="shared" si="21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140</v>
      </c>
      <c r="B89" s="10" t="s">
        <v>43</v>
      </c>
      <c r="C89" s="10">
        <v>157</v>
      </c>
      <c r="D89" s="13">
        <v>192</v>
      </c>
      <c r="E89" s="17">
        <v>200</v>
      </c>
      <c r="F89" s="17">
        <v>83</v>
      </c>
      <c r="G89" s="11">
        <v>0</v>
      </c>
      <c r="H89" s="10">
        <v>40</v>
      </c>
      <c r="I89" s="10" t="s">
        <v>141</v>
      </c>
      <c r="J89" s="10">
        <v>229</v>
      </c>
      <c r="K89" s="10">
        <f t="shared" si="16"/>
        <v>-29</v>
      </c>
      <c r="L89" s="10"/>
      <c r="M89" s="10"/>
      <c r="N89" s="10"/>
      <c r="O89" s="10">
        <v>0</v>
      </c>
      <c r="P89" s="10">
        <v>0</v>
      </c>
      <c r="Q89" s="10"/>
      <c r="R89" s="10">
        <f t="shared" si="17"/>
        <v>40</v>
      </c>
      <c r="S89" s="12"/>
      <c r="T89" s="5">
        <f t="shared" si="18"/>
        <v>0</v>
      </c>
      <c r="U89" s="12"/>
      <c r="V89" s="10"/>
      <c r="W89" s="1">
        <f t="shared" si="19"/>
        <v>2.0750000000000002</v>
      </c>
      <c r="X89" s="10">
        <f t="shared" si="20"/>
        <v>2.0750000000000002</v>
      </c>
      <c r="Y89" s="10">
        <v>37.200000000000003</v>
      </c>
      <c r="Z89" s="10">
        <v>35.6</v>
      </c>
      <c r="AA89" s="10">
        <v>39.6</v>
      </c>
      <c r="AB89" s="10">
        <v>34.200000000000003</v>
      </c>
      <c r="AC89" s="10">
        <v>33.4</v>
      </c>
      <c r="AD89" s="10">
        <v>26.4</v>
      </c>
      <c r="AE89" s="10">
        <v>36.5</v>
      </c>
      <c r="AF89" s="10">
        <v>30</v>
      </c>
      <c r="AG89" s="10">
        <v>14.4</v>
      </c>
      <c r="AH89" s="10">
        <v>26.4</v>
      </c>
      <c r="AI89" s="13" t="s">
        <v>142</v>
      </c>
      <c r="AJ89" s="1">
        <f t="shared" si="21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43</v>
      </c>
      <c r="C90" s="1">
        <v>93</v>
      </c>
      <c r="D90" s="1"/>
      <c r="E90" s="1">
        <v>23</v>
      </c>
      <c r="F90" s="1"/>
      <c r="G90" s="7">
        <v>0.3</v>
      </c>
      <c r="H90" s="1">
        <v>40</v>
      </c>
      <c r="I90" s="1" t="s">
        <v>39</v>
      </c>
      <c r="J90" s="1">
        <v>85</v>
      </c>
      <c r="K90" s="1">
        <f t="shared" si="16"/>
        <v>-62</v>
      </c>
      <c r="L90" s="1"/>
      <c r="M90" s="1"/>
      <c r="N90" s="1"/>
      <c r="O90" s="1">
        <v>420</v>
      </c>
      <c r="P90" s="1">
        <v>0</v>
      </c>
      <c r="Q90" s="1"/>
      <c r="R90" s="1">
        <f t="shared" si="17"/>
        <v>4.5999999999999996</v>
      </c>
      <c r="S90" s="5"/>
      <c r="T90" s="5">
        <f t="shared" si="18"/>
        <v>0</v>
      </c>
      <c r="U90" s="5"/>
      <c r="V90" s="1"/>
      <c r="W90" s="1">
        <f t="shared" si="19"/>
        <v>91.304347826086968</v>
      </c>
      <c r="X90" s="1">
        <f t="shared" si="20"/>
        <v>91.304347826086968</v>
      </c>
      <c r="Y90" s="1">
        <v>18.399999999999999</v>
      </c>
      <c r="Z90" s="1">
        <v>54.681199999999997</v>
      </c>
      <c r="AA90" s="1">
        <v>52.8812</v>
      </c>
      <c r="AB90" s="1">
        <v>30.2</v>
      </c>
      <c r="AC90" s="1">
        <v>32</v>
      </c>
      <c r="AD90" s="1">
        <v>51.8</v>
      </c>
      <c r="AE90" s="1">
        <v>58.25</v>
      </c>
      <c r="AF90" s="1">
        <v>59.3333333333333</v>
      </c>
      <c r="AG90" s="1">
        <v>92.8</v>
      </c>
      <c r="AH90" s="1">
        <v>62.2</v>
      </c>
      <c r="AI90" s="1" t="s">
        <v>71</v>
      </c>
      <c r="AJ90" s="1">
        <f t="shared" si="21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43</v>
      </c>
      <c r="C91" s="1">
        <v>131</v>
      </c>
      <c r="D91" s="1">
        <v>286</v>
      </c>
      <c r="E91" s="1">
        <v>161</v>
      </c>
      <c r="F91" s="1">
        <v>150</v>
      </c>
      <c r="G91" s="7">
        <v>0.3</v>
      </c>
      <c r="H91" s="1">
        <v>40</v>
      </c>
      <c r="I91" s="1" t="s">
        <v>39</v>
      </c>
      <c r="J91" s="1">
        <v>237</v>
      </c>
      <c r="K91" s="1">
        <f t="shared" si="16"/>
        <v>-76</v>
      </c>
      <c r="L91" s="1"/>
      <c r="M91" s="1"/>
      <c r="N91" s="1"/>
      <c r="O91" s="1">
        <v>120.0000000000001</v>
      </c>
      <c r="P91" s="1">
        <v>150.99999999999989</v>
      </c>
      <c r="Q91" s="1"/>
      <c r="R91" s="1">
        <f t="shared" si="17"/>
        <v>32.200000000000003</v>
      </c>
      <c r="S91" s="5"/>
      <c r="T91" s="5">
        <f t="shared" si="18"/>
        <v>0</v>
      </c>
      <c r="U91" s="5"/>
      <c r="V91" s="1"/>
      <c r="W91" s="1">
        <f t="shared" si="19"/>
        <v>13.074534161490682</v>
      </c>
      <c r="X91" s="1">
        <f t="shared" si="20"/>
        <v>13.074534161490682</v>
      </c>
      <c r="Y91" s="1">
        <v>42.4</v>
      </c>
      <c r="Z91" s="1">
        <v>39.4</v>
      </c>
      <c r="AA91" s="1">
        <v>37</v>
      </c>
      <c r="AB91" s="1">
        <v>43.8</v>
      </c>
      <c r="AC91" s="1">
        <v>42.2</v>
      </c>
      <c r="AD91" s="1">
        <v>57.4</v>
      </c>
      <c r="AE91" s="1">
        <v>60.75</v>
      </c>
      <c r="AF91" s="1">
        <v>60.6666666666667</v>
      </c>
      <c r="AG91" s="1">
        <v>156.6</v>
      </c>
      <c r="AH91" s="1">
        <v>130.4</v>
      </c>
      <c r="AI91" s="1" t="s">
        <v>71</v>
      </c>
      <c r="AJ91" s="1">
        <f t="shared" si="21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145</v>
      </c>
      <c r="B92" s="1" t="s">
        <v>38</v>
      </c>
      <c r="C92" s="1">
        <v>11.718</v>
      </c>
      <c r="D92" s="1">
        <v>87.831000000000003</v>
      </c>
      <c r="E92" s="1">
        <v>54.814</v>
      </c>
      <c r="F92" s="1">
        <v>32.378</v>
      </c>
      <c r="G92" s="7">
        <v>1</v>
      </c>
      <c r="H92" s="1">
        <v>45</v>
      </c>
      <c r="I92" s="1" t="s">
        <v>39</v>
      </c>
      <c r="J92" s="1">
        <v>76.198999999999998</v>
      </c>
      <c r="K92" s="1">
        <f t="shared" si="16"/>
        <v>-21.384999999999998</v>
      </c>
      <c r="L92" s="1"/>
      <c r="M92" s="1"/>
      <c r="N92" s="1"/>
      <c r="O92" s="1">
        <v>172.863</v>
      </c>
      <c r="P92" s="1">
        <v>0</v>
      </c>
      <c r="Q92" s="1"/>
      <c r="R92" s="1">
        <f t="shared" si="17"/>
        <v>10.9628</v>
      </c>
      <c r="S92" s="5"/>
      <c r="T92" s="5">
        <f t="shared" si="18"/>
        <v>0</v>
      </c>
      <c r="U92" s="5"/>
      <c r="V92" s="1"/>
      <c r="W92" s="1">
        <f t="shared" si="19"/>
        <v>18.721585726274309</v>
      </c>
      <c r="X92" s="1">
        <f t="shared" si="20"/>
        <v>18.721585726274309</v>
      </c>
      <c r="Y92" s="1">
        <v>13.432399999999999</v>
      </c>
      <c r="Z92" s="1">
        <v>20.882000000000001</v>
      </c>
      <c r="AA92" s="1">
        <v>23.073799999999999</v>
      </c>
      <c r="AB92" s="1">
        <v>14.568</v>
      </c>
      <c r="AC92" s="1">
        <v>12.638</v>
      </c>
      <c r="AD92" s="1">
        <v>22.345199999999998</v>
      </c>
      <c r="AE92" s="1">
        <v>13.65875</v>
      </c>
      <c r="AF92" s="1">
        <v>15.988</v>
      </c>
      <c r="AG92" s="1">
        <v>10.2174</v>
      </c>
      <c r="AH92" s="1">
        <v>10.2584</v>
      </c>
      <c r="AI92" s="1" t="s">
        <v>47</v>
      </c>
      <c r="AJ92" s="1">
        <f t="shared" si="21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146</v>
      </c>
      <c r="B93" s="14" t="s">
        <v>43</v>
      </c>
      <c r="C93" s="14"/>
      <c r="D93" s="14">
        <v>1</v>
      </c>
      <c r="E93" s="14">
        <v>1</v>
      </c>
      <c r="F93" s="14"/>
      <c r="G93" s="15">
        <v>0</v>
      </c>
      <c r="H93" s="14">
        <v>40</v>
      </c>
      <c r="I93" s="14" t="s">
        <v>39</v>
      </c>
      <c r="J93" s="14">
        <v>2</v>
      </c>
      <c r="K93" s="14">
        <f t="shared" si="16"/>
        <v>-1</v>
      </c>
      <c r="L93" s="14"/>
      <c r="M93" s="14"/>
      <c r="N93" s="14"/>
      <c r="O93" s="14">
        <v>0</v>
      </c>
      <c r="P93" s="14">
        <v>0</v>
      </c>
      <c r="Q93" s="14"/>
      <c r="R93" s="14">
        <f t="shared" si="17"/>
        <v>0.2</v>
      </c>
      <c r="S93" s="16"/>
      <c r="T93" s="5">
        <f t="shared" si="18"/>
        <v>0</v>
      </c>
      <c r="U93" s="16"/>
      <c r="V93" s="14"/>
      <c r="W93" s="1">
        <f t="shared" si="19"/>
        <v>0</v>
      </c>
      <c r="X93" s="14">
        <f t="shared" si="20"/>
        <v>0</v>
      </c>
      <c r="Y93" s="14">
        <v>0.2</v>
      </c>
      <c r="Z93" s="14">
        <v>5</v>
      </c>
      <c r="AA93" s="14">
        <v>7.4</v>
      </c>
      <c r="AB93" s="14">
        <v>9.8000000000000007</v>
      </c>
      <c r="AC93" s="14">
        <v>10.199999999999999</v>
      </c>
      <c r="AD93" s="14">
        <v>15</v>
      </c>
      <c r="AE93" s="14">
        <v>8.25</v>
      </c>
      <c r="AF93" s="14">
        <v>8.6666666666666696</v>
      </c>
      <c r="AG93" s="14">
        <v>14.8</v>
      </c>
      <c r="AH93" s="14">
        <v>18.399999999999999</v>
      </c>
      <c r="AI93" s="14" t="s">
        <v>94</v>
      </c>
      <c r="AJ93" s="1">
        <f t="shared" si="21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147</v>
      </c>
      <c r="B94" s="14" t="s">
        <v>43</v>
      </c>
      <c r="C94" s="14">
        <v>30</v>
      </c>
      <c r="D94" s="14"/>
      <c r="E94" s="14">
        <v>5</v>
      </c>
      <c r="F94" s="14"/>
      <c r="G94" s="15">
        <v>0</v>
      </c>
      <c r="H94" s="14">
        <v>50</v>
      </c>
      <c r="I94" s="14" t="s">
        <v>39</v>
      </c>
      <c r="J94" s="14">
        <v>11</v>
      </c>
      <c r="K94" s="14">
        <f t="shared" si="16"/>
        <v>-6</v>
      </c>
      <c r="L94" s="14"/>
      <c r="M94" s="14"/>
      <c r="N94" s="14"/>
      <c r="O94" s="14">
        <v>0</v>
      </c>
      <c r="P94" s="14">
        <v>0</v>
      </c>
      <c r="Q94" s="14"/>
      <c r="R94" s="14">
        <f t="shared" si="17"/>
        <v>1</v>
      </c>
      <c r="S94" s="16"/>
      <c r="T94" s="5">
        <f t="shared" si="18"/>
        <v>0</v>
      </c>
      <c r="U94" s="16"/>
      <c r="V94" s="14"/>
      <c r="W94" s="1">
        <f t="shared" si="19"/>
        <v>0</v>
      </c>
      <c r="X94" s="14">
        <f t="shared" si="20"/>
        <v>0</v>
      </c>
      <c r="Y94" s="14">
        <v>5.2</v>
      </c>
      <c r="Z94" s="14">
        <v>3.6</v>
      </c>
      <c r="AA94" s="14">
        <v>-1.8</v>
      </c>
      <c r="AB94" s="14">
        <v>-2</v>
      </c>
      <c r="AC94" s="14">
        <v>-0.4</v>
      </c>
      <c r="AD94" s="14">
        <v>2.2000000000000002</v>
      </c>
      <c r="AE94" s="14">
        <v>2.5</v>
      </c>
      <c r="AF94" s="14">
        <v>2.3333333333333299</v>
      </c>
      <c r="AG94" s="14">
        <v>5.8</v>
      </c>
      <c r="AH94" s="14">
        <v>12.6</v>
      </c>
      <c r="AI94" s="14" t="s">
        <v>94</v>
      </c>
      <c r="AJ94" s="1">
        <f t="shared" si="21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2025-02-06T12:53:33Z</dcterms:created>
  <dcterms:modified xsi:type="dcterms:W3CDTF">2025-02-07T07:51:53Z</dcterms:modified>
</cp:coreProperties>
</file>