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B7D0BE5-6043-4165-961D-F0CBFFB2C6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T689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X53" i="1"/>
  <c r="X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81" i="1" s="1"/>
  <c r="BM22" i="1"/>
  <c r="Y22" i="1"/>
  <c r="P22" i="1"/>
  <c r="H10" i="1"/>
  <c r="H9" i="1"/>
  <c r="A9" i="1"/>
  <c r="D7" i="1"/>
  <c r="Q6" i="1"/>
  <c r="P2" i="1"/>
  <c r="B689" i="1" l="1"/>
  <c r="Y23" i="1"/>
  <c r="BP22" i="1"/>
  <c r="BN22" i="1"/>
  <c r="Z22" i="1"/>
  <c r="Z23" i="1" s="1"/>
  <c r="Y24" i="1"/>
  <c r="Y34" i="1"/>
  <c r="BP26" i="1"/>
  <c r="BN26" i="1"/>
  <c r="Z26" i="1"/>
  <c r="Y33" i="1"/>
  <c r="BP47" i="1"/>
  <c r="BN47" i="1"/>
  <c r="Z47" i="1"/>
  <c r="Z52" i="1" s="1"/>
  <c r="BP51" i="1"/>
  <c r="BN51" i="1"/>
  <c r="Z51" i="1"/>
  <c r="Y53" i="1"/>
  <c r="Y58" i="1"/>
  <c r="BP55" i="1"/>
  <c r="BN55" i="1"/>
  <c r="Z55" i="1"/>
  <c r="Z57" i="1" s="1"/>
  <c r="BP64" i="1"/>
  <c r="BN64" i="1"/>
  <c r="Z64" i="1"/>
  <c r="Y68" i="1"/>
  <c r="BP72" i="1"/>
  <c r="BN72" i="1"/>
  <c r="Z72" i="1"/>
  <c r="Z75" i="1" s="1"/>
  <c r="BP80" i="1"/>
  <c r="BN80" i="1"/>
  <c r="Z80" i="1"/>
  <c r="Y84" i="1"/>
  <c r="BP88" i="1"/>
  <c r="BN88" i="1"/>
  <c r="Z88" i="1"/>
  <c r="Z93" i="1" s="1"/>
  <c r="BP92" i="1"/>
  <c r="BN92" i="1"/>
  <c r="Z92" i="1"/>
  <c r="Y94" i="1"/>
  <c r="Y99" i="1"/>
  <c r="BP96" i="1"/>
  <c r="BN96" i="1"/>
  <c r="Z96" i="1"/>
  <c r="BP105" i="1"/>
  <c r="BN105" i="1"/>
  <c r="Z105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Y57" i="1"/>
  <c r="BP62" i="1"/>
  <c r="BN62" i="1"/>
  <c r="Z62" i="1"/>
  <c r="Z68" i="1" s="1"/>
  <c r="BP66" i="1"/>
  <c r="BN66" i="1"/>
  <c r="Z66" i="1"/>
  <c r="Y75" i="1"/>
  <c r="BP74" i="1"/>
  <c r="BN74" i="1"/>
  <c r="Z74" i="1"/>
  <c r="Y76" i="1"/>
  <c r="Y85" i="1"/>
  <c r="BP78" i="1"/>
  <c r="BN78" i="1"/>
  <c r="Z78" i="1"/>
  <c r="Z84" i="1" s="1"/>
  <c r="BP82" i="1"/>
  <c r="BN82" i="1"/>
  <c r="Z82" i="1"/>
  <c r="Y93" i="1"/>
  <c r="BP90" i="1"/>
  <c r="BN90" i="1"/>
  <c r="Z90" i="1"/>
  <c r="BP98" i="1"/>
  <c r="BN98" i="1"/>
  <c r="Z98" i="1"/>
  <c r="Y100" i="1"/>
  <c r="E689" i="1"/>
  <c r="Y106" i="1"/>
  <c r="BP103" i="1"/>
  <c r="BN103" i="1"/>
  <c r="Z103" i="1"/>
  <c r="Z106" i="1" s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Z367" i="1" s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Z397" i="1"/>
  <c r="BP395" i="1"/>
  <c r="BN395" i="1"/>
  <c r="Z39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Z403" i="1" s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Z414" i="1"/>
  <c r="BP412" i="1"/>
  <c r="BN412" i="1"/>
  <c r="Z412" i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Z455" i="1" s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6" i="1"/>
  <c r="BN536" i="1"/>
  <c r="Z536" i="1"/>
  <c r="Z539" i="1" s="1"/>
  <c r="BP538" i="1"/>
  <c r="BN538" i="1"/>
  <c r="Z538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Z574" i="1" s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31" i="1" l="1"/>
  <c r="Z591" i="1"/>
  <c r="Z468" i="1"/>
  <c r="Z307" i="1"/>
  <c r="Z255" i="1"/>
  <c r="Z234" i="1"/>
  <c r="Z198" i="1"/>
  <c r="Z140" i="1"/>
  <c r="Z115" i="1"/>
  <c r="Z297" i="1"/>
  <c r="Z285" i="1"/>
  <c r="Y681" i="1"/>
  <c r="Z652" i="1"/>
  <c r="Z268" i="1"/>
  <c r="Z99" i="1"/>
  <c r="Z33" i="1"/>
  <c r="Z684" i="1" s="1"/>
  <c r="Y679" i="1"/>
  <c r="Y680" i="1"/>
  <c r="Y682" i="1" s="1"/>
  <c r="Y683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<sst xmlns="http://schemas.openxmlformats.org/spreadsheetml/2006/main" count="3186" uniqueCount="1099">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</sst>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3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80</v>
      </c>
      <c r="Y62" s="780">
        <f t="shared" si="11"/>
        <v>86.4</v>
      </c>
      <c r="Z62" s="36">
        <f>IFERROR(IF(Y62=0,"",ROUNDUP(Y62/H62,0)*0.01898),"")</f>
        <v>0.15184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83.222222222222214</v>
      </c>
      <c r="BN62" s="64">
        <f t="shared" si="13"/>
        <v>89.88</v>
      </c>
      <c r="BO62" s="64">
        <f t="shared" si="14"/>
        <v>0.11574074074074073</v>
      </c>
      <c r="BP62" s="64">
        <f t="shared" si="15"/>
        <v>0.125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13.5</v>
      </c>
      <c r="Y67" s="780">
        <f t="shared" si="11"/>
        <v>13.5</v>
      </c>
      <c r="Z67" s="36">
        <f>IFERROR(IF(Y67=0,"",ROUNDUP(Y67/H67,0)*0.00902),"")</f>
        <v>2.7060000000000001E-2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14.13</v>
      </c>
      <c r="BN67" s="64">
        <f t="shared" si="13"/>
        <v>14.13</v>
      </c>
      <c r="BO67" s="64">
        <f t="shared" si="14"/>
        <v>2.2727272727272728E-2</v>
      </c>
      <c r="BP67" s="64">
        <f t="shared" si="15"/>
        <v>2.2727272727272728E-2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10.407407407407407</v>
      </c>
      <c r="Y68" s="781">
        <f>IFERROR(Y61/H61,"0")+IFERROR(Y62/H62,"0")+IFERROR(Y63/H63,"0")+IFERROR(Y64/H64,"0")+IFERROR(Y65/H65,"0")+IFERROR(Y66/H66,"0")+IFERROR(Y67/H67,"0")</f>
        <v>11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0.1789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93.5</v>
      </c>
      <c r="Y69" s="781">
        <f>IFERROR(SUM(Y61:Y67),"0")</f>
        <v>99.9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50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52.013888888888886</v>
      </c>
      <c r="BN71" s="64">
        <f>IFERROR(Y71*I71/H71,"0")</f>
        <v>56.17499999999999</v>
      </c>
      <c r="BO71" s="64">
        <f>IFERROR(1/J71*(X71/H71),"0")</f>
        <v>7.2337962962962965E-2</v>
      </c>
      <c r="BP71" s="64">
        <f>IFERROR(1/J71*(Y71/H71),"0")</f>
        <v>7.8125E-2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4.5</v>
      </c>
      <c r="Y74" s="780">
        <f>IFERROR(IF(X74="",0,CEILING((X74/$H74),1)*$H74),"")</f>
        <v>5.4</v>
      </c>
      <c r="Z74" s="36">
        <f>IFERROR(IF(Y74=0,"",ROUNDUP(Y74/H74,0)*0.00651),"")</f>
        <v>1.302E-2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4.7999999999999989</v>
      </c>
      <c r="BN74" s="64">
        <f>IFERROR(Y74*I74/H74,"0")</f>
        <v>5.76</v>
      </c>
      <c r="BO74" s="64">
        <f>IFERROR(1/J74*(X74/H74),"0")</f>
        <v>9.1575091575091579E-3</v>
      </c>
      <c r="BP74" s="64">
        <f>IFERROR(1/J74*(Y74/H74),"0")</f>
        <v>1.098901098901099E-2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6.2962962962962958</v>
      </c>
      <c r="Y75" s="781">
        <f>IFERROR(Y71/H71,"0")+IFERROR(Y72/H72,"0")+IFERROR(Y73/H73,"0")+IFERROR(Y74/H74,"0")</f>
        <v>7</v>
      </c>
      <c r="Z75" s="781">
        <f>IFERROR(IF(Z71="",0,Z71),"0")+IFERROR(IF(Z72="",0,Z72),"0")+IFERROR(IF(Z73="",0,Z73),"0")+IFERROR(IF(Z74="",0,Z74),"0")</f>
        <v>0.10792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54.5</v>
      </c>
      <c r="Y76" s="781">
        <f>IFERROR(SUM(Y71:Y74),"0")</f>
        <v>59.4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25</v>
      </c>
      <c r="Y134" s="780">
        <f t="shared" si="31"/>
        <v>25.200000000000003</v>
      </c>
      <c r="Z134" s="36">
        <f>IFERROR(IF(Y134=0,"",ROUNDUP(Y134/H134,0)*0.01898),"")</f>
        <v>5.6940000000000004E-2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26.526785714285715</v>
      </c>
      <c r="BN134" s="64">
        <f t="shared" si="33"/>
        <v>26.739000000000001</v>
      </c>
      <c r="BO134" s="64">
        <f t="shared" si="34"/>
        <v>4.6502976190476192E-2</v>
      </c>
      <c r="BP134" s="64">
        <f t="shared" si="35"/>
        <v>4.6875E-2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2.9761904761904763</v>
      </c>
      <c r="Y140" s="781">
        <f>IFERROR(Y133/H133,"0")+IFERROR(Y134/H134,"0")+IFERROR(Y135/H135,"0")+IFERROR(Y136/H136,"0")+IFERROR(Y137/H137,"0")+IFERROR(Y138/H138,"0")+IFERROR(Y139/H139,"0")</f>
        <v>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5.6940000000000004E-2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25</v>
      </c>
      <c r="Y141" s="781">
        <f>IFERROR(SUM(Y133:Y139),"0")</f>
        <v>25.200000000000003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10</v>
      </c>
      <c r="Y172" s="780">
        <f>IFERROR(IF(X172="",0,CEILING((X172/$H172),1)*$H172),"")</f>
        <v>12.600000000000001</v>
      </c>
      <c r="Z172" s="36">
        <f>IFERROR(IF(Y172=0,"",ROUNDUP(Y172/H172,0)*0.00902),"")</f>
        <v>2.7060000000000001E-2</v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10.714285714285714</v>
      </c>
      <c r="BN172" s="64">
        <f>IFERROR(Y172*I172/H172,"0")</f>
        <v>13.5</v>
      </c>
      <c r="BO172" s="64">
        <f>IFERROR(1/J172*(X172/H172),"0")</f>
        <v>1.8037518037518036E-2</v>
      </c>
      <c r="BP172" s="64">
        <f>IFERROR(1/J172*(Y172/H172),"0")</f>
        <v>2.2727272727272728E-2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2.3809523809523809</v>
      </c>
      <c r="Y176" s="781">
        <f>IFERROR(Y171/H171,"0")+IFERROR(Y172/H172,"0")+IFERROR(Y173/H173,"0")+IFERROR(Y174/H174,"0")+IFERROR(Y175/H175,"0")</f>
        <v>3</v>
      </c>
      <c r="Z176" s="781">
        <f>IFERROR(IF(Z171="",0,Z171),"0")+IFERROR(IF(Z172="",0,Z172),"0")+IFERROR(IF(Z173="",0,Z173),"0")+IFERROR(IF(Z174="",0,Z174),"0")+IFERROR(IF(Z175="",0,Z175),"0")</f>
        <v>2.7060000000000001E-2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10</v>
      </c>
      <c r="Y177" s="781">
        <f>IFERROR(SUM(Y171:Y175),"0")</f>
        <v>12.600000000000001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customHeight="1" x14ac:dyDescent="0.25">
      <c r="A238" s="54" t="s">
        <v>398</v>
      </c>
      <c r="B238" s="54" t="s">
        <v>401</v>
      </c>
      <c r="C238" s="31">
        <v>4301060460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27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7.1999999999999993</v>
      </c>
      <c r="Y320" s="780">
        <f>IFERROR(IF(X320="",0,CEILING((X320/$H320),1)*$H320),"")</f>
        <v>7.2</v>
      </c>
      <c r="Z320" s="36">
        <f>IFERROR(IF(Y320=0,"",ROUNDUP(Y320/H320,0)*0.00902),"")</f>
        <v>1.804E-2</v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7.6199999999999992</v>
      </c>
      <c r="BN320" s="64">
        <f>IFERROR(Y320*I320/H320,"0")</f>
        <v>7.62</v>
      </c>
      <c r="BO320" s="64">
        <f>IFERROR(1/J320*(X320/H320),"0")</f>
        <v>1.515151515151515E-2</v>
      </c>
      <c r="BP320" s="64">
        <f>IFERROR(1/J320*(Y320/H320),"0")</f>
        <v>1.5151515151515152E-2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1.9999999999999998</v>
      </c>
      <c r="Y321" s="781">
        <f>IFERROR(Y319/H319,"0")+IFERROR(Y320/H320,"0")</f>
        <v>2</v>
      </c>
      <c r="Z321" s="781">
        <f>IFERROR(IF(Z319="",0,Z319),"0")+IFERROR(IF(Z320="",0,Z320),"0")</f>
        <v>1.804E-2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7.1999999999999993</v>
      </c>
      <c r="Y322" s="781">
        <f>IFERROR(SUM(Y319:Y320),"0")</f>
        <v>7.2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50</v>
      </c>
      <c r="Y361" s="780">
        <f t="shared" si="77"/>
        <v>54</v>
      </c>
      <c r="Z361" s="36">
        <f>IFERROR(IF(Y361=0,"",ROUNDUP(Y361/H361,0)*0.01898),"")</f>
        <v>9.4899999999999998E-2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52.013888888888886</v>
      </c>
      <c r="BN361" s="64">
        <f t="shared" si="79"/>
        <v>56.17499999999999</v>
      </c>
      <c r="BO361" s="64">
        <f t="shared" si="80"/>
        <v>7.2337962962962965E-2</v>
      </c>
      <c r="BP361" s="64">
        <f t="shared" si="81"/>
        <v>7.8125E-2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5</v>
      </c>
      <c r="Y366" s="780">
        <f t="shared" si="77"/>
        <v>8</v>
      </c>
      <c r="Z366" s="36">
        <f>IFERROR(IF(Y366=0,"",ROUNDUP(Y366/H366,0)*0.00902),"")</f>
        <v>1.804E-2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5.2625000000000002</v>
      </c>
      <c r="BN366" s="64">
        <f t="shared" si="79"/>
        <v>8.42</v>
      </c>
      <c r="BO366" s="64">
        <f t="shared" si="80"/>
        <v>9.46969696969697E-3</v>
      </c>
      <c r="BP366" s="64">
        <f t="shared" si="81"/>
        <v>1.5151515151515152E-2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5.8796296296296298</v>
      </c>
      <c r="Y367" s="781">
        <f>IFERROR(Y359/H359,"0")+IFERROR(Y360/H360,"0")+IFERROR(Y361/H361,"0")+IFERROR(Y362/H362,"0")+IFERROR(Y363/H363,"0")+IFERROR(Y364/H364,"0")+IFERROR(Y365/H365,"0")+IFERROR(Y366/H366,"0")</f>
        <v>7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0.11294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55</v>
      </c>
      <c r="Y368" s="781">
        <f>IFERROR(SUM(Y359:Y366),"0")</f>
        <v>62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40</v>
      </c>
      <c r="Y370" s="780">
        <f>IFERROR(IF(X370="",0,CEILING((X370/$H370),1)*$H370),"")</f>
        <v>42</v>
      </c>
      <c r="Z370" s="36">
        <f>IFERROR(IF(Y370=0,"",ROUNDUP(Y370/H370,0)*0.00902),"")</f>
        <v>9.0200000000000002E-2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42.571428571428562</v>
      </c>
      <c r="BN370" s="64">
        <f>IFERROR(Y370*I370/H370,"0")</f>
        <v>44.699999999999996</v>
      </c>
      <c r="BO370" s="64">
        <f>IFERROR(1/J370*(X370/H370),"0")</f>
        <v>7.2150072150072145E-2</v>
      </c>
      <c r="BP370" s="64">
        <f>IFERROR(1/J370*(Y370/H370),"0")</f>
        <v>7.575757575757576E-2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9.5238095238095237</v>
      </c>
      <c r="Y374" s="781">
        <f>IFERROR(Y370/H370,"0")+IFERROR(Y371/H371,"0")+IFERROR(Y372/H372,"0")+IFERROR(Y373/H373,"0")</f>
        <v>10</v>
      </c>
      <c r="Z374" s="781">
        <f>IFERROR(IF(Z370="",0,Z370),"0")+IFERROR(IF(Z371="",0,Z371),"0")+IFERROR(IF(Z372="",0,Z372),"0")+IFERROR(IF(Z373="",0,Z373),"0")</f>
        <v>9.0200000000000002E-2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40</v>
      </c>
      <c r="Y375" s="781">
        <f>IFERROR(SUM(Y370:Y373),"0")</f>
        <v>42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200</v>
      </c>
      <c r="Y377" s="780">
        <f t="shared" ref="Y377:Y382" si="82">IFERROR(IF(X377="",0,CEILING((X377/$H377),1)*$H377),"")</f>
        <v>202.79999999999998</v>
      </c>
      <c r="Z377" s="36">
        <f>IFERROR(IF(Y377=0,"",ROUNDUP(Y377/H377,0)*0.01898),"")</f>
        <v>0.49348000000000003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213.15384615384619</v>
      </c>
      <c r="BN377" s="64">
        <f t="shared" ref="BN377:BN382" si="84">IFERROR(Y377*I377/H377,"0")</f>
        <v>216.13799999999998</v>
      </c>
      <c r="BO377" s="64">
        <f t="shared" ref="BO377:BO382" si="85">IFERROR(1/J377*(X377/H377),"0")</f>
        <v>0.40064102564102566</v>
      </c>
      <c r="BP377" s="64">
        <f t="shared" ref="BP377:BP382" si="86">IFERROR(1/J377*(Y377/H377),"0")</f>
        <v>0.40625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25.641025641025642</v>
      </c>
      <c r="Y383" s="781">
        <f>IFERROR(Y377/H377,"0")+IFERROR(Y378/H378,"0")+IFERROR(Y379/H379,"0")+IFERROR(Y380/H380,"0")+IFERROR(Y381/H381,"0")+IFERROR(Y382/H382,"0")</f>
        <v>26</v>
      </c>
      <c r="Z383" s="781">
        <f>IFERROR(IF(Z377="",0,Z377),"0")+IFERROR(IF(Z378="",0,Z378),"0")+IFERROR(IF(Z379="",0,Z379),"0")+IFERROR(IF(Z380="",0,Z380),"0")+IFERROR(IF(Z381="",0,Z381),"0")+IFERROR(IF(Z382="",0,Z382),"0")</f>
        <v>0.49348000000000003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200</v>
      </c>
      <c r="Y384" s="781">
        <f>IFERROR(SUM(Y377:Y382),"0")</f>
        <v>202.79999999999998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20</v>
      </c>
      <c r="Y387" s="780">
        <f>IFERROR(IF(X387="",0,CEILING((X387/$H387),1)*$H387),"")</f>
        <v>23.4</v>
      </c>
      <c r="Z387" s="36">
        <f>IFERROR(IF(Y387=0,"",ROUNDUP(Y387/H387,0)*0.01898),"")</f>
        <v>5.6940000000000004E-2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21.330769230769235</v>
      </c>
      <c r="BN387" s="64">
        <f>IFERROR(Y387*I387/H387,"0")</f>
        <v>24.957000000000001</v>
      </c>
      <c r="BO387" s="64">
        <f>IFERROR(1/J387*(X387/H387),"0")</f>
        <v>4.0064102564102567E-2</v>
      </c>
      <c r="BP387" s="64">
        <f>IFERROR(1/J387*(Y387/H387),"0")</f>
        <v>4.6875E-2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2.5641025641025643</v>
      </c>
      <c r="Y390" s="781">
        <f>IFERROR(Y386/H386,"0")+IFERROR(Y387/H387,"0")+IFERROR(Y388/H388,"0")+IFERROR(Y389/H389,"0")</f>
        <v>3</v>
      </c>
      <c r="Z390" s="781">
        <f>IFERROR(IF(Z386="",0,Z386),"0")+IFERROR(IF(Z387="",0,Z387),"0")+IFERROR(IF(Z388="",0,Z388),"0")+IFERROR(IF(Z389="",0,Z389),"0")</f>
        <v>5.6940000000000004E-2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20</v>
      </c>
      <c r="Y391" s="781">
        <f>IFERROR(SUM(Y386:Y389),"0")</f>
        <v>23.4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15</v>
      </c>
      <c r="Y421" s="780">
        <f t="shared" si="87"/>
        <v>15</v>
      </c>
      <c r="Z421" s="36">
        <f>IFERROR(IF(Y421=0,"",ROUNDUP(Y421/H421,0)*0.02175),"")</f>
        <v>2.1749999999999999E-2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15.48</v>
      </c>
      <c r="BN421" s="64">
        <f t="shared" si="89"/>
        <v>15.48</v>
      </c>
      <c r="BO421" s="64">
        <f t="shared" si="90"/>
        <v>2.0833333333333332E-2</v>
      </c>
      <c r="BP421" s="64">
        <f t="shared" si="91"/>
        <v>2.0833333333333332E-2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60</v>
      </c>
      <c r="Y425" s="780">
        <f t="shared" si="87"/>
        <v>60</v>
      </c>
      <c r="Z425" s="36">
        <f>IFERROR(IF(Y425=0,"",ROUNDUP(Y425/H425,0)*0.02175),"")</f>
        <v>8.6999999999999994E-2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61.92</v>
      </c>
      <c r="BN425" s="64">
        <f t="shared" si="89"/>
        <v>61.92</v>
      </c>
      <c r="BO425" s="64">
        <f t="shared" si="90"/>
        <v>8.3333333333333329E-2</v>
      </c>
      <c r="BP425" s="64">
        <f t="shared" si="91"/>
        <v>8.3333333333333329E-2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0.10874999999999999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75</v>
      </c>
      <c r="Y430" s="781">
        <f>IFERROR(SUM(Y419:Y428),"0")</f>
        <v>75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45</v>
      </c>
      <c r="Y432" s="780">
        <f>IFERROR(IF(X432="",0,CEILING((X432/$H432),1)*$H432),"")</f>
        <v>45</v>
      </c>
      <c r="Z432" s="36">
        <f>IFERROR(IF(Y432=0,"",ROUNDUP(Y432/H432,0)*0.02175),"")</f>
        <v>6.5250000000000002E-2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46.440000000000005</v>
      </c>
      <c r="BN432" s="64">
        <f>IFERROR(Y432*I432/H432,"0")</f>
        <v>46.440000000000005</v>
      </c>
      <c r="BO432" s="64">
        <f>IFERROR(1/J432*(X432/H432),"0")</f>
        <v>6.25E-2</v>
      </c>
      <c r="BP432" s="64">
        <f>IFERROR(1/J432*(Y432/H432),"0")</f>
        <v>6.25E-2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3</v>
      </c>
      <c r="Y434" s="781">
        <f>IFERROR(Y432/H432,"0")+IFERROR(Y433/H433,"0")</f>
        <v>3</v>
      </c>
      <c r="Z434" s="781">
        <f>IFERROR(IF(Z432="",0,Z432),"0")+IFERROR(IF(Z433="",0,Z433),"0")</f>
        <v>6.5250000000000002E-2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45</v>
      </c>
      <c r="Y435" s="781">
        <f>IFERROR(SUM(Y432:Y433),"0")</f>
        <v>45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</v>
      </c>
      <c r="Y581" s="780">
        <f t="shared" si="109"/>
        <v>10.56</v>
      </c>
      <c r="Z581" s="36">
        <f>IFERROR(IF(Y581=0,"",ROUNDUP(Y581/H581,0)*0.01196),"")</f>
        <v>2.392E-2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10.681818181818182</v>
      </c>
      <c r="BN581" s="64">
        <f t="shared" si="111"/>
        <v>11.28</v>
      </c>
      <c r="BO581" s="64">
        <f t="shared" si="112"/>
        <v>1.8210955710955712E-2</v>
      </c>
      <c r="BP581" s="64">
        <f t="shared" si="113"/>
        <v>1.9230769230769232E-2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4301031419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3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4301031383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4301031418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26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4301031385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4301031417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5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4301031384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1.8939393939393938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2.392E-2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10</v>
      </c>
      <c r="Y592" s="781">
        <f>IFERROR(SUM(Y577:Y590),"0")</f>
        <v>10.56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10</v>
      </c>
      <c r="Y635" s="780">
        <f t="shared" si="119"/>
        <v>12.600000000000001</v>
      </c>
      <c r="Z635" s="36">
        <f>IFERROR(IF(Y635=0,"",ROUNDUP(Y635/H635,0)*0.00902),"")</f>
        <v>2.7060000000000001E-2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10.642857142857141</v>
      </c>
      <c r="BN635" s="64">
        <f t="shared" si="121"/>
        <v>13.41</v>
      </c>
      <c r="BO635" s="64">
        <f t="shared" si="122"/>
        <v>1.8037518037518036E-2</v>
      </c>
      <c r="BP635" s="64">
        <f t="shared" si="123"/>
        <v>2.2727272727272728E-2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2.3809523809523809</v>
      </c>
      <c r="Y641" s="781">
        <f>IFERROR(Y634/H634,"0")+IFERROR(Y635/H635,"0")+IFERROR(Y636/H636,"0")+IFERROR(Y637/H637,"0")+IFERROR(Y638/H638,"0")+IFERROR(Y639/H639,"0")+IFERROR(Y640/H640,"0")</f>
        <v>3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2.7060000000000001E-2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10</v>
      </c>
      <c r="Y642" s="781">
        <f>IFERROR(SUM(Y634:Y640),"0")</f>
        <v>12.600000000000001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645.20000000000005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677.65999999999985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678.52429070929065</v>
      </c>
      <c r="Y680" s="781">
        <f>IFERROR(SUM(BN22:BN676),"0")</f>
        <v>712.72399999999993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2</v>
      </c>
      <c r="Y681" s="38">
        <f>ROUNDUP(SUM(BP22:BP676),0)</f>
        <v>2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728.52429070929065</v>
      </c>
      <c r="Y682" s="781">
        <f>GrossWeightTotalR+PalletQtyTotalR*25</f>
        <v>762.72399999999993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79.944305694305697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85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1.3673999999999999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159.30000000000001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25.200000000000003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12.600000000000001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7.2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330.19999999999993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120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10.56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12.600000000000001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