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7A9E0E-89F5-429F-858C-ABCB85E842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T689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Y76" i="1" s="1"/>
  <c r="P72" i="1"/>
  <c r="BP71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7" i="1" s="1"/>
  <c r="P55" i="1"/>
  <c r="X53" i="1"/>
  <c r="X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BO22" i="1"/>
  <c r="X681" i="1" s="1"/>
  <c r="BM22" i="1"/>
  <c r="Y22" i="1"/>
  <c r="Y24" i="1" s="1"/>
  <c r="P22" i="1"/>
  <c r="H10" i="1"/>
  <c r="H9" i="1"/>
  <c r="A9" i="1"/>
  <c r="D7" i="1"/>
  <c r="Q6" i="1"/>
  <c r="P2" i="1"/>
  <c r="BP47" i="1" l="1"/>
  <c r="BN47" i="1"/>
  <c r="Z47" i="1"/>
  <c r="Z52" i="1" s="1"/>
  <c r="Y53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BP62" i="1"/>
  <c r="BN62" i="1"/>
  <c r="Z62" i="1"/>
  <c r="BP66" i="1"/>
  <c r="BN66" i="1"/>
  <c r="Z66" i="1"/>
  <c r="Y75" i="1"/>
  <c r="BP74" i="1"/>
  <c r="BN74" i="1"/>
  <c r="Z74" i="1"/>
  <c r="Y85" i="1"/>
  <c r="BP78" i="1"/>
  <c r="BN78" i="1"/>
  <c r="Z78" i="1"/>
  <c r="BP82" i="1"/>
  <c r="BN82" i="1"/>
  <c r="Z82" i="1"/>
  <c r="Y93" i="1"/>
  <c r="BP90" i="1"/>
  <c r="BN90" i="1"/>
  <c r="Z90" i="1"/>
  <c r="BP98" i="1"/>
  <c r="BN98" i="1"/>
  <c r="Z98" i="1"/>
  <c r="E689" i="1"/>
  <c r="Y106" i="1"/>
  <c r="BP103" i="1"/>
  <c r="BN103" i="1"/>
  <c r="Z103" i="1"/>
  <c r="Y107" i="1"/>
  <c r="B689" i="1"/>
  <c r="Y23" i="1"/>
  <c r="BP22" i="1"/>
  <c r="BN22" i="1"/>
  <c r="Z22" i="1"/>
  <c r="Z23" i="1" s="1"/>
  <c r="Y34" i="1"/>
  <c r="Y679" i="1" s="1"/>
  <c r="BP26" i="1"/>
  <c r="BN26" i="1"/>
  <c r="Z26" i="1"/>
  <c r="Z33" i="1" s="1"/>
  <c r="BP51" i="1"/>
  <c r="BN51" i="1"/>
  <c r="Z51" i="1"/>
  <c r="Y58" i="1"/>
  <c r="BP55" i="1"/>
  <c r="BN55" i="1"/>
  <c r="Z55" i="1"/>
  <c r="Z57" i="1" s="1"/>
  <c r="BP64" i="1"/>
  <c r="BN64" i="1"/>
  <c r="Z64" i="1"/>
  <c r="Z68" i="1" s="1"/>
  <c r="Y68" i="1"/>
  <c r="BP72" i="1"/>
  <c r="BN72" i="1"/>
  <c r="Z72" i="1"/>
  <c r="Z75" i="1" s="1"/>
  <c r="BP80" i="1"/>
  <c r="BN80" i="1"/>
  <c r="Z80" i="1"/>
  <c r="Y84" i="1"/>
  <c r="BP88" i="1"/>
  <c r="BN88" i="1"/>
  <c r="Z88" i="1"/>
  <c r="Z93" i="1" s="1"/>
  <c r="BP92" i="1"/>
  <c r="BN92" i="1"/>
  <c r="Z92" i="1"/>
  <c r="Y94" i="1"/>
  <c r="Y99" i="1"/>
  <c r="BP96" i="1"/>
  <c r="BN96" i="1"/>
  <c r="Z96" i="1"/>
  <c r="Z99" i="1" s="1"/>
  <c r="BP105" i="1"/>
  <c r="BN105" i="1"/>
  <c r="Z105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Z367" i="1" s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Z397" i="1" s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Z403" i="1" s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Z414" i="1"/>
  <c r="BP412" i="1"/>
  <c r="BN412" i="1"/>
  <c r="Z412" i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Z455" i="1" s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6" i="1"/>
  <c r="BN536" i="1"/>
  <c r="Z536" i="1"/>
  <c r="Z539" i="1" s="1"/>
  <c r="BP538" i="1"/>
  <c r="BN538" i="1"/>
  <c r="Z538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Z574" i="1" s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31" i="1" l="1"/>
  <c r="Z591" i="1"/>
  <c r="Z468" i="1"/>
  <c r="Z307" i="1"/>
  <c r="Z255" i="1"/>
  <c r="Z234" i="1"/>
  <c r="Z198" i="1"/>
  <c r="Z140" i="1"/>
  <c r="Z115" i="1"/>
  <c r="Z297" i="1"/>
  <c r="Z285" i="1"/>
  <c r="Y681" i="1"/>
  <c r="Z106" i="1"/>
  <c r="Z652" i="1"/>
  <c r="Z268" i="1"/>
  <c r="Y680" i="1"/>
  <c r="Y682" i="1" s="1"/>
  <c r="Y683" i="1"/>
  <c r="Z84" i="1"/>
  <c r="Z684" i="1" s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<sst xmlns="http://schemas.openxmlformats.org/spreadsheetml/2006/main" count="3186" uniqueCount="1099">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</sst>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2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80</v>
      </c>
      <c r="Y47" s="780">
        <f t="shared" si="6"/>
        <v>86.4</v>
      </c>
      <c r="Z47" s="36">
        <f>IFERROR(IF(Y47=0,"",ROUNDUP(Y47/H47,0)*0.01898),"")</f>
        <v>0.15184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83.222222222222214</v>
      </c>
      <c r="BN47" s="64">
        <f t="shared" si="8"/>
        <v>89.88</v>
      </c>
      <c r="BO47" s="64">
        <f t="shared" si="9"/>
        <v>0.11574074074074073</v>
      </c>
      <c r="BP47" s="64">
        <f t="shared" si="10"/>
        <v>0.125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4</v>
      </c>
      <c r="Y50" s="780">
        <f t="shared" si="6"/>
        <v>4</v>
      </c>
      <c r="Z50" s="36">
        <f>IFERROR(IF(Y50=0,"",ROUNDUP(Y50/H50,0)*0.00902),"")</f>
        <v>9.0200000000000002E-3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4.21</v>
      </c>
      <c r="BN50" s="64">
        <f t="shared" si="8"/>
        <v>4.21</v>
      </c>
      <c r="BO50" s="64">
        <f t="shared" si="9"/>
        <v>7.575757575757576E-3</v>
      </c>
      <c r="BP50" s="64">
        <f t="shared" si="10"/>
        <v>7.575757575757576E-3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8.4074074074074066</v>
      </c>
      <c r="Y52" s="781">
        <f>IFERROR(Y46/H46,"0")+IFERROR(Y47/H47,"0")+IFERROR(Y48/H48,"0")+IFERROR(Y49/H49,"0")+IFERROR(Y50/H50,"0")+IFERROR(Y51/H51,"0")</f>
        <v>9</v>
      </c>
      <c r="Z52" s="781">
        <f>IFERROR(IF(Z46="",0,Z46),"0")+IFERROR(IF(Z47="",0,Z47),"0")+IFERROR(IF(Z48="",0,Z48),"0")+IFERROR(IF(Z49="",0,Z49),"0")+IFERROR(IF(Z50="",0,Z50),"0")+IFERROR(IF(Z51="",0,Z51),"0")</f>
        <v>0.16086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84</v>
      </c>
      <c r="Y53" s="781">
        <f>IFERROR(SUM(Y46:Y51),"0")</f>
        <v>90.4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100</v>
      </c>
      <c r="Y62" s="780">
        <f t="shared" si="11"/>
        <v>108</v>
      </c>
      <c r="Z62" s="36">
        <f>IFERROR(IF(Y62=0,"",ROUNDUP(Y62/H62,0)*0.01898),"")</f>
        <v>0.1898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104.02777777777777</v>
      </c>
      <c r="BN62" s="64">
        <f t="shared" si="13"/>
        <v>112.34999999999998</v>
      </c>
      <c r="BO62" s="64">
        <f t="shared" si="14"/>
        <v>0.14467592592592593</v>
      </c>
      <c r="BP62" s="64">
        <f t="shared" si="15"/>
        <v>0.15625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9.2592592592592595</v>
      </c>
      <c r="Y68" s="781">
        <f>IFERROR(Y61/H61,"0")+IFERROR(Y62/H62,"0")+IFERROR(Y63/H63,"0")+IFERROR(Y64/H64,"0")+IFERROR(Y65/H65,"0")+IFERROR(Y66/H66,"0")+IFERROR(Y67/H67,"0")</f>
        <v>10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0.1898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100</v>
      </c>
      <c r="Y69" s="781">
        <f>IFERROR(SUM(Y61:Y67),"0")</f>
        <v>108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210</v>
      </c>
      <c r="Y71" s="780">
        <f>IFERROR(IF(X71="",0,CEILING((X71/$H71),1)*$H71),"")</f>
        <v>216</v>
      </c>
      <c r="Z71" s="36">
        <f>IFERROR(IF(Y71=0,"",ROUNDUP(Y71/H71,0)*0.01898),"")</f>
        <v>0.37959999999999999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218.45833333333331</v>
      </c>
      <c r="BN71" s="64">
        <f>IFERROR(Y71*I71/H71,"0")</f>
        <v>224.69999999999996</v>
      </c>
      <c r="BO71" s="64">
        <f>IFERROR(1/J71*(X71/H71),"0")</f>
        <v>0.30381944444444442</v>
      </c>
      <c r="BP71" s="64">
        <f>IFERROR(1/J71*(Y71/H71),"0")</f>
        <v>0.3125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19.444444444444443</v>
      </c>
      <c r="Y75" s="781">
        <f>IFERROR(Y71/H71,"0")+IFERROR(Y72/H72,"0")+IFERROR(Y73/H73,"0")+IFERROR(Y74/H74,"0")</f>
        <v>20</v>
      </c>
      <c r="Z75" s="781">
        <f>IFERROR(IF(Z71="",0,Z71),"0")+IFERROR(IF(Z72="",0,Z72),"0")+IFERROR(IF(Z73="",0,Z73),"0")+IFERROR(IF(Z74="",0,Z74),"0")</f>
        <v>0.37959999999999999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210</v>
      </c>
      <c r="Y76" s="781">
        <f>IFERROR(SUM(Y71:Y74),"0")</f>
        <v>216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80</v>
      </c>
      <c r="Y103" s="780">
        <f>IFERROR(IF(X103="",0,CEILING((X103/$H103),1)*$H103),"")</f>
        <v>86.4</v>
      </c>
      <c r="Z103" s="36">
        <f>IFERROR(IF(Y103=0,"",ROUNDUP(Y103/H103,0)*0.01898),"")</f>
        <v>0.15184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83.222222222222214</v>
      </c>
      <c r="BN103" s="64">
        <f>IFERROR(Y103*I103/H103,"0")</f>
        <v>89.88</v>
      </c>
      <c r="BO103" s="64">
        <f>IFERROR(1/J103*(X103/H103),"0")</f>
        <v>0.11574074074074073</v>
      </c>
      <c r="BP103" s="64">
        <f>IFERROR(1/J103*(Y103/H103),"0")</f>
        <v>0.125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7.4074074074074066</v>
      </c>
      <c r="Y106" s="781">
        <f>IFERROR(Y103/H103,"0")+IFERROR(Y104/H104,"0")+IFERROR(Y105/H105,"0")</f>
        <v>8</v>
      </c>
      <c r="Z106" s="781">
        <f>IFERROR(IF(Z103="",0,Z103),"0")+IFERROR(IF(Z104="",0,Z104),"0")+IFERROR(IF(Z105="",0,Z105),"0")</f>
        <v>0.15184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80</v>
      </c>
      <c r="Y107" s="781">
        <f>IFERROR(SUM(Y103:Y105),"0")</f>
        <v>86.4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90</v>
      </c>
      <c r="Y134" s="780">
        <f t="shared" si="31"/>
        <v>92.4</v>
      </c>
      <c r="Z134" s="36">
        <f>IFERROR(IF(Y134=0,"",ROUNDUP(Y134/H134,0)*0.01898),"")</f>
        <v>0.20877999999999999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95.496428571428581</v>
      </c>
      <c r="BN134" s="64">
        <f t="shared" si="33"/>
        <v>98.043000000000006</v>
      </c>
      <c r="BO134" s="64">
        <f t="shared" si="34"/>
        <v>0.16741071428571427</v>
      </c>
      <c r="BP134" s="64">
        <f t="shared" si="35"/>
        <v>0.171875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10.714285714285714</v>
      </c>
      <c r="Y140" s="781">
        <f>IFERROR(Y133/H133,"0")+IFERROR(Y134/H134,"0")+IFERROR(Y135/H135,"0")+IFERROR(Y136/H136,"0")+IFERROR(Y137/H137,"0")+IFERROR(Y138/H138,"0")+IFERROR(Y139/H139,"0")</f>
        <v>11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0.20877999999999999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90</v>
      </c>
      <c r="Y141" s="781">
        <f>IFERROR(SUM(Y133:Y139),"0")</f>
        <v>92.4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customHeight="1" x14ac:dyDescent="0.25">
      <c r="A238" s="54" t="s">
        <v>398</v>
      </c>
      <c r="B238" s="54" t="s">
        <v>401</v>
      </c>
      <c r="C238" s="31">
        <v>4301060460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27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100</v>
      </c>
      <c r="Y361" s="780">
        <f t="shared" si="77"/>
        <v>108</v>
      </c>
      <c r="Z361" s="36">
        <f>IFERROR(IF(Y361=0,"",ROUNDUP(Y361/H361,0)*0.01898),"")</f>
        <v>0.1898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104.02777777777777</v>
      </c>
      <c r="BN361" s="64">
        <f t="shared" si="79"/>
        <v>112.34999999999998</v>
      </c>
      <c r="BO361" s="64">
        <f t="shared" si="80"/>
        <v>0.14467592592592593</v>
      </c>
      <c r="BP361" s="64">
        <f t="shared" si="81"/>
        <v>0.15625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9.2592592592592595</v>
      </c>
      <c r="Y367" s="781">
        <f>IFERROR(Y359/H359,"0")+IFERROR(Y360/H360,"0")+IFERROR(Y361/H361,"0")+IFERROR(Y362/H362,"0")+IFERROR(Y363/H363,"0")+IFERROR(Y364/H364,"0")+IFERROR(Y365/H365,"0")+IFERROR(Y366/H366,"0")</f>
        <v>10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0.1898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100</v>
      </c>
      <c r="Y368" s="781">
        <f>IFERROR(SUM(Y359:Y366),"0")</f>
        <v>108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80</v>
      </c>
      <c r="Y370" s="780">
        <f>IFERROR(IF(X370="",0,CEILING((X370/$H370),1)*$H370),"")</f>
        <v>84</v>
      </c>
      <c r="Z370" s="36">
        <f>IFERROR(IF(Y370=0,"",ROUNDUP(Y370/H370,0)*0.00902),"")</f>
        <v>0.1804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85.142857142857125</v>
      </c>
      <c r="BN370" s="64">
        <f>IFERROR(Y370*I370/H370,"0")</f>
        <v>89.399999999999991</v>
      </c>
      <c r="BO370" s="64">
        <f>IFERROR(1/J370*(X370/H370),"0")</f>
        <v>0.14430014430014429</v>
      </c>
      <c r="BP370" s="64">
        <f>IFERROR(1/J370*(Y370/H370),"0")</f>
        <v>0.15151515151515152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80</v>
      </c>
      <c r="Y371" s="780">
        <f>IFERROR(IF(X371="",0,CEILING((X371/$H371),1)*$H371),"")</f>
        <v>84</v>
      </c>
      <c r="Z371" s="36">
        <f>IFERROR(IF(Y371=0,"",ROUNDUP(Y371/H371,0)*0.00902),"")</f>
        <v>0.1804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85.142857142857125</v>
      </c>
      <c r="BN371" s="64">
        <f>IFERROR(Y371*I371/H371,"0")</f>
        <v>89.399999999999991</v>
      </c>
      <c r="BO371" s="64">
        <f>IFERROR(1/J371*(X371/H371),"0")</f>
        <v>0.14430014430014429</v>
      </c>
      <c r="BP371" s="64">
        <f>IFERROR(1/J371*(Y371/H371),"0")</f>
        <v>0.15151515151515152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38.095238095238095</v>
      </c>
      <c r="Y374" s="781">
        <f>IFERROR(Y370/H370,"0")+IFERROR(Y371/H371,"0")+IFERROR(Y372/H372,"0")+IFERROR(Y373/H373,"0")</f>
        <v>40</v>
      </c>
      <c r="Z374" s="781">
        <f>IFERROR(IF(Z370="",0,Z370),"0")+IFERROR(IF(Z371="",0,Z371),"0")+IFERROR(IF(Z372="",0,Z372),"0")+IFERROR(IF(Z373="",0,Z373),"0")</f>
        <v>0.36080000000000001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160</v>
      </c>
      <c r="Y375" s="781">
        <f>IFERROR(SUM(Y370:Y373),"0")</f>
        <v>168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1400</v>
      </c>
      <c r="Y377" s="780">
        <f t="shared" ref="Y377:Y382" si="82">IFERROR(IF(X377="",0,CEILING((X377/$H377),1)*$H377),"")</f>
        <v>1404</v>
      </c>
      <c r="Z377" s="36">
        <f>IFERROR(IF(Y377=0,"",ROUNDUP(Y377/H377,0)*0.01898),"")</f>
        <v>3.4163999999999999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1492.0769230769231</v>
      </c>
      <c r="BN377" s="64">
        <f t="shared" ref="BN377:BN382" si="84">IFERROR(Y377*I377/H377,"0")</f>
        <v>1496.3400000000001</v>
      </c>
      <c r="BO377" s="64">
        <f t="shared" ref="BO377:BO382" si="85">IFERROR(1/J377*(X377/H377),"0")</f>
        <v>2.8044871794871797</v>
      </c>
      <c r="BP377" s="64">
        <f t="shared" ref="BP377:BP382" si="86">IFERROR(1/J377*(Y377/H377),"0")</f>
        <v>2.8125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179.4871794871795</v>
      </c>
      <c r="Y383" s="781">
        <f>IFERROR(Y377/H377,"0")+IFERROR(Y378/H378,"0")+IFERROR(Y379/H379,"0")+IFERROR(Y380/H380,"0")+IFERROR(Y381/H381,"0")+IFERROR(Y382/H382,"0")</f>
        <v>180</v>
      </c>
      <c r="Z383" s="781">
        <f>IFERROR(IF(Z377="",0,Z377),"0")+IFERROR(IF(Z378="",0,Z378),"0")+IFERROR(IF(Z379="",0,Z379),"0")+IFERROR(IF(Z380="",0,Z380),"0")+IFERROR(IF(Z381="",0,Z381),"0")+IFERROR(IF(Z382="",0,Z382),"0")</f>
        <v>3.4163999999999999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1400</v>
      </c>
      <c r="Y384" s="781">
        <f>IFERROR(SUM(Y377:Y382),"0")</f>
        <v>1404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90</v>
      </c>
      <c r="Y411" s="780">
        <f>IFERROR(IF(X411="",0,CEILING((X411/$H411),1)*$H411),"")</f>
        <v>97.199999999999989</v>
      </c>
      <c r="Z411" s="36">
        <f>IFERROR(IF(Y411=0,"",ROUNDUP(Y411/H411,0)*0.01898),"")</f>
        <v>0.22776000000000002</v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95.76666666666668</v>
      </c>
      <c r="BN411" s="64">
        <f>IFERROR(Y411*I411/H411,"0")</f>
        <v>103.42799999999998</v>
      </c>
      <c r="BO411" s="64">
        <f>IFERROR(1/J411*(X411/H411),"0")</f>
        <v>0.1736111111111111</v>
      </c>
      <c r="BP411" s="64">
        <f>IFERROR(1/J411*(Y411/H411),"0")</f>
        <v>0.1875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11.111111111111111</v>
      </c>
      <c r="Y414" s="781">
        <f>IFERROR(Y411/H411,"0")+IFERROR(Y412/H412,"0")+IFERROR(Y413/H413,"0")</f>
        <v>12</v>
      </c>
      <c r="Z414" s="781">
        <f>IFERROR(IF(Z411="",0,Z411),"0")+IFERROR(IF(Z412="",0,Z412),"0")+IFERROR(IF(Z413="",0,Z413),"0")</f>
        <v>0.22776000000000002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90</v>
      </c>
      <c r="Y415" s="781">
        <f>IFERROR(SUM(Y411:Y413),"0")</f>
        <v>97.199999999999989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100</v>
      </c>
      <c r="Y421" s="780">
        <f t="shared" si="87"/>
        <v>105</v>
      </c>
      <c r="Z421" s="36">
        <f>IFERROR(IF(Y421=0,"",ROUNDUP(Y421/H421,0)*0.02175),"")</f>
        <v>0.15225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700</v>
      </c>
      <c r="Y425" s="780">
        <f t="shared" si="87"/>
        <v>705</v>
      </c>
      <c r="Z425" s="36">
        <f>IFERROR(IF(Y425=0,"",ROUNDUP(Y425/H425,0)*0.02175),"")</f>
        <v>1.0222499999999999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722.4</v>
      </c>
      <c r="BN425" s="64">
        <f t="shared" si="89"/>
        <v>727.56</v>
      </c>
      <c r="BO425" s="64">
        <f t="shared" si="90"/>
        <v>0.9722222222222221</v>
      </c>
      <c r="BP425" s="64">
        <f t="shared" si="91"/>
        <v>0.97916666666666663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53.333333333333329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1.1744999999999999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800</v>
      </c>
      <c r="Y430" s="781">
        <f>IFERROR(SUM(Y419:Y428),"0")</f>
        <v>810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1000</v>
      </c>
      <c r="Y432" s="780">
        <f>IFERROR(IF(X432="",0,CEILING((X432/$H432),1)*$H432),"")</f>
        <v>1005</v>
      </c>
      <c r="Z432" s="36">
        <f>IFERROR(IF(Y432=0,"",ROUNDUP(Y432/H432,0)*0.02175),"")</f>
        <v>1.4572499999999999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1032</v>
      </c>
      <c r="BN432" s="64">
        <f>IFERROR(Y432*I432/H432,"0")</f>
        <v>1037.1600000000001</v>
      </c>
      <c r="BO432" s="64">
        <f>IFERROR(1/J432*(X432/H432),"0")</f>
        <v>1.3888888888888888</v>
      </c>
      <c r="BP432" s="64">
        <f>IFERROR(1/J432*(Y432/H432),"0")</f>
        <v>1.3958333333333333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66.666666666666671</v>
      </c>
      <c r="Y434" s="781">
        <f>IFERROR(Y432/H432,"0")+IFERROR(Y433/H433,"0")</f>
        <v>67</v>
      </c>
      <c r="Z434" s="781">
        <f>IFERROR(IF(Z432="",0,Z432),"0")+IFERROR(IF(Z433="",0,Z433),"0")</f>
        <v>1.4572499999999999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1000</v>
      </c>
      <c r="Y435" s="781">
        <f>IFERROR(SUM(Y432:Y433),"0")</f>
        <v>1005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45</v>
      </c>
      <c r="Y438" s="780">
        <f>IFERROR(IF(X438="",0,CEILING((X438/$H438),1)*$H438),"")</f>
        <v>45</v>
      </c>
      <c r="Z438" s="36">
        <f>IFERROR(IF(Y438=0,"",ROUNDUP(Y438/H438,0)*0.01898),"")</f>
        <v>9.4899999999999998E-2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47.594999999999999</v>
      </c>
      <c r="BN438" s="64">
        <f>IFERROR(Y438*I438/H438,"0")</f>
        <v>47.594999999999999</v>
      </c>
      <c r="BO438" s="64">
        <f>IFERROR(1/J438*(X438/H438),"0")</f>
        <v>7.8125E-2</v>
      </c>
      <c r="BP438" s="64">
        <f>IFERROR(1/J438*(Y438/H438),"0")</f>
        <v>7.8125E-2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5</v>
      </c>
      <c r="Y439" s="781">
        <f>IFERROR(Y437/H437,"0")+IFERROR(Y438/H438,"0")</f>
        <v>5</v>
      </c>
      <c r="Z439" s="781">
        <f>IFERROR(IF(Z437="",0,Z437),"0")+IFERROR(IF(Z438="",0,Z438),"0")</f>
        <v>9.4899999999999998E-2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45</v>
      </c>
      <c r="Y440" s="781">
        <f>IFERROR(SUM(Y437:Y438),"0")</f>
        <v>45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100</v>
      </c>
      <c r="Y463" s="780">
        <f>IFERROR(IF(X463="",0,CEILING((X463/$H463),1)*$H463),"")</f>
        <v>108</v>
      </c>
      <c r="Z463" s="36">
        <f>IFERROR(IF(Y463=0,"",ROUNDUP(Y463/H463,0)*0.01898),"")</f>
        <v>0.22776000000000002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105.76666666666667</v>
      </c>
      <c r="BN463" s="64">
        <f>IFERROR(Y463*I463/H463,"0")</f>
        <v>114.22799999999999</v>
      </c>
      <c r="BO463" s="64">
        <f>IFERROR(1/J463*(X463/H463),"0")</f>
        <v>0.1736111111111111</v>
      </c>
      <c r="BP463" s="64">
        <f>IFERROR(1/J463*(Y463/H463),"0")</f>
        <v>0.1875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11.111111111111111</v>
      </c>
      <c r="Y468" s="781">
        <f>IFERROR(Y463/H463,"0")+IFERROR(Y464/H464,"0")+IFERROR(Y465/H465,"0")+IFERROR(Y466/H466,"0")+IFERROR(Y467/H467,"0")</f>
        <v>12</v>
      </c>
      <c r="Z468" s="781">
        <f>IFERROR(IF(Z463="",0,Z463),"0")+IFERROR(IF(Z464="",0,Z464),"0")+IFERROR(IF(Z465="",0,Z465),"0")+IFERROR(IF(Z466="",0,Z466),"0")+IFERROR(IF(Z467="",0,Z467),"0")</f>
        <v>0.22776000000000002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100</v>
      </c>
      <c r="Y469" s="781">
        <f>IFERROR(SUM(Y463:Y467),"0")</f>
        <v>108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30</v>
      </c>
      <c r="Y483" s="780">
        <f t="shared" si="97"/>
        <v>32.400000000000006</v>
      </c>
      <c r="Z483" s="36">
        <f>IFERROR(IF(Y483=0,"",ROUNDUP(Y483/H483,0)*0.00902),"")</f>
        <v>5.4120000000000001E-2</v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31.166666666666668</v>
      </c>
      <c r="BN483" s="64">
        <f t="shared" si="99"/>
        <v>33.660000000000004</v>
      </c>
      <c r="BO483" s="64">
        <f t="shared" si="100"/>
        <v>4.208754208754209E-2</v>
      </c>
      <c r="BP483" s="64">
        <f t="shared" si="101"/>
        <v>4.5454545454545463E-2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10.317460317460316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9.9220000000000003E-2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50</v>
      </c>
      <c r="Y501" s="781">
        <f>IFERROR(SUM(Y481:Y499),"0")</f>
        <v>53.400000000000006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18.939393939393938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0.22724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100</v>
      </c>
      <c r="Y569" s="781">
        <f>IFERROR(SUM(Y553:Y567),"0")</f>
        <v>100.32000000000001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130</v>
      </c>
      <c r="Y572" s="780">
        <f>IFERROR(IF(X572="",0,CEILING((X572/$H572),1)*$H572),"")</f>
        <v>132</v>
      </c>
      <c r="Z572" s="36">
        <f>IFERROR(IF(Y572=0,"",ROUNDUP(Y572/H572,0)*0.01196),"")</f>
        <v>0.29899999999999999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138.86363636363635</v>
      </c>
      <c r="BN572" s="64">
        <f>IFERROR(Y572*I572/H572,"0")</f>
        <v>140.99999999999997</v>
      </c>
      <c r="BO572" s="64">
        <f>IFERROR(1/J572*(X572/H572),"0")</f>
        <v>0.23674242424242425</v>
      </c>
      <c r="BP572" s="64">
        <f>IFERROR(1/J572*(Y572/H572),"0")</f>
        <v>0.24038461538461539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24.621212121212121</v>
      </c>
      <c r="Y574" s="781">
        <f>IFERROR(Y571/H571,"0")+IFERROR(Y572/H572,"0")+IFERROR(Y573/H573,"0")</f>
        <v>25</v>
      </c>
      <c r="Z574" s="781">
        <f>IFERROR(IF(Z571="",0,Z571),"0")+IFERROR(IF(Z572="",0,Z572),"0")+IFERROR(IF(Z573="",0,Z573),"0")</f>
        <v>0.29899999999999999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130</v>
      </c>
      <c r="Y575" s="781">
        <f>IFERROR(SUM(Y571:Y573),"0")</f>
        <v>132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80</v>
      </c>
      <c r="Y579" s="780">
        <f t="shared" si="109"/>
        <v>84.48</v>
      </c>
      <c r="Z579" s="36">
        <f>IFERROR(IF(Y579=0,"",ROUNDUP(Y579/H579,0)*0.01196),"")</f>
        <v>0.19136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85.454545454545453</v>
      </c>
      <c r="BN579" s="64">
        <f t="shared" si="111"/>
        <v>90.24</v>
      </c>
      <c r="BO579" s="64">
        <f t="shared" si="112"/>
        <v>0.14568764568764569</v>
      </c>
      <c r="BP579" s="64">
        <f t="shared" si="113"/>
        <v>0.15384615384615385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80</v>
      </c>
      <c r="Y581" s="780">
        <f t="shared" si="109"/>
        <v>84.48</v>
      </c>
      <c r="Z581" s="36">
        <f>IFERROR(IF(Y581=0,"",ROUNDUP(Y581/H581,0)*0.01196),"")</f>
        <v>0.19136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85.454545454545453</v>
      </c>
      <c r="BN581" s="64">
        <f t="shared" si="111"/>
        <v>90.24</v>
      </c>
      <c r="BO581" s="64">
        <f t="shared" si="112"/>
        <v>0.14568764568764569</v>
      </c>
      <c r="BP581" s="64">
        <f t="shared" si="113"/>
        <v>0.15384615384615385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4301031419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3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4301031383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4301031418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26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4301031385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4301031417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5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4301031384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30.303030303030301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0.38272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160</v>
      </c>
      <c r="Y592" s="781">
        <f>IFERROR(SUM(Y577:Y590),"0")</f>
        <v>168.96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80</v>
      </c>
      <c r="Y619" s="780">
        <f t="shared" si="114"/>
        <v>84</v>
      </c>
      <c r="Z619" s="36">
        <f>IFERROR(IF(Y619=0,"",ROUNDUP(Y619/H619,0)*0.01898),"")</f>
        <v>0.13286000000000001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82.9</v>
      </c>
      <c r="BN619" s="64">
        <f t="shared" si="116"/>
        <v>87.045000000000002</v>
      </c>
      <c r="BO619" s="64">
        <f t="shared" si="117"/>
        <v>0.10416666666666667</v>
      </c>
      <c r="BP619" s="64">
        <f t="shared" si="118"/>
        <v>0.109375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6.666666666666667</v>
      </c>
      <c r="Y624" s="781">
        <f>IFERROR(Y617/H617,"0")+IFERROR(Y618/H618,"0")+IFERROR(Y619/H619,"0")+IFERROR(Y620/H620,"0")+IFERROR(Y621/H621,"0")+IFERROR(Y622/H622,"0")+IFERROR(Y623/H623,"0")</f>
        <v>7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0.13286000000000001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80</v>
      </c>
      <c r="Y625" s="781">
        <f>IFERROR(SUM(Y617:Y623),"0")</f>
        <v>84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40</v>
      </c>
      <c r="Y635" s="780">
        <f t="shared" si="119"/>
        <v>42</v>
      </c>
      <c r="Z635" s="36">
        <f>IFERROR(IF(Y635=0,"",ROUNDUP(Y635/H635,0)*0.00902),"")</f>
        <v>9.0200000000000002E-2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42.571428571428562</v>
      </c>
      <c r="BN635" s="64">
        <f t="shared" si="121"/>
        <v>44.699999999999996</v>
      </c>
      <c r="BO635" s="64">
        <f t="shared" si="122"/>
        <v>7.2150072150072145E-2</v>
      </c>
      <c r="BP635" s="64">
        <f t="shared" si="123"/>
        <v>7.575757575757576E-2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9.5238095238095237</v>
      </c>
      <c r="Y641" s="781">
        <f>IFERROR(Y634/H634,"0")+IFERROR(Y635/H635,"0")+IFERROR(Y636/H636,"0")+IFERROR(Y637/H637,"0")+IFERROR(Y638/H638,"0")+IFERROR(Y639/H639,"0")+IFERROR(Y640/H640,"0")</f>
        <v>10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9.0200000000000002E-2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40</v>
      </c>
      <c r="Y642" s="781">
        <f>IFERROR(SUM(Y634:Y640),"0")</f>
        <v>42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30</v>
      </c>
      <c r="Y645" s="780">
        <f t="shared" si="124"/>
        <v>31.2</v>
      </c>
      <c r="Z645" s="36">
        <f>IFERROR(IF(Y645=0,"",ROUNDUP(Y645/H645,0)*0.01898),"")</f>
        <v>7.5920000000000001E-2</v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31.996153846153849</v>
      </c>
      <c r="BN645" s="64">
        <f t="shared" si="126"/>
        <v>33.276000000000003</v>
      </c>
      <c r="BO645" s="64">
        <f t="shared" si="127"/>
        <v>6.0096153846153848E-2</v>
      </c>
      <c r="BP645" s="64">
        <f t="shared" si="128"/>
        <v>6.25E-2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3.8461538461538463</v>
      </c>
      <c r="Y652" s="781">
        <f>IFERROR(Y644/H644,"0")+IFERROR(Y645/H645,"0")+IFERROR(Y646/H646,"0")+IFERROR(Y647/H647,"0")+IFERROR(Y648/H648,"0")+IFERROR(Y649/H649,"0")+IFERROR(Y650/H650,"0")+IFERROR(Y651/H651,"0")</f>
        <v>4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7.5920000000000001E-2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30</v>
      </c>
      <c r="Y653" s="781">
        <f>IFERROR(SUM(Y644:Y651),"0")</f>
        <v>31.2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4849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4950.2799999999988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5088.1237479187466</v>
      </c>
      <c r="Y680" s="781">
        <f>IFERROR(SUM(BN22:BN676),"0")</f>
        <v>5194.4049999999988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9</v>
      </c>
      <c r="Y681" s="38">
        <f>ROUNDUP(SUM(BP22:BP676),0)</f>
        <v>9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5313.1237479187466</v>
      </c>
      <c r="Y682" s="781">
        <f>GrossWeightTotalR+PalletQtyTotalR*25</f>
        <v>5419.4049999999988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533.51443001442988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546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9.5472100000000015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90.4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324</v>
      </c>
      <c r="E689" s="46">
        <f>IFERROR(Y103*1,"0")+IFERROR(Y104*1,"0")+IFERROR(Y105*1,"0")+IFERROR(Y109*1,"0")+IFERROR(Y110*1,"0")+IFERROR(Y111*1,"0")+IFERROR(Y112*1,"0")+IFERROR(Y113*1,"0")+IFERROR(Y114*1,"0")</f>
        <v>86.4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92.4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1680</v>
      </c>
      <c r="W689" s="46">
        <f>IFERROR(Y407*1,"0")+IFERROR(Y411*1,"0")+IFERROR(Y412*1,"0")+IFERROR(Y413*1,"0")</f>
        <v>97.199999999999989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1860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53.400000000000006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401.28000000000003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157.19999999999999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