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742016-AAFE-4291-8E1C-691E71EA20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W427" i="1"/>
  <c r="V427" i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V314" i="1" s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W266" i="1"/>
  <c r="W268" i="1" s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V258" i="1"/>
  <c r="W258" i="1" s="1"/>
  <c r="V257" i="1"/>
  <c r="W257" i="1" s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M249" i="1"/>
  <c r="U247" i="1"/>
  <c r="U246" i="1"/>
  <c r="V245" i="1"/>
  <c r="W245" i="1" s="1"/>
  <c r="M245" i="1"/>
  <c r="V244" i="1"/>
  <c r="W244" i="1" s="1"/>
  <c r="V243" i="1"/>
  <c r="W243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M199" i="1"/>
  <c r="U196" i="1"/>
  <c r="U195" i="1"/>
  <c r="V194" i="1"/>
  <c r="W194" i="1" s="1"/>
  <c r="M194" i="1"/>
  <c r="V193" i="1"/>
  <c r="W193" i="1" s="1"/>
  <c r="W195" i="1" s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M161" i="1"/>
  <c r="V160" i="1"/>
  <c r="U158" i="1"/>
  <c r="U157" i="1"/>
  <c r="V156" i="1"/>
  <c r="W156" i="1" s="1"/>
  <c r="M156" i="1"/>
  <c r="V155" i="1"/>
  <c r="V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V130" i="1"/>
  <c r="W130" i="1" s="1"/>
  <c r="M130" i="1"/>
  <c r="V129" i="1"/>
  <c r="W129" i="1" s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W10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W91" i="1"/>
  <c r="V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M22" i="1"/>
  <c r="H10" i="1"/>
  <c r="F10" i="1"/>
  <c r="J9" i="1"/>
  <c r="F9" i="1"/>
  <c r="A9" i="1"/>
  <c r="A10" i="1" s="1"/>
  <c r="D7" i="1"/>
  <c r="N6" i="1"/>
  <c r="M2" i="1"/>
  <c r="V457" i="1" l="1"/>
  <c r="W102" i="1"/>
  <c r="W35" i="1"/>
  <c r="W36" i="1" s="1"/>
  <c r="V36" i="1"/>
  <c r="W39" i="1"/>
  <c r="W40" i="1" s="1"/>
  <c r="V40" i="1"/>
  <c r="W43" i="1"/>
  <c r="W44" i="1" s="1"/>
  <c r="V44" i="1"/>
  <c r="W169" i="1"/>
  <c r="W454" i="1"/>
  <c r="W456" i="1" s="1"/>
  <c r="V456" i="1"/>
  <c r="V23" i="1"/>
  <c r="W22" i="1"/>
  <c r="W23" i="1" s="1"/>
  <c r="U472" i="1"/>
  <c r="W88" i="1"/>
  <c r="W246" i="1"/>
  <c r="W115" i="1"/>
  <c r="V139" i="1"/>
  <c r="W151" i="1"/>
  <c r="W234" i="1"/>
  <c r="W360" i="1"/>
  <c r="W397" i="1"/>
  <c r="V60" i="1"/>
  <c r="V59" i="1"/>
  <c r="V80" i="1"/>
  <c r="V102" i="1"/>
  <c r="V115" i="1"/>
  <c r="V169" i="1"/>
  <c r="V234" i="1"/>
  <c r="W370" i="1"/>
  <c r="W371" i="1" s="1"/>
  <c r="V371" i="1"/>
  <c r="V434" i="1"/>
  <c r="V433" i="1"/>
  <c r="V461" i="1"/>
  <c r="U475" i="1"/>
  <c r="D482" i="1"/>
  <c r="V170" i="1"/>
  <c r="V191" i="1"/>
  <c r="W172" i="1"/>
  <c r="W190" i="1" s="1"/>
  <c r="V190" i="1"/>
  <c r="J482" i="1"/>
  <c r="V214" i="1"/>
  <c r="W199" i="1"/>
  <c r="W214" i="1" s="1"/>
  <c r="V247" i="1"/>
  <c r="V273" i="1"/>
  <c r="W272" i="1"/>
  <c r="W273" i="1" s="1"/>
  <c r="V274" i="1"/>
  <c r="V309" i="1"/>
  <c r="W308" i="1"/>
  <c r="W309" i="1" s="1"/>
  <c r="V310" i="1"/>
  <c r="V361" i="1"/>
  <c r="V368" i="1"/>
  <c r="W363" i="1"/>
  <c r="W367" i="1" s="1"/>
  <c r="V367" i="1"/>
  <c r="W375" i="1"/>
  <c r="W377" i="1" s="1"/>
  <c r="V377" i="1"/>
  <c r="V439" i="1"/>
  <c r="V446" i="1"/>
  <c r="W443" i="1"/>
  <c r="W445" i="1" s="1"/>
  <c r="R482" i="1"/>
  <c r="V445" i="1"/>
  <c r="V473" i="1"/>
  <c r="W32" i="1"/>
  <c r="E482" i="1"/>
  <c r="V79" i="1"/>
  <c r="W63" i="1"/>
  <c r="W79" i="1" s="1"/>
  <c r="V163" i="1"/>
  <c r="W160" i="1"/>
  <c r="W162" i="1" s="1"/>
  <c r="V196" i="1"/>
  <c r="V241" i="1"/>
  <c r="V252" i="1"/>
  <c r="W249" i="1"/>
  <c r="W252" i="1" s="1"/>
  <c r="V263" i="1"/>
  <c r="V269" i="1"/>
  <c r="V280" i="1"/>
  <c r="W276" i="1"/>
  <c r="W279" i="1" s="1"/>
  <c r="V300" i="1"/>
  <c r="V306" i="1"/>
  <c r="V313" i="1"/>
  <c r="W312" i="1"/>
  <c r="W313" i="1" s="1"/>
  <c r="V321" i="1"/>
  <c r="N482" i="1"/>
  <c r="V322" i="1"/>
  <c r="W317" i="1"/>
  <c r="W321" i="1" s="1"/>
  <c r="W330" i="1"/>
  <c r="W333" i="1" s="1"/>
  <c r="V334" i="1"/>
  <c r="V474" i="1"/>
  <c r="L482" i="1"/>
  <c r="H9" i="1"/>
  <c r="B482" i="1"/>
  <c r="U476" i="1"/>
  <c r="V24" i="1"/>
  <c r="V33" i="1"/>
  <c r="V32" i="1"/>
  <c r="V52" i="1"/>
  <c r="W59" i="1"/>
  <c r="V88" i="1"/>
  <c r="V89" i="1"/>
  <c r="V103" i="1"/>
  <c r="V116" i="1"/>
  <c r="V123" i="1"/>
  <c r="W118" i="1"/>
  <c r="W123" i="1" s="1"/>
  <c r="V124" i="1"/>
  <c r="F482" i="1"/>
  <c r="V132" i="1"/>
  <c r="W127" i="1"/>
  <c r="W131" i="1" s="1"/>
  <c r="V131" i="1"/>
  <c r="W139" i="1"/>
  <c r="V151" i="1"/>
  <c r="V152" i="1"/>
  <c r="I482" i="1"/>
  <c r="V158" i="1"/>
  <c r="W155" i="1"/>
  <c r="W157" i="1" s="1"/>
  <c r="V162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46" i="1"/>
  <c r="V253" i="1"/>
  <c r="K482" i="1"/>
  <c r="V264" i="1"/>
  <c r="W256" i="1"/>
  <c r="W263" i="1" s="1"/>
  <c r="V268" i="1"/>
  <c r="V279" i="1"/>
  <c r="W300" i="1"/>
  <c r="V305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24" i="1"/>
  <c r="H482" i="1"/>
  <c r="P482" i="1"/>
  <c r="C482" i="1"/>
  <c r="V51" i="1"/>
  <c r="G482" i="1"/>
  <c r="V140" i="1"/>
  <c r="M482" i="1"/>
  <c r="V301" i="1"/>
  <c r="V327" i="1"/>
  <c r="W324" i="1"/>
  <c r="W326" i="1" s="1"/>
  <c r="V333" i="1"/>
  <c r="V337" i="1"/>
  <c r="W336" i="1"/>
  <c r="W337" i="1" s="1"/>
  <c r="V338" i="1"/>
  <c r="O482" i="1"/>
  <c r="V345" i="1"/>
  <c r="W342" i="1"/>
  <c r="W344" i="1" s="1"/>
  <c r="V360" i="1"/>
  <c r="V378" i="1"/>
  <c r="V381" i="1"/>
  <c r="W380" i="1"/>
  <c r="W381" i="1" s="1"/>
  <c r="V382" i="1"/>
  <c r="V388" i="1"/>
  <c r="W385" i="1"/>
  <c r="W387" i="1" s="1"/>
  <c r="V397" i="1"/>
  <c r="W433" i="1"/>
  <c r="V438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<sst xmlns="http://schemas.openxmlformats.org/spreadsheetml/2006/main" count="1717" uniqueCount="647">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</sst>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82"/>
  <sheetViews>
    <sheetView showGridLines="0" tabSelected="1" zoomScaleNormal="100" zoomScaleSheetLayoutView="100" workbookViewId="0">
      <selection activeCell="R22" sqref="R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45215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Понедельник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0.41666666666666669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70</v>
      </c>
      <c r="V49" s="312">
        <f>IFERROR(IF(U49="",0,CEILING((U49/$H49),1)*$H49),"")</f>
        <v>75.600000000000009</v>
      </c>
      <c r="W49" s="37">
        <f>IFERROR(IF(V49=0,"",ROUNDUP(V49/H49,0)*0.02175),"")</f>
        <v>0.15225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202.5</v>
      </c>
      <c r="V50" s="312">
        <f>IFERROR(IF(U50="",0,CEILING((U50/$H50),1)*$H50),"")</f>
        <v>202.5</v>
      </c>
      <c r="W50" s="37">
        <f>IFERROR(IF(V50=0,"",ROUNDUP(V50/H50,0)*0.00753),"")</f>
        <v>0.56474999999999997</v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81.481481481481481</v>
      </c>
      <c r="V51" s="313">
        <f>IFERROR(V49/H49,"0")+IFERROR(V50/H50,"0")</f>
        <v>82</v>
      </c>
      <c r="W51" s="313">
        <f>IFERROR(IF(W49="",0,W49),"0")+IFERROR(IF(W50="",0,W50),"0")</f>
        <v>0.71699999999999997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272.5</v>
      </c>
      <c r="V52" s="313">
        <f>IFERROR(SUM(V49:V50),"0")</f>
        <v>278.10000000000002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400</v>
      </c>
      <c r="V56" s="312">
        <f>IFERROR(IF(U56="",0,CEILING((U56/$H56),1)*$H56),"")</f>
        <v>410.40000000000003</v>
      </c>
      <c r="W56" s="37">
        <f>IFERROR(IF(V56=0,"",ROUNDUP(V56/H56,0)*0.02175),"")</f>
        <v>0.8264999999999999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765</v>
      </c>
      <c r="V57" s="312">
        <f>IFERROR(IF(U57="",0,CEILING((U57/$H57),1)*$H57),"")</f>
        <v>765</v>
      </c>
      <c r="W57" s="37">
        <f>IFERROR(IF(V57=0,"",ROUNDUP(V57/H57,0)*0.00937),"")</f>
        <v>1.5929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207.03703703703704</v>
      </c>
      <c r="V59" s="313">
        <f>IFERROR(V55/H55,"0")+IFERROR(V56/H56,"0")+IFERROR(V57/H57,"0")+IFERROR(V58/H58,"0")</f>
        <v>208</v>
      </c>
      <c r="W59" s="313">
        <f>IFERROR(IF(W55="",0,W55),"0")+IFERROR(IF(W56="",0,W56),"0")+IFERROR(IF(W57="",0,W57),"0")+IFERROR(IF(W58="",0,W58),"0")</f>
        <v>2.4194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1165</v>
      </c>
      <c r="V60" s="313">
        <f>IFERROR(SUM(V55:V58),"0")</f>
        <v>1175.4000000000001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20</v>
      </c>
      <c r="V63" s="312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230</v>
      </c>
      <c r="V64" s="312">
        <f t="shared" si="2"/>
        <v>237.60000000000002</v>
      </c>
      <c r="W64" s="37">
        <f>IFERROR(IF(V64=0,"",ROUNDUP(V64/H64,0)*0.02175),"")</f>
        <v>0.47849999999999998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500</v>
      </c>
      <c r="V65" s="312">
        <f t="shared" si="2"/>
        <v>507.6</v>
      </c>
      <c r="W65" s="37">
        <f>IFERROR(IF(V65=0,"",ROUNDUP(V65/H65,0)*0.02175),"")</f>
        <v>1.0222499999999999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30</v>
      </c>
      <c r="V66" s="312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45</v>
      </c>
      <c r="V67" s="312">
        <f t="shared" si="2"/>
        <v>45</v>
      </c>
      <c r="W67" s="37">
        <f>IFERROR(IF(V67=0,"",ROUNDUP(V67/H67,0)*0.00753),"")</f>
        <v>0.11295000000000001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192</v>
      </c>
      <c r="V69" s="312">
        <f t="shared" si="2"/>
        <v>192</v>
      </c>
      <c r="W69" s="37">
        <f t="shared" si="3"/>
        <v>0.44975999999999999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405</v>
      </c>
      <c r="V77" s="312">
        <f t="shared" si="2"/>
        <v>405</v>
      </c>
      <c r="W77" s="37">
        <f>IFERROR(IF(V77=0,"",ROUNDUP(V77/H77,0)*0.00937),"")</f>
        <v>0.84329999999999994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225.15608465608466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227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3.0155099999999999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1422</v>
      </c>
      <c r="V80" s="313">
        <f>IFERROR(SUM(V63:V78),"0")</f>
        <v>1442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200</v>
      </c>
      <c r="V106" s="312">
        <f t="shared" si="6"/>
        <v>201.60000000000002</v>
      </c>
      <c r="W106" s="37">
        <f>IFERROR(IF(V106=0,"",ROUNDUP(V106/H106,0)*0.02175),"")</f>
        <v>0.52200000000000002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80</v>
      </c>
      <c r="V107" s="312">
        <f t="shared" si="6"/>
        <v>81</v>
      </c>
      <c r="W107" s="37">
        <f>IFERROR(IF(V107=0,"",ROUNDUP(V107/H107,0)*0.02175),"")</f>
        <v>0.21749999999999997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720</v>
      </c>
      <c r="V110" s="312">
        <f t="shared" si="6"/>
        <v>720.90000000000009</v>
      </c>
      <c r="W110" s="37">
        <f>IFERROR(IF(V110=0,"",ROUNDUP(V110/H110,0)*0.00753),"")</f>
        <v>2.01051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90</v>
      </c>
      <c r="V113" s="312">
        <f t="shared" si="6"/>
        <v>90</v>
      </c>
      <c r="W113" s="37">
        <f>IFERROR(IF(V113=0,"",ROUNDUP(V113/H113,0)*0.00753),"")</f>
        <v>0.22590000000000002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330.35273368606698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331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2.9759100000000003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1090</v>
      </c>
      <c r="V116" s="313">
        <f>IFERROR(SUM(V105:V114),"0")</f>
        <v>1093.5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130</v>
      </c>
      <c r="V119" s="312">
        <f>IFERROR(IF(U119="",0,CEILING((U119/$H119),1)*$H119),"")</f>
        <v>137.69999999999999</v>
      </c>
      <c r="W119" s="37">
        <f>IFERROR(IF(V119=0,"",ROUNDUP(V119/H119,0)*0.02175),"")</f>
        <v>0.36974999999999997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16.049382716049383</v>
      </c>
      <c r="V123" s="313">
        <f>IFERROR(V118/H118,"0")+IFERROR(V119/H119,"0")+IFERROR(V120/H120,"0")+IFERROR(V121/H121,"0")+IFERROR(V122/H122,"0")</f>
        <v>17</v>
      </c>
      <c r="W123" s="313">
        <f>IFERROR(IF(W118="",0,W118),"0")+IFERROR(IF(W119="",0,W119),"0")+IFERROR(IF(W120="",0,W120),"0")+IFERROR(IF(W121="",0,W121),"0")+IFERROR(IF(W122="",0,W122),"0")</f>
        <v>0.36974999999999997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130</v>
      </c>
      <c r="V124" s="313">
        <f>IFERROR(SUM(V118:V122),"0")</f>
        <v>137.69999999999999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600</v>
      </c>
      <c r="V127" s="312">
        <f>IFERROR(IF(U127="",0,CEILING((U127/$H127),1)*$H127),"")</f>
        <v>607.5</v>
      </c>
      <c r="W127" s="37">
        <f>IFERROR(IF(V127=0,"",ROUNDUP(V127/H127,0)*0.02175),"")</f>
        <v>1.6312499999999999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900</v>
      </c>
      <c r="V129" s="312">
        <f>IFERROR(IF(U129="",0,CEILING((U129/$H129),1)*$H129),"")</f>
        <v>901.80000000000007</v>
      </c>
      <c r="W129" s="37">
        <f>IFERROR(IF(V129=0,"",ROUNDUP(V129/H129,0)*0.00753),"")</f>
        <v>2.5150200000000003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407.40740740740739</v>
      </c>
      <c r="V131" s="313">
        <f>IFERROR(V127/H127,"0")+IFERROR(V128/H128,"0")+IFERROR(V129/H129,"0")+IFERROR(V130/H130,"0")</f>
        <v>409</v>
      </c>
      <c r="W131" s="313">
        <f>IFERROR(IF(W127="",0,W127),"0")+IFERROR(IF(W128="",0,W128),"0")+IFERROR(IF(W129="",0,W129),"0")+IFERROR(IF(W130="",0,W130),"0")</f>
        <v>4.1462700000000003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1500</v>
      </c>
      <c r="V132" s="313">
        <f>IFERROR(SUM(V127:V130),"0")</f>
        <v>1509.3000000000002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250</v>
      </c>
      <c r="V143" s="312">
        <f t="shared" ref="V143:V150" si="7">IFERROR(IF(U143="",0,CEILING((U143/$H143),1)*$H143),"")</f>
        <v>252</v>
      </c>
      <c r="W143" s="37">
        <f>IFERROR(IF(V143=0,"",ROUNDUP(V143/H143,0)*0.00753),"")</f>
        <v>0.45180000000000003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50</v>
      </c>
      <c r="V144" s="312">
        <f t="shared" si="7"/>
        <v>50.400000000000006</v>
      </c>
      <c r="W144" s="37">
        <f>IFERROR(IF(V144=0,"",ROUNDUP(V144/H144,0)*0.00753),"")</f>
        <v>9.0359999999999996E-2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400</v>
      </c>
      <c r="V145" s="312">
        <f t="shared" si="7"/>
        <v>403.20000000000005</v>
      </c>
      <c r="W145" s="37">
        <f>IFERROR(IF(V145=0,"",ROUNDUP(V145/H145,0)*0.00753),"")</f>
        <v>0.72287999999999997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157.5</v>
      </c>
      <c r="V146" s="312">
        <f t="shared" si="7"/>
        <v>157.5</v>
      </c>
      <c r="W146" s="37">
        <f>IFERROR(IF(V146=0,"",ROUNDUP(V146/H146,0)*0.00502),"")</f>
        <v>0.3765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105</v>
      </c>
      <c r="V148" s="312">
        <f t="shared" si="7"/>
        <v>105</v>
      </c>
      <c r="W148" s="37">
        <f>IFERROR(IF(V148=0,"",ROUNDUP(V148/H148,0)*0.00502),"")</f>
        <v>0.251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280</v>
      </c>
      <c r="V149" s="312">
        <f t="shared" si="7"/>
        <v>281.40000000000003</v>
      </c>
      <c r="W149" s="37">
        <f>IFERROR(IF(V149=0,"",ROUNDUP(V149/H149,0)*0.00502),"")</f>
        <v>0.67268000000000006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424.99999999999994</v>
      </c>
      <c r="V151" s="313">
        <f>IFERROR(V143/H143,"0")+IFERROR(V144/H144,"0")+IFERROR(V145/H145,"0")+IFERROR(V146/H146,"0")+IFERROR(V147/H147,"0")+IFERROR(V148/H148,"0")+IFERROR(V149/H149,"0")+IFERROR(V150/H150,"0")</f>
        <v>427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2.5652200000000001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1242.5</v>
      </c>
      <c r="V152" s="313">
        <f>IFERROR(SUM(V143:V150),"0")</f>
        <v>1249.5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70</v>
      </c>
      <c r="V155" s="312">
        <f>IFERROR(IF(U155="",0,CEILING((U155/$H155),1)*$H155),"")</f>
        <v>75.600000000000009</v>
      </c>
      <c r="W155" s="37">
        <f>IFERROR(IF(V155=0,"",ROUNDUP(V155/H155,0)*0.02175),"")</f>
        <v>0.15225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6.481481481481481</v>
      </c>
      <c r="V157" s="313">
        <f>IFERROR(V155/H155,"0")+IFERROR(V156/H156,"0")</f>
        <v>7</v>
      </c>
      <c r="W157" s="313">
        <f>IFERROR(IF(W155="",0,W155),"0")+IFERROR(IF(W156="",0,W156),"0")</f>
        <v>0.15225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70</v>
      </c>
      <c r="V158" s="313">
        <f>IFERROR(SUM(V155:V156),"0")</f>
        <v>75.600000000000009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40</v>
      </c>
      <c r="V160" s="312">
        <f>IFERROR(IF(U160="",0,CEILING((U160/$H160),1)*$H160),"")</f>
        <v>43.2</v>
      </c>
      <c r="W160" s="37">
        <f>IFERROR(IF(V160=0,"",ROUNDUP(V160/H160,0)*0.02175),"")</f>
        <v>8.6999999999999994E-2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3.7037037037037033</v>
      </c>
      <c r="V162" s="313">
        <f>IFERROR(V160/H160,"0")+IFERROR(V161/H161,"0")</f>
        <v>4</v>
      </c>
      <c r="W162" s="313">
        <f>IFERROR(IF(W160="",0,W160),"0")+IFERROR(IF(W161="",0,W161),"0")</f>
        <v>8.6999999999999994E-2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40</v>
      </c>
      <c r="V163" s="313">
        <f>IFERROR(SUM(V160:V161),"0")</f>
        <v>43.2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100</v>
      </c>
      <c r="V165" s="312">
        <f>IFERROR(IF(U165="",0,CEILING((U165/$H165),1)*$H165),"")</f>
        <v>102.60000000000001</v>
      </c>
      <c r="W165" s="37">
        <f>IFERROR(IF(V165=0,"",ROUNDUP(V165/H165,0)*0.00937),"")</f>
        <v>0.17802999999999999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150</v>
      </c>
      <c r="V166" s="312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250</v>
      </c>
      <c r="V167" s="312">
        <f>IFERROR(IF(U167="",0,CEILING((U167/$H167),1)*$H167),"")</f>
        <v>253.8</v>
      </c>
      <c r="W167" s="37">
        <f>IFERROR(IF(V167=0,"",ROUNDUP(V167/H167,0)*0.00937),"")</f>
        <v>0.44039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200</v>
      </c>
      <c r="V168" s="312">
        <f>IFERROR(IF(U168="",0,CEILING((U168/$H168),1)*$H168),"")</f>
        <v>205.20000000000002</v>
      </c>
      <c r="W168" s="37">
        <f>IFERROR(IF(V168=0,"",ROUNDUP(V168/H168,0)*0.00937),"")</f>
        <v>0.35605999999999999</v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129.62962962962962</v>
      </c>
      <c r="V169" s="313">
        <f>IFERROR(V165/H165,"0")+IFERROR(V166/H166,"0")+IFERROR(V167/H167,"0")+IFERROR(V168/H168,"0")</f>
        <v>132</v>
      </c>
      <c r="W169" s="313">
        <f>IFERROR(IF(W165="",0,W165),"0")+IFERROR(IF(W166="",0,W166),"0")+IFERROR(IF(W167="",0,W167),"0")+IFERROR(IF(W168="",0,W168),"0")</f>
        <v>1.2368399999999999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700</v>
      </c>
      <c r="V170" s="313">
        <f>IFERROR(SUM(V165:V168),"0")</f>
        <v>712.80000000000007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600</v>
      </c>
      <c r="V173" s="312">
        <f t="shared" si="8"/>
        <v>600.29999999999995</v>
      </c>
      <c r="W173" s="37">
        <f>IFERROR(IF(V173=0,"",ROUNDUP(V173/H173,0)*0.02175),"")</f>
        <v>1.5007499999999998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640</v>
      </c>
      <c r="V179" s="312">
        <f t="shared" si="8"/>
        <v>640.79999999999995</v>
      </c>
      <c r="W179" s="37">
        <f>IFERROR(IF(V179=0,"",ROUNDUP(V179/H179,0)*0.00753),"")</f>
        <v>2.01051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800</v>
      </c>
      <c r="V182" s="312">
        <f t="shared" si="8"/>
        <v>801.6</v>
      </c>
      <c r="W182" s="37">
        <f>IFERROR(IF(V182=0,"",ROUNDUP(V182/H182,0)*0.00753),"")</f>
        <v>2.5150200000000003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400</v>
      </c>
      <c r="V184" s="312">
        <f t="shared" si="8"/>
        <v>400.8</v>
      </c>
      <c r="W184" s="37">
        <f t="shared" ref="W184:W189" si="9">IFERROR(IF(V184=0,"",ROUNDUP(V184/H184,0)*0.00753),"")</f>
        <v>1.2575100000000001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440</v>
      </c>
      <c r="V185" s="312">
        <f t="shared" si="8"/>
        <v>441.59999999999997</v>
      </c>
      <c r="W185" s="37">
        <f t="shared" si="9"/>
        <v>1.3855200000000001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320</v>
      </c>
      <c r="V188" s="312">
        <f t="shared" si="8"/>
        <v>321.59999999999997</v>
      </c>
      <c r="W188" s="37">
        <f t="shared" si="9"/>
        <v>1.00902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1152.2988505747128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1155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9.678329999999999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3200</v>
      </c>
      <c r="V191" s="313">
        <f>IFERROR(SUM(V172:V189),"0")</f>
        <v>3206.7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36</v>
      </c>
      <c r="V193" s="312">
        <f>IFERROR(IF(U193="",0,CEILING((U193/$H193),1)*$H193),"")</f>
        <v>36</v>
      </c>
      <c r="W193" s="37">
        <f>IFERROR(IF(V193=0,"",ROUNDUP(V193/H193,0)*0.00753),"")</f>
        <v>0.11295000000000001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40</v>
      </c>
      <c r="V194" s="312">
        <f>IFERROR(IF(U194="",0,CEILING((U194/$H194),1)*$H194),"")</f>
        <v>40.799999999999997</v>
      </c>
      <c r="W194" s="37">
        <f>IFERROR(IF(V194=0,"",ROUNDUP(V194/H194,0)*0.00753),"")</f>
        <v>0.12801000000000001</v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31.666666666666668</v>
      </c>
      <c r="V195" s="313">
        <f>IFERROR(V193/H193,"0")+IFERROR(V194/H194,"0")</f>
        <v>32</v>
      </c>
      <c r="W195" s="313">
        <f>IFERROR(IF(W193="",0,W193),"0")+IFERROR(IF(W194="",0,W194),"0")</f>
        <v>0.24096000000000001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76</v>
      </c>
      <c r="V196" s="313">
        <f>IFERROR(SUM(V193:V194),"0")</f>
        <v>76.8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40</v>
      </c>
      <c r="V221" s="312">
        <f>IFERROR(IF(U221="",0,CEILING((U221/$H221),1)*$H221),"")</f>
        <v>42</v>
      </c>
      <c r="W221" s="37">
        <f>IFERROR(IF(V221=0,"",ROUNDUP(V221/H221,0)*0.00753),"")</f>
        <v>7.5300000000000006E-2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245</v>
      </c>
      <c r="V224" s="312">
        <f>IFERROR(IF(U224="",0,CEILING((U224/$H224),1)*$H224),"")</f>
        <v>245.70000000000002</v>
      </c>
      <c r="W224" s="37">
        <f>IFERROR(IF(V224=0,"",ROUNDUP(V224/H224,0)*0.00502),"")</f>
        <v>0.58733999999999997</v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129.52380952380952</v>
      </c>
      <c r="V225" s="313">
        <f>IFERROR(V221/H221,"0")+IFERROR(V222/H222,"0")+IFERROR(V223/H223,"0")+IFERROR(V224/H224,"0")</f>
        <v>131</v>
      </c>
      <c r="W225" s="313">
        <f>IFERROR(IF(W221="",0,W221),"0")+IFERROR(IF(W222="",0,W222),"0")+IFERROR(IF(W223="",0,W223),"0")+IFERROR(IF(W224="",0,W224),"0")</f>
        <v>0.68271999999999999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292</v>
      </c>
      <c r="V226" s="313">
        <f>IFERROR(SUM(V221:V224),"0")</f>
        <v>296.10000000000002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70</v>
      </c>
      <c r="V237" s="312">
        <f>IFERROR(IF(U237="",0,CEILING((U237/$H237),1)*$H237),"")</f>
        <v>75.600000000000009</v>
      </c>
      <c r="W237" s="37">
        <f>IFERROR(IF(V237=0,"",ROUNDUP(V237/H237,0)*0.02175),"")</f>
        <v>0.19574999999999998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700</v>
      </c>
      <c r="V238" s="312">
        <f>IFERROR(IF(U238="",0,CEILING((U238/$H238),1)*$H238),"")</f>
        <v>702</v>
      </c>
      <c r="W238" s="37">
        <f>IFERROR(IF(V238=0,"",ROUNDUP(V238/H238,0)*0.02175),"")</f>
        <v>1.9574999999999998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102.83882783882784</v>
      </c>
      <c r="V240" s="313">
        <f>IFERROR(V237/H237,"0")+IFERROR(V238/H238,"0")+IFERROR(V239/H239,"0")</f>
        <v>104</v>
      </c>
      <c r="W240" s="313">
        <f>IFERROR(IF(W237="",0,W237),"0")+IFERROR(IF(W238="",0,W238),"0")+IFERROR(IF(W239="",0,W239),"0")</f>
        <v>2.262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810</v>
      </c>
      <c r="V241" s="313">
        <f>IFERROR(SUM(V237:V239),"0")</f>
        <v>819.6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30</v>
      </c>
      <c r="V244" s="312">
        <f>IFERROR(IF(U244="",0,CEILING((U244/$H244),1)*$H244),"")</f>
        <v>30.4</v>
      </c>
      <c r="W244" s="37">
        <f>IFERROR(IF(V244=0,"",ROUNDUP(V244/H244,0)*0.00753),"")</f>
        <v>7.5300000000000006E-2</v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85</v>
      </c>
      <c r="V245" s="312">
        <f>IFERROR(IF(U245="",0,CEILING((U245/$H245),1)*$H245),"")</f>
        <v>86.699999999999989</v>
      </c>
      <c r="W245" s="37">
        <f>IFERROR(IF(V245=0,"",ROUNDUP(V245/H245,0)*0.00753),"")</f>
        <v>0.25602000000000003</v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43.201754385964918</v>
      </c>
      <c r="V246" s="313">
        <f>IFERROR(V243/H243,"0")+IFERROR(V244/H244,"0")+IFERROR(V245/H245,"0")</f>
        <v>44</v>
      </c>
      <c r="W246" s="313">
        <f>IFERROR(IF(W243="",0,W243),"0")+IFERROR(IF(W244="",0,W244),"0")+IFERROR(IF(W245="",0,W245),"0")</f>
        <v>0.33132000000000006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115</v>
      </c>
      <c r="V247" s="313">
        <f>IFERROR(SUM(V243:V245),"0")</f>
        <v>117.1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50</v>
      </c>
      <c r="V251" s="312">
        <f>IFERROR(IF(U251="",0,CEILING((U251/$H251),1)*$H251),"")</f>
        <v>50</v>
      </c>
      <c r="W251" s="37">
        <f>IFERROR(IF(V251=0,"",ROUNDUP(V251/H251,0)*0.00474),"")</f>
        <v>0.11850000000000001</v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25</v>
      </c>
      <c r="V252" s="313">
        <f>IFERROR(V249/H249,"0")+IFERROR(V250/H250,"0")+IFERROR(V251/H251,"0")</f>
        <v>25</v>
      </c>
      <c r="W252" s="313">
        <f>IFERROR(IF(W249="",0,W249),"0")+IFERROR(IF(W250="",0,W250),"0")+IFERROR(IF(W251="",0,W251),"0")</f>
        <v>0.11850000000000001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50</v>
      </c>
      <c r="V253" s="313">
        <f>IFERROR(SUM(V249:V251),"0")</f>
        <v>50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70</v>
      </c>
      <c r="V256" s="312">
        <f t="shared" ref="V256:V262" si="13">IFERROR(IF(U256="",0,CEILING((U256/$H256),1)*$H256),"")</f>
        <v>75.600000000000009</v>
      </c>
      <c r="W256" s="37">
        <f>IFERROR(IF(V256=0,"",ROUNDUP(V256/H256,0)*0.02175),"")</f>
        <v>0.15225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6.481481481481481</v>
      </c>
      <c r="V263" s="313">
        <f>IFERROR(V256/H256,"0")+IFERROR(V257/H257,"0")+IFERROR(V258/H258,"0")+IFERROR(V259/H259,"0")+IFERROR(V260/H260,"0")+IFERROR(V261/H261,"0")+IFERROR(V262/H262,"0")</f>
        <v>7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0.15225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70</v>
      </c>
      <c r="V264" s="313">
        <f>IFERROR(SUM(V256:V262),"0")</f>
        <v>75.600000000000009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36</v>
      </c>
      <c r="V272" s="312">
        <f>IFERROR(IF(U272="",0,CEILING((U272/$H272),1)*$H272),"")</f>
        <v>36</v>
      </c>
      <c r="W272" s="37">
        <f>IFERROR(IF(V272=0,"",ROUNDUP(V272/H272,0)*0.00753),"")</f>
        <v>0.15060000000000001</v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20</v>
      </c>
      <c r="V273" s="313">
        <f>IFERROR(V272/H272,"0")</f>
        <v>20</v>
      </c>
      <c r="W273" s="313">
        <f>IFERROR(IF(W272="",0,W272),"0")</f>
        <v>0.15060000000000001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36</v>
      </c>
      <c r="V274" s="313">
        <f>IFERROR(SUM(V272:V272),"0")</f>
        <v>36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210</v>
      </c>
      <c r="V277" s="312">
        <f>IFERROR(IF(U277="",0,CEILING((U277/$H277),1)*$H277),"")</f>
        <v>211.68</v>
      </c>
      <c r="W277" s="37">
        <f>IFERROR(IF(V277=0,"",ROUNDUP(V277/H277,0)*0.00753),"")</f>
        <v>0.63251999999999997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630</v>
      </c>
      <c r="V278" s="312">
        <f>IFERROR(IF(U278="",0,CEILING((U278/$H278),1)*$H278),"")</f>
        <v>630</v>
      </c>
      <c r="W278" s="37">
        <f>IFERROR(IF(V278=0,"",ROUNDUP(V278/H278,0)*0.00753),"")</f>
        <v>1.8825000000000001</v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333.33333333333331</v>
      </c>
      <c r="V279" s="313">
        <f>IFERROR(V276/H276,"0")+IFERROR(V277/H277,"0")+IFERROR(V278/H278,"0")</f>
        <v>334</v>
      </c>
      <c r="W279" s="313">
        <f>IFERROR(IF(W276="",0,W276),"0")+IFERROR(IF(W277="",0,W277),"0")+IFERROR(IF(W278="",0,W278),"0")</f>
        <v>2.5150199999999998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840</v>
      </c>
      <c r="V280" s="313">
        <f>IFERROR(SUM(V276:V278),"0")</f>
        <v>841.68000000000006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49.4</v>
      </c>
      <c r="V282" s="312">
        <f>IFERROR(IF(U282="",0,CEILING((U282/$H282),1)*$H282),"")</f>
        <v>50.16</v>
      </c>
      <c r="W282" s="37">
        <f>IFERROR(IF(V282=0,"",ROUNDUP(V282/H282,0)*0.00753),"")</f>
        <v>0.16566</v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21.666666666666668</v>
      </c>
      <c r="V283" s="313">
        <f>IFERROR(V282/H282,"0")</f>
        <v>22</v>
      </c>
      <c r="W283" s="313">
        <f>IFERROR(IF(W282="",0,W282),"0")</f>
        <v>0.16566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49.4</v>
      </c>
      <c r="V284" s="313">
        <f>IFERROR(SUM(V282:V282),"0")</f>
        <v>50.16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17</v>
      </c>
      <c r="V286" s="312">
        <f>IFERROR(IF(U286="",0,CEILING((U286/$H286),1)*$H286),"")</f>
        <v>17.849999999999998</v>
      </c>
      <c r="W286" s="37">
        <f>IFERROR(IF(V286=0,"",ROUNDUP(V286/H286,0)*0.00753),"")</f>
        <v>5.271E-2</v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6.666666666666667</v>
      </c>
      <c r="V287" s="313">
        <f>IFERROR(V286/H286,"0")</f>
        <v>7</v>
      </c>
      <c r="W287" s="313">
        <f>IFERROR(IF(W286="",0,W286),"0")</f>
        <v>5.271E-2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17</v>
      </c>
      <c r="V288" s="313">
        <f>IFERROR(SUM(V286:V286),"0")</f>
        <v>17.849999999999998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100</v>
      </c>
      <c r="V298" s="312">
        <f t="shared" si="14"/>
        <v>100</v>
      </c>
      <c r="W298" s="37">
        <f>IFERROR(IF(V298=0,"",ROUNDUP(V298/H298,0)*0.00937),"")</f>
        <v>0.18740000000000001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35</v>
      </c>
      <c r="V299" s="312">
        <f t="shared" si="14"/>
        <v>35</v>
      </c>
      <c r="W299" s="37">
        <f>IFERROR(IF(V299=0,"",ROUNDUP(V299/H299,0)*0.00937),"")</f>
        <v>6.5589999999999996E-2</v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27</v>
      </c>
      <c r="V300" s="313">
        <f>IFERROR(V292/H292,"0")+IFERROR(V293/H293,"0")+IFERROR(V294/H294,"0")+IFERROR(V295/H295,"0")+IFERROR(V296/H296,"0")+IFERROR(V297/H297,"0")+IFERROR(V298/H298,"0")+IFERROR(V299/H299,"0")</f>
        <v>27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0.25298999999999999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135</v>
      </c>
      <c r="V301" s="313">
        <f>IFERROR(SUM(V292:V299),"0")</f>
        <v>135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24</v>
      </c>
      <c r="V304" s="312">
        <f>IFERROR(IF(U304="",0,CEILING((U304/$H304),1)*$H304),"")</f>
        <v>24</v>
      </c>
      <c r="W304" s="37">
        <f>IFERROR(IF(V304=0,"",ROUNDUP(V304/H304,0)*0.00937),"")</f>
        <v>5.6219999999999999E-2</v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6</v>
      </c>
      <c r="V305" s="313">
        <f>IFERROR(V303/H303,"0")+IFERROR(V304/H304,"0")</f>
        <v>6</v>
      </c>
      <c r="W305" s="313">
        <f>IFERROR(IF(W303="",0,W303),"0")+IFERROR(IF(W304="",0,W304),"0")</f>
        <v>5.6219999999999999E-2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24</v>
      </c>
      <c r="V306" s="313">
        <f>IFERROR(SUM(V303:V304),"0")</f>
        <v>24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50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6.4102564102564106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50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90</v>
      </c>
      <c r="V312" s="312">
        <f>IFERROR(IF(U312="",0,CEILING((U312/$H312),1)*$H312),"")</f>
        <v>93.6</v>
      </c>
      <c r="W312" s="37">
        <f>IFERROR(IF(V312=0,"",ROUNDUP(V312/H312,0)*0.02175),"")</f>
        <v>0.26100000000000001</v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11.538461538461538</v>
      </c>
      <c r="V313" s="313">
        <f>IFERROR(V312/H312,"0")</f>
        <v>12</v>
      </c>
      <c r="W313" s="313">
        <f>IFERROR(IF(W312="",0,W312),"0")</f>
        <v>0.26100000000000001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90</v>
      </c>
      <c r="V314" s="313">
        <f>IFERROR(SUM(V312:V312),"0")</f>
        <v>93.6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50</v>
      </c>
      <c r="V317" s="312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4.166666666666667</v>
      </c>
      <c r="V321" s="313">
        <f>IFERROR(V317/H317,"0")+IFERROR(V318/H318,"0")+IFERROR(V319/H319,"0")+IFERROR(V320/H320,"0")</f>
        <v>5</v>
      </c>
      <c r="W321" s="313">
        <f>IFERROR(IF(W317="",0,W317),"0")+IFERROR(IF(W318="",0,W318),"0")+IFERROR(IF(W319="",0,W319),"0")+IFERROR(IF(W320="",0,W320),"0")</f>
        <v>0.10874999999999999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50</v>
      </c>
      <c r="V322" s="313">
        <f>IFERROR(SUM(V317:V320),"0")</f>
        <v>60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30</v>
      </c>
      <c r="V329" s="312">
        <f>IFERROR(IF(U329="",0,CEILING((U329/$H329),1)*$H329),"")</f>
        <v>31.2</v>
      </c>
      <c r="W329" s="37">
        <f>IFERROR(IF(V329=0,"",ROUNDUP(V329/H329,0)*0.02175),"")</f>
        <v>8.6999999999999994E-2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7.1794871794871797</v>
      </c>
      <c r="V333" s="313">
        <f>IFERROR(V329/H329,"0")+IFERROR(V330/H330,"0")+IFERROR(V331/H331,"0")+IFERROR(V332/H332,"0")</f>
        <v>8</v>
      </c>
      <c r="W333" s="313">
        <f>IFERROR(IF(W329="",0,W329),"0")+IFERROR(IF(W330="",0,W330),"0")+IFERROR(IF(W331="",0,W331),"0")+IFERROR(IF(W332="",0,W332),"0")</f>
        <v>0.11712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38</v>
      </c>
      <c r="V334" s="313">
        <f>IFERROR(SUM(V329:V332),"0")</f>
        <v>40.799999999999997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22.5</v>
      </c>
      <c r="V343" s="312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8.3333333333333321</v>
      </c>
      <c r="V344" s="313">
        <f>IFERROR(V342/H342,"0")+IFERROR(V343/H343,"0")</f>
        <v>9</v>
      </c>
      <c r="W344" s="313">
        <f>IFERROR(IF(W342="",0,W342),"0")+IFERROR(IF(W343="",0,W343),"0")</f>
        <v>6.7769999999999997E-2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22.5</v>
      </c>
      <c r="V345" s="313">
        <f>IFERROR(SUM(V342:V343),"0")</f>
        <v>24.3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50</v>
      </c>
      <c r="V347" s="312">
        <f t="shared" ref="V347:V359" si="15">IFERROR(IF(U347="",0,CEILING((U347/$H347),1)*$H347),"")</f>
        <v>50.400000000000006</v>
      </c>
      <c r="W347" s="37">
        <f>IFERROR(IF(V347=0,"",ROUNDUP(V347/H347,0)*0.00753),"")</f>
        <v>9.0359999999999996E-2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150</v>
      </c>
      <c r="V349" s="312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168</v>
      </c>
      <c r="V350" s="312">
        <f t="shared" si="15"/>
        <v>168</v>
      </c>
      <c r="W350" s="37">
        <f>IFERROR(IF(V350=0,"",ROUNDUP(V350/H350,0)*0.00753),"")</f>
        <v>0.753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175</v>
      </c>
      <c r="V352" s="312">
        <f t="shared" si="15"/>
        <v>176.4</v>
      </c>
      <c r="W352" s="37">
        <f t="shared" si="16"/>
        <v>0.42168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140</v>
      </c>
      <c r="V354" s="312">
        <f t="shared" si="15"/>
        <v>140.70000000000002</v>
      </c>
      <c r="W354" s="37">
        <f t="shared" si="16"/>
        <v>0.33634000000000003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175</v>
      </c>
      <c r="V358" s="312">
        <f t="shared" si="15"/>
        <v>176.4</v>
      </c>
      <c r="W358" s="37">
        <f t="shared" si="16"/>
        <v>0.42168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380.95238095238091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383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2.2941400000000001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858</v>
      </c>
      <c r="V361" s="313">
        <f>IFERROR(SUM(V347:V359),"0")</f>
        <v>863.1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100</v>
      </c>
      <c r="V390" s="312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35</v>
      </c>
      <c r="V395" s="312">
        <f t="shared" si="17"/>
        <v>35.700000000000003</v>
      </c>
      <c r="W395" s="37">
        <f>IFERROR(IF(V395=0,"",ROUNDUP(V395/H395,0)*0.00502),"")</f>
        <v>8.5339999999999999E-2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40.476190476190474</v>
      </c>
      <c r="V397" s="313">
        <f>IFERROR(V390/H390,"0")+IFERROR(V391/H391,"0")+IFERROR(V392/H392,"0")+IFERROR(V393/H393,"0")+IFERROR(V394/H394,"0")+IFERROR(V395/H395,"0")+IFERROR(V396/H396,"0")</f>
        <v>41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0.26605999999999996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135</v>
      </c>
      <c r="V398" s="313">
        <f>IFERROR(SUM(V390:V396),"0")</f>
        <v>136.5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500</v>
      </c>
      <c r="V411" s="312">
        <f t="shared" si="18"/>
        <v>501.6</v>
      </c>
      <c r="W411" s="37">
        <f>IFERROR(IF(V411=0,"",ROUNDUP(V411/H411,0)*0.01196),"")</f>
        <v>1.1362000000000001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60</v>
      </c>
      <c r="V412" s="312">
        <f t="shared" si="18"/>
        <v>63.36</v>
      </c>
      <c r="W412" s="37">
        <f>IFERROR(IF(V412=0,"",ROUNDUP(V412/H412,0)*0.01196),"")</f>
        <v>0.14352000000000001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200</v>
      </c>
      <c r="V413" s="312">
        <f t="shared" si="18"/>
        <v>200.64000000000001</v>
      </c>
      <c r="W413" s="37">
        <f>IFERROR(IF(V413=0,"",ROUNDUP(V413/H413,0)*0.01196),"")</f>
        <v>0.45448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36</v>
      </c>
      <c r="V414" s="312">
        <f t="shared" si="18"/>
        <v>36</v>
      </c>
      <c r="W414" s="37">
        <f>IFERROR(IF(V414=0,"",ROUNDUP(V414/H414,0)*0.00937),"")</f>
        <v>9.3700000000000006E-2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42</v>
      </c>
      <c r="V418" s="312">
        <f t="shared" si="18"/>
        <v>43.2</v>
      </c>
      <c r="W418" s="37">
        <f>IFERROR(IF(V418=0,"",ROUNDUP(V418/H418,0)*0.00937),"")</f>
        <v>0.11244</v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165.60606060606059</v>
      </c>
      <c r="V419" s="313">
        <f>IFERROR(V410/H410,"0")+IFERROR(V411/H411,"0")+IFERROR(V412/H412,"0")+IFERROR(V413/H413,"0")+IFERROR(V414/H414,"0")+IFERROR(V415/H415,"0")+IFERROR(V416/H416,"0")+IFERROR(V417/H417,"0")+IFERROR(V418/H418,"0")</f>
        <v>167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1.9403400000000002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838</v>
      </c>
      <c r="V420" s="313">
        <f>IFERROR(SUM(V410:V418),"0")</f>
        <v>844.80000000000007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250</v>
      </c>
      <c r="V422" s="312">
        <f>IFERROR(IF(U422="",0,CEILING((U422/$H422),1)*$H422),"")</f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47.348484848484844</v>
      </c>
      <c r="V424" s="313">
        <f>IFERROR(V422/H422,"0")+IFERROR(V423/H423,"0")</f>
        <v>48</v>
      </c>
      <c r="W424" s="313">
        <f>IFERROR(IF(W422="",0,W422),"0")+IFERROR(IF(W423="",0,W423),"0")</f>
        <v>0.57408000000000003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250</v>
      </c>
      <c r="V425" s="313">
        <f>IFERROR(SUM(V422:V423),"0")</f>
        <v>253.44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200</v>
      </c>
      <c r="V427" s="312">
        <f t="shared" ref="V427:V432" si="19">IFERROR(IF(U427="",0,CEILING((U427/$H427),1)*$H427),"")</f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120</v>
      </c>
      <c r="V428" s="312">
        <f t="shared" si="19"/>
        <v>121.44000000000001</v>
      </c>
      <c r="W428" s="37">
        <f>IFERROR(IF(V428=0,"",ROUNDUP(V428/H428,0)*0.01196),"")</f>
        <v>0.27507999999999999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200</v>
      </c>
      <c r="V429" s="312">
        <f t="shared" si="19"/>
        <v>200.64000000000001</v>
      </c>
      <c r="W429" s="37">
        <f>IFERROR(IF(V429=0,"",ROUNDUP(V429/H429,0)*0.01196),"")</f>
        <v>0.45448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12</v>
      </c>
      <c r="V432" s="312">
        <f t="shared" si="19"/>
        <v>14.4</v>
      </c>
      <c r="W432" s="37">
        <f>IFERROR(IF(V432=0,"",ROUNDUP(V432/H432,0)*0.00937),"")</f>
        <v>3.7479999999999999E-2</v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101.8181818181818</v>
      </c>
      <c r="V433" s="313">
        <f>IFERROR(V427/H427,"0")+IFERROR(V428/H428,"0")+IFERROR(V429/H429,"0")+IFERROR(V430/H430,"0")+IFERROR(V431/H431,"0")+IFERROR(V432/H432,"0")</f>
        <v>103</v>
      </c>
      <c r="W433" s="313">
        <f>IFERROR(IF(W427="",0,W427),"0")+IFERROR(IF(W428="",0,W428),"0")+IFERROR(IF(W429="",0,W429),"0")+IFERROR(IF(W430="",0,W430),"0")+IFERROR(IF(W431="",0,W431),"0")+IFERROR(IF(W432="",0,W432),"0")</f>
        <v>1.2215199999999999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532</v>
      </c>
      <c r="V434" s="313">
        <f>IFERROR(SUM(V427:V432),"0")</f>
        <v>537.12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20</v>
      </c>
      <c r="V444" s="312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1.6666666666666667</v>
      </c>
      <c r="V445" s="313">
        <f>IFERROR(V443/H443,"0")+IFERROR(V444/H444,"0")</f>
        <v>2</v>
      </c>
      <c r="W445" s="313">
        <f>IFERROR(IF(W443="",0,W443),"0")+IFERROR(IF(W444="",0,W444),"0")</f>
        <v>4.3499999999999997E-2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20</v>
      </c>
      <c r="V446" s="313">
        <f>IFERROR(SUM(V443:V444),"0")</f>
        <v>24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10</v>
      </c>
      <c r="V455" s="312">
        <f>IFERROR(IF(U455="",0,CEILING((U455/$H455),1)*$H455),"")</f>
        <v>12.600000000000001</v>
      </c>
      <c r="W455" s="37">
        <f>IFERROR(IF(V455=0,"",ROUNDUP(V455/H455,0)*0.00753),"")</f>
        <v>2.2589999999999999E-2</v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2.3809523809523809</v>
      </c>
      <c r="V456" s="313">
        <f>IFERROR(V454/H454,"0")+IFERROR(V455/H455,"0")</f>
        <v>3</v>
      </c>
      <c r="W456" s="313">
        <f>IFERROR(IF(W454="",0,W454),"0")+IFERROR(IF(W455="",0,W455),"0")</f>
        <v>2.2589999999999999E-2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10</v>
      </c>
      <c r="V457" s="313">
        <f>IFERROR(SUM(V454:V455),"0")</f>
        <v>12.600000000000001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700</v>
      </c>
      <c r="V469" s="312">
        <f>IFERROR(IF(U469="",0,CEILING((U469/$H469),1)*$H469),"")</f>
        <v>702</v>
      </c>
      <c r="W469" s="37">
        <f>IFERROR(IF(V469=0,"",ROUNDUP(V469/H469,0)*0.02175),"")</f>
        <v>1.9574999999999998</v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89.743589743589752</v>
      </c>
      <c r="V470" s="313">
        <f>IFERROR(V469/H469,"0")</f>
        <v>90</v>
      </c>
      <c r="W470" s="313">
        <f>IFERROR(IF(W469="",0,W469),"0")</f>
        <v>1.9574999999999998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700</v>
      </c>
      <c r="V471" s="313">
        <f>IFERROR(SUM(V469:V469),"0")</f>
        <v>702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16939.900000000001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17110.55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18271.61821703738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18452.393000000007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37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37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19196.61821703738</v>
      </c>
      <c r="V475" s="313">
        <f>GrossWeightTotalR+PalletQtyTotalR*25</f>
        <v>19377.393000000007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4605.5977115577853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4636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43.371050000000018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278.10000000000002</v>
      </c>
      <c r="D482" s="47">
        <f>IFERROR(V55*1,"0")+IFERROR(V56*1,"0")+IFERROR(V57*1,"0")+IFERROR(V58*1,"0")</f>
        <v>1175.4000000000001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2673.2</v>
      </c>
      <c r="F482" s="47">
        <f>IFERROR(V127*1,"0")+IFERROR(V128*1,"0")+IFERROR(V129*1,"0")+IFERROR(V130*1,"0")</f>
        <v>1509.3000000000002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1249.5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4115.0999999999995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1282.8000000000002</v>
      </c>
      <c r="K482" s="47">
        <f>IFERROR(V256*1,"0")+IFERROR(V257*1,"0")+IFERROR(V258*1,"0")+IFERROR(V259*1,"0")+IFERROR(V260*1,"0")+IFERROR(V261*1,"0")+IFERROR(V262*1,"0")+IFERROR(V266*1,"0")+IFERROR(V267*1,"0")</f>
        <v>75.600000000000009</v>
      </c>
      <c r="L482" s="47">
        <f>IFERROR(V272*1,"0")+IFERROR(V276*1,"0")+IFERROR(V277*1,"0")+IFERROR(V278*1,"0")+IFERROR(V282*1,"0")+IFERROR(V286*1,"0")</f>
        <v>945.69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307.2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100.8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887.40000000000009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136.5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1635.3600000000004</v>
      </c>
      <c r="R482" s="47">
        <f>IFERROR(V443*1,"0")+IFERROR(V444*1,"0")+IFERROR(V448*1,"0")+IFERROR(V449*1,"0")+IFERROR(V450*1,"0")+IFERROR(V454*1,"0")+IFERROR(V455*1,"0")+IFERROR(V459*1,"0")+IFERROR(V460*1,"0")</f>
        <v>36.6</v>
      </c>
      <c r="S482" s="47">
        <f>IFERROR(V465*1,"0")+IFERROR(V469*1,"0")</f>
        <v>702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2023-10-18T10:51:25Z</dcterms:modified>
</cp:coreProperties>
</file>