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0" windowWidth="20355" windowHeight="1395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44525"/>
</workbook>
</file>

<file path=xl/calcChain.xml><?xml version="1.0" encoding="utf-8"?>
<calcChain xmlns="http://schemas.openxmlformats.org/spreadsheetml/2006/main">
  <c r="U468" i="1" l="1"/>
  <c r="U467" i="1"/>
  <c r="U469" i="1" s="1"/>
  <c r="U465" i="1"/>
  <c r="V464" i="1"/>
  <c r="U464" i="1"/>
  <c r="V463" i="1"/>
  <c r="S476" i="1" s="1"/>
  <c r="M463" i="1"/>
  <c r="U460" i="1"/>
  <c r="V459" i="1"/>
  <c r="U459" i="1"/>
  <c r="V458" i="1"/>
  <c r="W458" i="1" s="1"/>
  <c r="M458" i="1"/>
  <c r="V457" i="1"/>
  <c r="V460" i="1" s="1"/>
  <c r="M457" i="1"/>
  <c r="V455" i="1"/>
  <c r="U455" i="1"/>
  <c r="U454" i="1"/>
  <c r="V453" i="1"/>
  <c r="W453" i="1" s="1"/>
  <c r="M453" i="1"/>
  <c r="W452" i="1"/>
  <c r="V452" i="1"/>
  <c r="V451" i="1"/>
  <c r="W451" i="1" s="1"/>
  <c r="W454" i="1" s="1"/>
  <c r="M451" i="1"/>
  <c r="U449" i="1"/>
  <c r="V448" i="1"/>
  <c r="U448" i="1"/>
  <c r="V447" i="1"/>
  <c r="W447" i="1" s="1"/>
  <c r="M447" i="1"/>
  <c r="V446" i="1"/>
  <c r="W446" i="1" s="1"/>
  <c r="M446" i="1"/>
  <c r="W445" i="1"/>
  <c r="W448" i="1" s="1"/>
  <c r="V445" i="1"/>
  <c r="V449" i="1" s="1"/>
  <c r="U443" i="1"/>
  <c r="U442" i="1"/>
  <c r="V441" i="1"/>
  <c r="W441" i="1" s="1"/>
  <c r="M441" i="1"/>
  <c r="V440" i="1"/>
  <c r="M440" i="1"/>
  <c r="U436" i="1"/>
  <c r="V435" i="1"/>
  <c r="U435" i="1"/>
  <c r="V434" i="1"/>
  <c r="W434" i="1" s="1"/>
  <c r="M434" i="1"/>
  <c r="V433" i="1"/>
  <c r="V436" i="1" s="1"/>
  <c r="M433" i="1"/>
  <c r="U431" i="1"/>
  <c r="U430" i="1"/>
  <c r="V429" i="1"/>
  <c r="W429" i="1" s="1"/>
  <c r="V428" i="1"/>
  <c r="W428" i="1" s="1"/>
  <c r="V427" i="1"/>
  <c r="W427" i="1" s="1"/>
  <c r="V426" i="1"/>
  <c r="W426" i="1" s="1"/>
  <c r="M426" i="1"/>
  <c r="V425" i="1"/>
  <c r="W425" i="1" s="1"/>
  <c r="M425" i="1"/>
  <c r="V424" i="1"/>
  <c r="W424" i="1" s="1"/>
  <c r="M424" i="1"/>
  <c r="V422" i="1"/>
  <c r="U422" i="1"/>
  <c r="V421" i="1"/>
  <c r="U421" i="1"/>
  <c r="V420" i="1"/>
  <c r="W420" i="1" s="1"/>
  <c r="M420" i="1"/>
  <c r="W419" i="1"/>
  <c r="V419" i="1"/>
  <c r="M419" i="1"/>
  <c r="U417" i="1"/>
  <c r="U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V389" i="1"/>
  <c r="W389" i="1" s="1"/>
  <c r="M389" i="1"/>
  <c r="V388" i="1"/>
  <c r="W388" i="1" s="1"/>
  <c r="M388" i="1"/>
  <c r="V387" i="1"/>
  <c r="W387" i="1" s="1"/>
  <c r="W394" i="1" s="1"/>
  <c r="M387" i="1"/>
  <c r="V385" i="1"/>
  <c r="U385" i="1"/>
  <c r="V384" i="1"/>
  <c r="U384" i="1"/>
  <c r="V383" i="1"/>
  <c r="W383" i="1" s="1"/>
  <c r="M383" i="1"/>
  <c r="W382" i="1"/>
  <c r="W384" i="1" s="1"/>
  <c r="V382" i="1"/>
  <c r="M382" i="1"/>
  <c r="V379" i="1"/>
  <c r="U379" i="1"/>
  <c r="V378" i="1"/>
  <c r="U378" i="1"/>
  <c r="W377" i="1"/>
  <c r="W378" i="1" s="1"/>
  <c r="V377" i="1"/>
  <c r="U375" i="1"/>
  <c r="U374" i="1"/>
  <c r="V373" i="1"/>
  <c r="W373" i="1" s="1"/>
  <c r="M373" i="1"/>
  <c r="V372" i="1"/>
  <c r="W372" i="1" s="1"/>
  <c r="M372" i="1"/>
  <c r="V371" i="1"/>
  <c r="V374" i="1" s="1"/>
  <c r="M371" i="1"/>
  <c r="V369" i="1"/>
  <c r="U369" i="1"/>
  <c r="V368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V361" i="1"/>
  <c r="W361" i="1" s="1"/>
  <c r="M361" i="1"/>
  <c r="V360" i="1"/>
  <c r="W360" i="1" s="1"/>
  <c r="M360" i="1"/>
  <c r="U358" i="1"/>
  <c r="V357" i="1"/>
  <c r="U357" i="1"/>
  <c r="V356" i="1"/>
  <c r="W356" i="1" s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M344" i="1"/>
  <c r="V342" i="1"/>
  <c r="U342" i="1"/>
  <c r="V341" i="1"/>
  <c r="U341" i="1"/>
  <c r="V340" i="1"/>
  <c r="W340" i="1" s="1"/>
  <c r="M340" i="1"/>
  <c r="W339" i="1"/>
  <c r="W341" i="1" s="1"/>
  <c r="V339" i="1"/>
  <c r="O476" i="1" s="1"/>
  <c r="M339" i="1"/>
  <c r="V335" i="1"/>
  <c r="U335" i="1"/>
  <c r="V334" i="1"/>
  <c r="U334" i="1"/>
  <c r="W333" i="1"/>
  <c r="W334" i="1" s="1"/>
  <c r="V333" i="1"/>
  <c r="M333" i="1"/>
  <c r="U331" i="1"/>
  <c r="U330" i="1"/>
  <c r="W329" i="1"/>
  <c r="V329" i="1"/>
  <c r="M329" i="1"/>
  <c r="V328" i="1"/>
  <c r="W328" i="1" s="1"/>
  <c r="M328" i="1"/>
  <c r="V327" i="1"/>
  <c r="W327" i="1" s="1"/>
  <c r="M327" i="1"/>
  <c r="V326" i="1"/>
  <c r="W326" i="1" s="1"/>
  <c r="M326" i="1"/>
  <c r="V324" i="1"/>
  <c r="U324" i="1"/>
  <c r="V323" i="1"/>
  <c r="U323" i="1"/>
  <c r="V322" i="1"/>
  <c r="W322" i="1" s="1"/>
  <c r="M322" i="1"/>
  <c r="W321" i="1"/>
  <c r="W323" i="1" s="1"/>
  <c r="V321" i="1"/>
  <c r="M321" i="1"/>
  <c r="U319" i="1"/>
  <c r="U318" i="1"/>
  <c r="W317" i="1"/>
  <c r="V317" i="1"/>
  <c r="M317" i="1"/>
  <c r="V316" i="1"/>
  <c r="W316" i="1" s="1"/>
  <c r="M316" i="1"/>
  <c r="V315" i="1"/>
  <c r="W315" i="1" s="1"/>
  <c r="M315" i="1"/>
  <c r="V314" i="1"/>
  <c r="M314" i="1"/>
  <c r="V311" i="1"/>
  <c r="U311" i="1"/>
  <c r="V310" i="1"/>
  <c r="U310" i="1"/>
  <c r="V309" i="1"/>
  <c r="W309" i="1" s="1"/>
  <c r="W310" i="1" s="1"/>
  <c r="M309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M301" i="1"/>
  <c r="W300" i="1"/>
  <c r="V300" i="1"/>
  <c r="M300" i="1"/>
  <c r="U298" i="1"/>
  <c r="U297" i="1"/>
  <c r="W296" i="1"/>
  <c r="V296" i="1"/>
  <c r="M296" i="1"/>
  <c r="W295" i="1"/>
  <c r="V295" i="1"/>
  <c r="M295" i="1"/>
  <c r="V294" i="1"/>
  <c r="W294" i="1" s="1"/>
  <c r="W293" i="1"/>
  <c r="V293" i="1"/>
  <c r="M293" i="1"/>
  <c r="W292" i="1"/>
  <c r="V292" i="1"/>
  <c r="M292" i="1"/>
  <c r="V291" i="1"/>
  <c r="W291" i="1" s="1"/>
  <c r="M291" i="1"/>
  <c r="V290" i="1"/>
  <c r="W290" i="1" s="1"/>
  <c r="M290" i="1"/>
  <c r="W289" i="1"/>
  <c r="V289" i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U277" i="1"/>
  <c r="U276" i="1"/>
  <c r="W275" i="1"/>
  <c r="V275" i="1"/>
  <c r="M275" i="1"/>
  <c r="W274" i="1"/>
  <c r="V274" i="1"/>
  <c r="M274" i="1"/>
  <c r="V273" i="1"/>
  <c r="V277" i="1" s="1"/>
  <c r="M273" i="1"/>
  <c r="U271" i="1"/>
  <c r="V270" i="1"/>
  <c r="U270" i="1"/>
  <c r="W269" i="1"/>
  <c r="W270" i="1" s="1"/>
  <c r="V269" i="1"/>
  <c r="M269" i="1"/>
  <c r="U266" i="1"/>
  <c r="U265" i="1"/>
  <c r="V264" i="1"/>
  <c r="W264" i="1" s="1"/>
  <c r="M264" i="1"/>
  <c r="V263" i="1"/>
  <c r="M263" i="1"/>
  <c r="U261" i="1"/>
  <c r="U260" i="1"/>
  <c r="V259" i="1"/>
  <c r="W259" i="1" s="1"/>
  <c r="M259" i="1"/>
  <c r="W258" i="1"/>
  <c r="V258" i="1"/>
  <c r="M258" i="1"/>
  <c r="W257" i="1"/>
  <c r="V257" i="1"/>
  <c r="M257" i="1"/>
  <c r="V256" i="1"/>
  <c r="W256" i="1" s="1"/>
  <c r="M256" i="1"/>
  <c r="V255" i="1"/>
  <c r="W255" i="1" s="1"/>
  <c r="V254" i="1"/>
  <c r="V261" i="1" s="1"/>
  <c r="M254" i="1"/>
  <c r="W253" i="1"/>
  <c r="V253" i="1"/>
  <c r="M253" i="1"/>
  <c r="U250" i="1"/>
  <c r="U249" i="1"/>
  <c r="V248" i="1"/>
  <c r="W248" i="1" s="1"/>
  <c r="M248" i="1"/>
  <c r="V247" i="1"/>
  <c r="W247" i="1" s="1"/>
  <c r="M247" i="1"/>
  <c r="W246" i="1"/>
  <c r="W249" i="1" s="1"/>
  <c r="V246" i="1"/>
  <c r="M246" i="1"/>
  <c r="U244" i="1"/>
  <c r="U243" i="1"/>
  <c r="W242" i="1"/>
  <c r="V242" i="1"/>
  <c r="M242" i="1"/>
  <c r="W241" i="1"/>
  <c r="V241" i="1"/>
  <c r="V240" i="1"/>
  <c r="W240" i="1" s="1"/>
  <c r="U238" i="1"/>
  <c r="U237" i="1"/>
  <c r="W236" i="1"/>
  <c r="V236" i="1"/>
  <c r="M236" i="1"/>
  <c r="W235" i="1"/>
  <c r="V235" i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W227" i="1"/>
  <c r="V227" i="1"/>
  <c r="M227" i="1"/>
  <c r="V226" i="1"/>
  <c r="W226" i="1" s="1"/>
  <c r="M226" i="1"/>
  <c r="V225" i="1"/>
  <c r="W225" i="1" s="1"/>
  <c r="M225" i="1"/>
  <c r="W224" i="1"/>
  <c r="V224" i="1"/>
  <c r="M224" i="1"/>
  <c r="U222" i="1"/>
  <c r="U221" i="1"/>
  <c r="W220" i="1"/>
  <c r="V220" i="1"/>
  <c r="M220" i="1"/>
  <c r="W219" i="1"/>
  <c r="V219" i="1"/>
  <c r="M219" i="1"/>
  <c r="V218" i="1"/>
  <c r="W218" i="1" s="1"/>
  <c r="M218" i="1"/>
  <c r="V217" i="1"/>
  <c r="W217" i="1" s="1"/>
  <c r="M217" i="1"/>
  <c r="V215" i="1"/>
  <c r="U215" i="1"/>
  <c r="W214" i="1"/>
  <c r="U214" i="1"/>
  <c r="V213" i="1"/>
  <c r="W213" i="1" s="1"/>
  <c r="M213" i="1"/>
  <c r="U211" i="1"/>
  <c r="U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W195" i="1"/>
  <c r="V195" i="1"/>
  <c r="M195" i="1"/>
  <c r="U192" i="1"/>
  <c r="U191" i="1"/>
  <c r="V190" i="1"/>
  <c r="W190" i="1" s="1"/>
  <c r="M190" i="1"/>
  <c r="W189" i="1"/>
  <c r="V189" i="1"/>
  <c r="M189" i="1"/>
  <c r="U187" i="1"/>
  <c r="U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V170" i="1"/>
  <c r="V186" i="1" s="1"/>
  <c r="M170" i="1"/>
  <c r="U168" i="1"/>
  <c r="V167" i="1"/>
  <c r="U167" i="1"/>
  <c r="W166" i="1"/>
  <c r="V166" i="1"/>
  <c r="M166" i="1"/>
  <c r="V165" i="1"/>
  <c r="W165" i="1" s="1"/>
  <c r="M165" i="1"/>
  <c r="W164" i="1"/>
  <c r="V164" i="1"/>
  <c r="M164" i="1"/>
  <c r="W163" i="1"/>
  <c r="W167" i="1" s="1"/>
  <c r="V163" i="1"/>
  <c r="M163" i="1"/>
  <c r="U161" i="1"/>
  <c r="U160" i="1"/>
  <c r="V159" i="1"/>
  <c r="W159" i="1" s="1"/>
  <c r="M159" i="1"/>
  <c r="W158" i="1"/>
  <c r="V158" i="1"/>
  <c r="V156" i="1"/>
  <c r="U156" i="1"/>
  <c r="W155" i="1"/>
  <c r="V155" i="1"/>
  <c r="U155" i="1"/>
  <c r="V154" i="1"/>
  <c r="W154" i="1" s="1"/>
  <c r="M154" i="1"/>
  <c r="W153" i="1"/>
  <c r="V153" i="1"/>
  <c r="I476" i="1" s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V142" i="1"/>
  <c r="V150" i="1" s="1"/>
  <c r="M142" i="1"/>
  <c r="W141" i="1"/>
  <c r="V141" i="1"/>
  <c r="M141" i="1"/>
  <c r="U138" i="1"/>
  <c r="V137" i="1"/>
  <c r="U137" i="1"/>
  <c r="W136" i="1"/>
  <c r="V136" i="1"/>
  <c r="M136" i="1"/>
  <c r="V135" i="1"/>
  <c r="W135" i="1" s="1"/>
  <c r="M135" i="1"/>
  <c r="W134" i="1"/>
  <c r="W137" i="1" s="1"/>
  <c r="V134" i="1"/>
  <c r="M134" i="1"/>
  <c r="U130" i="1"/>
  <c r="U129" i="1"/>
  <c r="W128" i="1"/>
  <c r="V128" i="1"/>
  <c r="M128" i="1"/>
  <c r="V127" i="1"/>
  <c r="W127" i="1" s="1"/>
  <c r="M127" i="1"/>
  <c r="W126" i="1"/>
  <c r="V126" i="1"/>
  <c r="M126" i="1"/>
  <c r="V125" i="1"/>
  <c r="V130" i="1" s="1"/>
  <c r="M125" i="1"/>
  <c r="U122" i="1"/>
  <c r="U121" i="1"/>
  <c r="V120" i="1"/>
  <c r="W120" i="1" s="1"/>
  <c r="V119" i="1"/>
  <c r="W119" i="1" s="1"/>
  <c r="M119" i="1"/>
  <c r="W118" i="1"/>
  <c r="V118" i="1"/>
  <c r="W117" i="1"/>
  <c r="V117" i="1"/>
  <c r="M117" i="1"/>
  <c r="V116" i="1"/>
  <c r="V121" i="1" s="1"/>
  <c r="M116" i="1"/>
  <c r="U114" i="1"/>
  <c r="U113" i="1"/>
  <c r="V112" i="1"/>
  <c r="W112" i="1" s="1"/>
  <c r="V111" i="1"/>
  <c r="W111" i="1" s="1"/>
  <c r="M111" i="1"/>
  <c r="W110" i="1"/>
  <c r="V110" i="1"/>
  <c r="W109" i="1"/>
  <c r="V109" i="1"/>
  <c r="W108" i="1"/>
  <c r="V108" i="1"/>
  <c r="W107" i="1"/>
  <c r="V107" i="1"/>
  <c r="W106" i="1"/>
  <c r="V106" i="1"/>
  <c r="M106" i="1"/>
  <c r="V105" i="1"/>
  <c r="V114" i="1" s="1"/>
  <c r="M105" i="1"/>
  <c r="W104" i="1"/>
  <c r="V104" i="1"/>
  <c r="W103" i="1"/>
  <c r="V103" i="1"/>
  <c r="V113" i="1" s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V100" i="1" s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W82" i="1"/>
  <c r="W88" i="1" s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6" i="1" s="1"/>
  <c r="U60" i="1"/>
  <c r="U59" i="1"/>
  <c r="W58" i="1"/>
  <c r="V58" i="1"/>
  <c r="W57" i="1"/>
  <c r="V57" i="1"/>
  <c r="M57" i="1"/>
  <c r="V56" i="1"/>
  <c r="W56" i="1" s="1"/>
  <c r="M56" i="1"/>
  <c r="W55" i="1"/>
  <c r="V55" i="1"/>
  <c r="V52" i="1"/>
  <c r="U52" i="1"/>
  <c r="U51" i="1"/>
  <c r="V50" i="1"/>
  <c r="W50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466" i="1" s="1"/>
  <c r="U23" i="1"/>
  <c r="V22" i="1"/>
  <c r="W22" i="1" s="1"/>
  <c r="W23" i="1" s="1"/>
  <c r="M22" i="1"/>
  <c r="H10" i="1"/>
  <c r="A9" i="1"/>
  <c r="J9" i="1" s="1"/>
  <c r="D7" i="1"/>
  <c r="N6" i="1"/>
  <c r="M2" i="1"/>
  <c r="W230" i="1" l="1"/>
  <c r="W210" i="1"/>
  <c r="W59" i="1"/>
  <c r="W160" i="1"/>
  <c r="W51" i="1"/>
  <c r="W191" i="1"/>
  <c r="V59" i="1"/>
  <c r="V122" i="1"/>
  <c r="W221" i="1"/>
  <c r="W237" i="1"/>
  <c r="W297" i="1"/>
  <c r="W364" i="1"/>
  <c r="V365" i="1"/>
  <c r="V431" i="1"/>
  <c r="A10" i="1"/>
  <c r="V149" i="1"/>
  <c r="V210" i="1"/>
  <c r="V266" i="1"/>
  <c r="W263" i="1"/>
  <c r="W265" i="1" s="1"/>
  <c r="W330" i="1"/>
  <c r="F9" i="1"/>
  <c r="F10" i="1"/>
  <c r="W26" i="1"/>
  <c r="W32" i="1" s="1"/>
  <c r="V33" i="1"/>
  <c r="V51" i="1"/>
  <c r="D476" i="1"/>
  <c r="W63" i="1"/>
  <c r="W79" i="1" s="1"/>
  <c r="W91" i="1"/>
  <c r="W100" i="1" s="1"/>
  <c r="W105" i="1"/>
  <c r="W113" i="1" s="1"/>
  <c r="W471" i="1" s="1"/>
  <c r="W116" i="1"/>
  <c r="W121" i="1" s="1"/>
  <c r="H476" i="1"/>
  <c r="W142" i="1"/>
  <c r="V160" i="1"/>
  <c r="V161" i="1"/>
  <c r="V191" i="1"/>
  <c r="V192" i="1"/>
  <c r="V222" i="1"/>
  <c r="V238" i="1"/>
  <c r="V243" i="1"/>
  <c r="V250" i="1"/>
  <c r="V249" i="1"/>
  <c r="K476" i="1"/>
  <c r="W254" i="1"/>
  <c r="W260" i="1" s="1"/>
  <c r="V265" i="1"/>
  <c r="V271" i="1"/>
  <c r="L476" i="1"/>
  <c r="W273" i="1"/>
  <c r="W276" i="1" s="1"/>
  <c r="V276" i="1"/>
  <c r="V297" i="1"/>
  <c r="V319" i="1"/>
  <c r="V358" i="1"/>
  <c r="R476" i="1"/>
  <c r="V231" i="1"/>
  <c r="W243" i="1"/>
  <c r="W302" i="1"/>
  <c r="N476" i="1"/>
  <c r="V364" i="1"/>
  <c r="Q476" i="1"/>
  <c r="W421" i="1"/>
  <c r="W430" i="1"/>
  <c r="B476" i="1"/>
  <c r="V467" i="1"/>
  <c r="V468" i="1"/>
  <c r="H9" i="1"/>
  <c r="U470" i="1"/>
  <c r="V24" i="1"/>
  <c r="V80" i="1"/>
  <c r="V89" i="1"/>
  <c r="V101" i="1"/>
  <c r="F476" i="1"/>
  <c r="V129" i="1"/>
  <c r="W149" i="1"/>
  <c r="V187" i="1"/>
  <c r="V23" i="1"/>
  <c r="C476" i="1"/>
  <c r="V60" i="1"/>
  <c r="V79" i="1"/>
  <c r="W125" i="1"/>
  <c r="W129" i="1" s="1"/>
  <c r="G476" i="1"/>
  <c r="V138" i="1"/>
  <c r="V168" i="1"/>
  <c r="W170" i="1"/>
  <c r="W186" i="1" s="1"/>
  <c r="J476" i="1"/>
  <c r="V211" i="1"/>
  <c r="V214" i="1"/>
  <c r="V221" i="1"/>
  <c r="V230" i="1"/>
  <c r="V237" i="1"/>
  <c r="V244" i="1"/>
  <c r="V260" i="1"/>
  <c r="M476" i="1"/>
  <c r="V298" i="1"/>
  <c r="V331" i="1"/>
  <c r="W416" i="1"/>
  <c r="V395" i="1"/>
  <c r="V417" i="1"/>
  <c r="V430" i="1"/>
  <c r="V454" i="1"/>
  <c r="P476" i="1"/>
  <c r="V318" i="1"/>
  <c r="V330" i="1"/>
  <c r="V375" i="1"/>
  <c r="V394" i="1"/>
  <c r="V416" i="1"/>
  <c r="W440" i="1"/>
  <c r="W442" i="1" s="1"/>
  <c r="V443" i="1"/>
  <c r="W463" i="1"/>
  <c r="W464" i="1" s="1"/>
  <c r="W314" i="1"/>
  <c r="W318" i="1" s="1"/>
  <c r="W344" i="1"/>
  <c r="W357" i="1" s="1"/>
  <c r="W371" i="1"/>
  <c r="W374" i="1" s="1"/>
  <c r="W433" i="1"/>
  <c r="W435" i="1" s="1"/>
  <c r="V442" i="1"/>
  <c r="W457" i="1"/>
  <c r="W459" i="1" s="1"/>
  <c r="V465" i="1"/>
  <c r="V469" i="1" l="1"/>
  <c r="V470" i="1"/>
  <c r="V466" i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<sst xmlns="http://schemas.openxmlformats.org/spreadsheetml/2006/main" count="1699" uniqueCount="645">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</sst>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>
      <c r="A5" s="616" t="s">
        <v>8</v>
      </c>
      <c r="B5" s="331"/>
      <c r="C5" s="332"/>
      <c r="D5" s="637"/>
      <c r="E5" s="638"/>
      <c r="F5" s="639" t="s">
        <v>9</v>
      </c>
      <c r="G5" s="332"/>
      <c r="H5" s="637" t="s">
        <v>644</v>
      </c>
      <c r="I5" s="640"/>
      <c r="J5" s="640"/>
      <c r="K5" s="638"/>
      <c r="M5" s="25" t="s">
        <v>10</v>
      </c>
      <c r="N5" s="633">
        <v>45216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Вторник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0.33333333333333331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125</v>
      </c>
      <c r="V49" s="309">
        <f>IFERROR(IF(U49="",0,CEILING((U49/$H49),1)*$H49),"")</f>
        <v>129.60000000000002</v>
      </c>
      <c r="W49" s="37">
        <f>IFERROR(IF(V49=0,"",ROUNDUP(V49/H49,0)*0.02175),"")</f>
        <v>0.26100000000000001</v>
      </c>
      <c r="X49" s="57"/>
      <c r="Y49" s="58"/>
      <c r="AC49" s="59"/>
      <c r="AZ49" s="70" t="s">
        <v>1</v>
      </c>
    </row>
    <row r="50" spans="1:52" ht="27" customHeight="1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11.574074074074073</v>
      </c>
      <c r="V51" s="310">
        <f>IFERROR(V49/H49,"0")+IFERROR(V50/H50,"0")</f>
        <v>12.000000000000002</v>
      </c>
      <c r="W51" s="310">
        <f>IFERROR(IF(W49="",0,W49),"0")+IFERROR(IF(W50="",0,W50),"0")</f>
        <v>0.26100000000000001</v>
      </c>
      <c r="X51" s="311"/>
      <c r="Y51" s="311"/>
    </row>
    <row r="52" spans="1:5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125</v>
      </c>
      <c r="V52" s="310">
        <f>IFERROR(SUM(V49:V50),"0")</f>
        <v>129.60000000000002</v>
      </c>
      <c r="W52" s="38"/>
      <c r="X52" s="311"/>
      <c r="Y52" s="311"/>
    </row>
    <row r="53" spans="1:52" ht="16.5" customHeight="1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300</v>
      </c>
      <c r="V56" s="309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59"/>
      <c r="AZ56" s="73" t="s">
        <v>1</v>
      </c>
    </row>
    <row r="57" spans="1:52" ht="27" customHeight="1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27.777777777777775</v>
      </c>
      <c r="V59" s="310">
        <f>IFERROR(V55/H55,"0")+IFERROR(V56/H56,"0")+IFERROR(V57/H57,"0")+IFERROR(V58/H58,"0")</f>
        <v>28</v>
      </c>
      <c r="W59" s="310">
        <f>IFERROR(IF(W55="",0,W55),"0")+IFERROR(IF(W56="",0,W56),"0")+IFERROR(IF(W57="",0,W57),"0")+IFERROR(IF(W58="",0,W58),"0")</f>
        <v>0.60899999999999999</v>
      </c>
      <c r="X59" s="311"/>
      <c r="Y59" s="311"/>
    </row>
    <row r="60" spans="1:5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300</v>
      </c>
      <c r="V60" s="310">
        <f>IFERROR(SUM(V55:V58),"0")</f>
        <v>302.40000000000003</v>
      </c>
      <c r="W60" s="38"/>
      <c r="X60" s="311"/>
      <c r="Y60" s="311"/>
    </row>
    <row r="61" spans="1:52" ht="16.5" customHeight="1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120</v>
      </c>
      <c r="V64" s="309">
        <f t="shared" si="2"/>
        <v>129.60000000000002</v>
      </c>
      <c r="W64" s="37">
        <f>IFERROR(IF(V64=0,"",ROUNDUP(V64/H64,0)*0.02175),"")</f>
        <v>0.26100000000000001</v>
      </c>
      <c r="X64" s="57"/>
      <c r="Y64" s="58"/>
      <c r="AC64" s="59"/>
      <c r="AZ64" s="77" t="s">
        <v>1</v>
      </c>
    </row>
    <row r="65" spans="1:52" ht="27" customHeight="1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55</v>
      </c>
      <c r="V66" s="309">
        <f t="shared" si="2"/>
        <v>64.800000000000011</v>
      </c>
      <c r="W66" s="37">
        <f>IFERROR(IF(V66=0,"",ROUNDUP(V66/H66,0)*0.02175),"")</f>
        <v>0.1305</v>
      </c>
      <c r="X66" s="57"/>
      <c r="Y66" s="58"/>
      <c r="AC66" s="59"/>
      <c r="AZ66" s="79" t="s">
        <v>1</v>
      </c>
    </row>
    <row r="67" spans="1:52" ht="27" customHeight="1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7</v>
      </c>
      <c r="V77" s="309">
        <f t="shared" si="2"/>
        <v>9</v>
      </c>
      <c r="W77" s="37">
        <f>IFERROR(IF(V77=0,"",ROUNDUP(V77/H77,0)*0.00937),"")</f>
        <v>1.874E-2</v>
      </c>
      <c r="X77" s="57"/>
      <c r="Y77" s="58"/>
      <c r="AC77" s="59"/>
      <c r="AZ77" s="90" t="s">
        <v>1</v>
      </c>
    </row>
    <row r="78" spans="1:52" ht="16.5" customHeight="1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17.75925925925926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20.000000000000004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0.41023999999999999</v>
      </c>
      <c r="X79" s="311"/>
      <c r="Y79" s="311"/>
    </row>
    <row r="80" spans="1:5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182</v>
      </c>
      <c r="V80" s="310">
        <f>IFERROR(SUM(V63:V78),"0")</f>
        <v>203.40000000000003</v>
      </c>
      <c r="W80" s="38"/>
      <c r="X80" s="311"/>
      <c r="Y80" s="311"/>
    </row>
    <row r="81" spans="1:52" ht="14.25" customHeight="1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6</v>
      </c>
      <c r="V99" s="309">
        <f t="shared" si="5"/>
        <v>8.3999999999999986</v>
      </c>
      <c r="W99" s="37">
        <f>IFERROR(IF(V99=0,"",ROUNDUP(V99/H99,0)*0.00502),"")</f>
        <v>1.506E-2</v>
      </c>
      <c r="X99" s="57"/>
      <c r="Y99" s="58"/>
      <c r="AC99" s="59"/>
      <c r="AZ99" s="106" t="s">
        <v>1</v>
      </c>
    </row>
    <row r="100" spans="1:5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2.1428571428571428</v>
      </c>
      <c r="V100" s="310">
        <f>IFERROR(V91/H91,"0")+IFERROR(V92/H92,"0")+IFERROR(V93/H93,"0")+IFERROR(V94/H94,"0")+IFERROR(V95/H95,"0")+IFERROR(V96/H96,"0")+IFERROR(V97/H97,"0")+IFERROR(V98/H98,"0")+IFERROR(V99/H99,"0")</f>
        <v>2.9999999999999996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1.506E-2</v>
      </c>
      <c r="X100" s="311"/>
      <c r="Y100" s="311"/>
    </row>
    <row r="101" spans="1:5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6</v>
      </c>
      <c r="V101" s="310">
        <f>IFERROR(SUM(V91:V99),"0")</f>
        <v>8.3999999999999986</v>
      </c>
      <c r="W101" s="38"/>
      <c r="X101" s="311"/>
      <c r="Y101" s="311"/>
    </row>
    <row r="102" spans="1:52" ht="14.25" customHeight="1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14</v>
      </c>
      <c r="V103" s="309">
        <f t="shared" ref="V103:V112" si="6">IFERROR(IF(U103="",0,CEILING((U103/$H103),1)*$H103),"")</f>
        <v>16.8</v>
      </c>
      <c r="W103" s="37">
        <f>IFERROR(IF(V103=0,"",ROUNDUP(V103/H103,0)*0.02175),"")</f>
        <v>4.3499999999999997E-2</v>
      </c>
      <c r="X103" s="57"/>
      <c r="Y103" s="58"/>
      <c r="AC103" s="59"/>
      <c r="AZ103" s="107" t="s">
        <v>1</v>
      </c>
    </row>
    <row r="104" spans="1:52" ht="27" customHeight="1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191</v>
      </c>
      <c r="V105" s="309">
        <f t="shared" si="6"/>
        <v>194.39999999999998</v>
      </c>
      <c r="W105" s="37">
        <f>IFERROR(IF(V105=0,"",ROUNDUP(V105/H105,0)*0.02175),"")</f>
        <v>0.52200000000000002</v>
      </c>
      <c r="X105" s="57"/>
      <c r="Y105" s="58"/>
      <c r="AC105" s="59"/>
      <c r="AZ105" s="109" t="s">
        <v>1</v>
      </c>
    </row>
    <row r="106" spans="1:52" ht="16.5" customHeight="1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53</v>
      </c>
      <c r="V108" s="309">
        <f t="shared" si="6"/>
        <v>54</v>
      </c>
      <c r="W108" s="37">
        <f>IFERROR(IF(V108=0,"",ROUNDUP(V108/H108,0)*0.00753),"")</f>
        <v>0.15060000000000001</v>
      </c>
      <c r="X108" s="57"/>
      <c r="Y108" s="58"/>
      <c r="AC108" s="59"/>
      <c r="AZ108" s="112" t="s">
        <v>1</v>
      </c>
    </row>
    <row r="109" spans="1:52" ht="27" customHeight="1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44.876543209876544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46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0.71609999999999996</v>
      </c>
      <c r="X113" s="311"/>
      <c r="Y113" s="311"/>
    </row>
    <row r="114" spans="1:5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258</v>
      </c>
      <c r="V114" s="310">
        <f>IFERROR(SUM(V103:V112),"0")</f>
        <v>265.2</v>
      </c>
      <c r="W114" s="38"/>
      <c r="X114" s="311"/>
      <c r="Y114" s="311"/>
    </row>
    <row r="115" spans="1:52" ht="14.25" customHeight="1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100</v>
      </c>
      <c r="V117" s="309">
        <f>IFERROR(IF(U117="",0,CEILING((U117/$H117),1)*$H117),"")</f>
        <v>105.3</v>
      </c>
      <c r="W117" s="37">
        <f>IFERROR(IF(V117=0,"",ROUNDUP(V117/H117,0)*0.02175),"")</f>
        <v>0.28275</v>
      </c>
      <c r="X117" s="57"/>
      <c r="Y117" s="58"/>
      <c r="AC117" s="59"/>
      <c r="AZ117" s="118" t="s">
        <v>1</v>
      </c>
    </row>
    <row r="118" spans="1:52" ht="27" customHeight="1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12.345679012345679</v>
      </c>
      <c r="V121" s="310">
        <f>IFERROR(V116/H116,"0")+IFERROR(V117/H117,"0")+IFERROR(V118/H118,"0")+IFERROR(V119/H119,"0")+IFERROR(V120/H120,"0")</f>
        <v>13</v>
      </c>
      <c r="W121" s="310">
        <f>IFERROR(IF(W116="",0,W116),"0")+IFERROR(IF(W117="",0,W117),"0")+IFERROR(IF(W118="",0,W118),"0")+IFERROR(IF(W119="",0,W119),"0")+IFERROR(IF(W120="",0,W120),"0")</f>
        <v>0.28275</v>
      </c>
      <c r="X121" s="311"/>
      <c r="Y121" s="311"/>
    </row>
    <row r="122" spans="1:5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100</v>
      </c>
      <c r="V122" s="310">
        <f>IFERROR(SUM(V116:V120),"0")</f>
        <v>105.3</v>
      </c>
      <c r="W122" s="38"/>
      <c r="X122" s="311"/>
      <c r="Y122" s="311"/>
    </row>
    <row r="123" spans="1:52" ht="16.5" customHeight="1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350</v>
      </c>
      <c r="V125" s="309">
        <f>IFERROR(IF(U125="",0,CEILING((U125/$H125),1)*$H125),"")</f>
        <v>356.4</v>
      </c>
      <c r="W125" s="37">
        <f>IFERROR(IF(V125=0,"",ROUNDUP(V125/H125,0)*0.02175),"")</f>
        <v>0.95699999999999996</v>
      </c>
      <c r="X125" s="57"/>
      <c r="Y125" s="58"/>
      <c r="AC125" s="59"/>
      <c r="AZ125" s="122" t="s">
        <v>1</v>
      </c>
    </row>
    <row r="126" spans="1:52" ht="16.5" customHeight="1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50</v>
      </c>
      <c r="V127" s="309">
        <f>IFERROR(IF(U127="",0,CEILING((U127/$H127),1)*$H127),"")</f>
        <v>51.300000000000004</v>
      </c>
      <c r="W127" s="37">
        <f>IFERROR(IF(V127=0,"",ROUNDUP(V127/H127,0)*0.00753),"")</f>
        <v>0.14307</v>
      </c>
      <c r="X127" s="57"/>
      <c r="Y127" s="58"/>
      <c r="AC127" s="59"/>
      <c r="AZ127" s="124" t="s">
        <v>1</v>
      </c>
    </row>
    <row r="128" spans="1:52" ht="16.5" customHeight="1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61.728395061728399</v>
      </c>
      <c r="V129" s="310">
        <f>IFERROR(V125/H125,"0")+IFERROR(V126/H126,"0")+IFERROR(V127/H127,"0")+IFERROR(V128/H128,"0")</f>
        <v>63</v>
      </c>
      <c r="W129" s="310">
        <f>IFERROR(IF(W125="",0,W125),"0")+IFERROR(IF(W126="",0,W126),"0")+IFERROR(IF(W127="",0,W127),"0")+IFERROR(IF(W128="",0,W128),"0")</f>
        <v>1.1000699999999999</v>
      </c>
      <c r="X129" s="311"/>
      <c r="Y129" s="311"/>
    </row>
    <row r="130" spans="1:5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400</v>
      </c>
      <c r="V130" s="310">
        <f>IFERROR(SUM(V125:V128),"0")</f>
        <v>407.7</v>
      </c>
      <c r="W130" s="38"/>
      <c r="X130" s="311"/>
      <c r="Y130" s="311"/>
    </row>
    <row r="131" spans="1:52" ht="27.75" customHeight="1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4</v>
      </c>
      <c r="V144" s="309">
        <f t="shared" si="7"/>
        <v>4.2</v>
      </c>
      <c r="W144" s="37">
        <f>IFERROR(IF(V144=0,"",ROUNDUP(V144/H144,0)*0.00502),"")</f>
        <v>1.004E-2</v>
      </c>
      <c r="X144" s="57"/>
      <c r="Y144" s="58"/>
      <c r="AC144" s="59"/>
      <c r="AZ144" s="132" t="s">
        <v>1</v>
      </c>
    </row>
    <row r="145" spans="1:52" ht="27" customHeight="1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7</v>
      </c>
      <c r="V147" s="309">
        <f t="shared" si="7"/>
        <v>8.4</v>
      </c>
      <c r="W147" s="37">
        <f>IFERROR(IF(V147=0,"",ROUNDUP(V147/H147,0)*0.00502),"")</f>
        <v>2.0080000000000001E-2</v>
      </c>
      <c r="X147" s="57"/>
      <c r="Y147" s="58"/>
      <c r="AC147" s="59"/>
      <c r="AZ147" s="135" t="s">
        <v>1</v>
      </c>
    </row>
    <row r="148" spans="1:52" ht="27" customHeight="1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5.2380952380952372</v>
      </c>
      <c r="V149" s="310">
        <f>IFERROR(V141/H141,"0")+IFERROR(V142/H142,"0")+IFERROR(V143/H143,"0")+IFERROR(V144/H144,"0")+IFERROR(V145/H145,"0")+IFERROR(V146/H146,"0")+IFERROR(V147/H147,"0")+IFERROR(V148/H148,"0")</f>
        <v>6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3.0120000000000001E-2</v>
      </c>
      <c r="X149" s="311"/>
      <c r="Y149" s="311"/>
    </row>
    <row r="150" spans="1:5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11</v>
      </c>
      <c r="V150" s="310">
        <f>IFERROR(SUM(V141:V148),"0")</f>
        <v>12.600000000000001</v>
      </c>
      <c r="W150" s="38"/>
      <c r="X150" s="311"/>
      <c r="Y150" s="311"/>
    </row>
    <row r="151" spans="1:52" ht="16.5" customHeight="1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44</v>
      </c>
      <c r="V163" s="309">
        <f>IFERROR(IF(U163="",0,CEILING((U163/$H163),1)*$H163),"")</f>
        <v>48.6</v>
      </c>
      <c r="W163" s="37">
        <f>IFERROR(IF(V163=0,"",ROUNDUP(V163/H163,0)*0.00937),"")</f>
        <v>8.4330000000000002E-2</v>
      </c>
      <c r="X163" s="57"/>
      <c r="Y163" s="58"/>
      <c r="AC163" s="59"/>
      <c r="AZ163" s="141" t="s">
        <v>1</v>
      </c>
    </row>
    <row r="164" spans="1:52" ht="27" customHeight="1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40</v>
      </c>
      <c r="V164" s="309">
        <f>IFERROR(IF(U164="",0,CEILING((U164/$H164),1)*$H164),"")</f>
        <v>43.2</v>
      </c>
      <c r="W164" s="37">
        <f>IFERROR(IF(V164=0,"",ROUNDUP(V164/H164,0)*0.00937),"")</f>
        <v>7.4959999999999999E-2</v>
      </c>
      <c r="X164" s="57"/>
      <c r="Y164" s="58"/>
      <c r="AC164" s="59"/>
      <c r="AZ164" s="142" t="s">
        <v>1</v>
      </c>
    </row>
    <row r="165" spans="1:52" ht="27" customHeight="1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15.555555555555554</v>
      </c>
      <c r="V167" s="310">
        <f>IFERROR(V163/H163,"0")+IFERROR(V164/H164,"0")+IFERROR(V165/H165,"0")+IFERROR(V166/H166,"0")</f>
        <v>17</v>
      </c>
      <c r="W167" s="310">
        <f>IFERROR(IF(W163="",0,W163),"0")+IFERROR(IF(W164="",0,W164),"0")+IFERROR(IF(W165="",0,W165),"0")+IFERROR(IF(W166="",0,W166),"0")</f>
        <v>0.15928999999999999</v>
      </c>
      <c r="X167" s="311"/>
      <c r="Y167" s="311"/>
    </row>
    <row r="168" spans="1:5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84</v>
      </c>
      <c r="V168" s="310">
        <f>IFERROR(SUM(V163:V166),"0")</f>
        <v>91.800000000000011</v>
      </c>
      <c r="W168" s="38"/>
      <c r="X168" s="311"/>
      <c r="Y168" s="311"/>
    </row>
    <row r="169" spans="1:52" ht="14.25" customHeight="1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600</v>
      </c>
      <c r="V171" s="309">
        <f t="shared" si="8"/>
        <v>600.29999999999995</v>
      </c>
      <c r="W171" s="37">
        <f>IFERROR(IF(V171=0,"",ROUNDUP(V171/H171,0)*0.02175),"")</f>
        <v>1.5007499999999998</v>
      </c>
      <c r="X171" s="57"/>
      <c r="Y171" s="58"/>
      <c r="AC171" s="59"/>
      <c r="AZ171" s="146" t="s">
        <v>1</v>
      </c>
    </row>
    <row r="172" spans="1:52" ht="27" customHeight="1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120</v>
      </c>
      <c r="V176" s="309">
        <f t="shared" si="8"/>
        <v>120</v>
      </c>
      <c r="W176" s="37">
        <f>IFERROR(IF(V176=0,"",ROUNDUP(V176/H176,0)*0.00753),"")</f>
        <v>0.3765</v>
      </c>
      <c r="X176" s="57"/>
      <c r="Y176" s="58"/>
      <c r="AC176" s="59"/>
      <c r="AZ176" s="151" t="s">
        <v>1</v>
      </c>
    </row>
    <row r="177" spans="1:52" ht="27" customHeight="1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120</v>
      </c>
      <c r="V178" s="309">
        <f t="shared" si="8"/>
        <v>120</v>
      </c>
      <c r="W178" s="37">
        <f>IFERROR(IF(V178=0,"",ROUNDUP(V178/H178,0)*0.00753),"")</f>
        <v>0.3765</v>
      </c>
      <c r="X178" s="57"/>
      <c r="Y178" s="58"/>
      <c r="AC178" s="59"/>
      <c r="AZ178" s="153" t="s">
        <v>1</v>
      </c>
    </row>
    <row r="179" spans="1:52" ht="27" customHeight="1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34</v>
      </c>
      <c r="V180" s="309">
        <f t="shared" si="8"/>
        <v>36</v>
      </c>
      <c r="W180" s="37">
        <f t="shared" ref="W180:W185" si="9">IFERROR(IF(V180=0,"",ROUNDUP(V180/H180,0)*0.00753),"")</f>
        <v>0.11295000000000001</v>
      </c>
      <c r="X180" s="57"/>
      <c r="Y180" s="58"/>
      <c r="AC180" s="59"/>
      <c r="AZ180" s="155" t="s">
        <v>1</v>
      </c>
    </row>
    <row r="181" spans="1:52" ht="27" customHeight="1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28</v>
      </c>
      <c r="V182" s="309">
        <f t="shared" si="8"/>
        <v>28.799999999999997</v>
      </c>
      <c r="W182" s="37">
        <f t="shared" si="9"/>
        <v>9.0359999999999996E-2</v>
      </c>
      <c r="X182" s="57"/>
      <c r="Y182" s="58"/>
      <c r="AC182" s="59"/>
      <c r="AZ182" s="157" t="s">
        <v>1</v>
      </c>
    </row>
    <row r="183" spans="1:52" ht="16.5" customHeight="1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10</v>
      </c>
      <c r="V184" s="309">
        <f t="shared" si="8"/>
        <v>12</v>
      </c>
      <c r="W184" s="37">
        <f t="shared" si="9"/>
        <v>3.7650000000000003E-2</v>
      </c>
      <c r="X184" s="57"/>
      <c r="Y184" s="58"/>
      <c r="AC184" s="59"/>
      <c r="AZ184" s="159" t="s">
        <v>1</v>
      </c>
    </row>
    <row r="185" spans="1:52" ht="27" customHeight="1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30</v>
      </c>
      <c r="V185" s="309">
        <f t="shared" si="8"/>
        <v>31.2</v>
      </c>
      <c r="W185" s="37">
        <f t="shared" si="9"/>
        <v>9.7890000000000005E-2</v>
      </c>
      <c r="X185" s="57"/>
      <c r="Y185" s="58"/>
      <c r="AC185" s="59"/>
      <c r="AZ185" s="160" t="s">
        <v>1</v>
      </c>
    </row>
    <row r="186" spans="1:5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211.46551724137927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214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2.5926</v>
      </c>
      <c r="X186" s="311"/>
      <c r="Y186" s="311"/>
    </row>
    <row r="187" spans="1:5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942</v>
      </c>
      <c r="V187" s="310">
        <f>IFERROR(SUM(V170:V185),"0")</f>
        <v>948.3</v>
      </c>
      <c r="W187" s="38"/>
      <c r="X187" s="311"/>
      <c r="Y187" s="311"/>
    </row>
    <row r="188" spans="1:52" ht="14.25" customHeight="1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28</v>
      </c>
      <c r="V190" s="309">
        <f>IFERROR(IF(U190="",0,CEILING((U190/$H190),1)*$H190),"")</f>
        <v>28.799999999999997</v>
      </c>
      <c r="W190" s="37">
        <f>IFERROR(IF(V190=0,"",ROUNDUP(V190/H190,0)*0.00753),"")</f>
        <v>9.0359999999999996E-2</v>
      </c>
      <c r="X190" s="57"/>
      <c r="Y190" s="58"/>
      <c r="AC190" s="59"/>
      <c r="AZ190" s="162" t="s">
        <v>1</v>
      </c>
    </row>
    <row r="191" spans="1:5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11.666666666666668</v>
      </c>
      <c r="V191" s="310">
        <f>IFERROR(V189/H189,"0")+IFERROR(V190/H190,"0")</f>
        <v>12</v>
      </c>
      <c r="W191" s="310">
        <f>IFERROR(IF(W189="",0,W189),"0")+IFERROR(IF(W190="",0,W190),"0")</f>
        <v>9.0359999999999996E-2</v>
      </c>
      <c r="X191" s="311"/>
      <c r="Y191" s="311"/>
    </row>
    <row r="192" spans="1:5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28</v>
      </c>
      <c r="V192" s="310">
        <f>IFERROR(SUM(V189:V190),"0")</f>
        <v>28.799999999999997</v>
      </c>
      <c r="W192" s="38"/>
      <c r="X192" s="311"/>
      <c r="Y192" s="311"/>
    </row>
    <row r="193" spans="1:52" ht="16.5" customHeight="1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100</v>
      </c>
      <c r="V233" s="309">
        <f>IFERROR(IF(U233="",0,CEILING((U233/$H233),1)*$H233),"")</f>
        <v>100.80000000000001</v>
      </c>
      <c r="W233" s="37">
        <f>IFERROR(IF(V233=0,"",ROUNDUP(V233/H233,0)*0.02175),"")</f>
        <v>0.26100000000000001</v>
      </c>
      <c r="X233" s="57"/>
      <c r="Y233" s="58"/>
      <c r="AC233" s="59"/>
      <c r="AZ233" s="189" t="s">
        <v>1</v>
      </c>
    </row>
    <row r="234" spans="1:52" ht="27" customHeight="1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300</v>
      </c>
      <c r="V234" s="309">
        <f>IFERROR(IF(U234="",0,CEILING((U234/$H234),1)*$H234),"")</f>
        <v>304.2</v>
      </c>
      <c r="W234" s="37">
        <f>IFERROR(IF(V234=0,"",ROUNDUP(V234/H234,0)*0.02175),"")</f>
        <v>0.84824999999999995</v>
      </c>
      <c r="X234" s="57"/>
      <c r="Y234" s="58"/>
      <c r="AC234" s="59"/>
      <c r="AZ234" s="190" t="s">
        <v>1</v>
      </c>
    </row>
    <row r="235" spans="1:52" ht="16.5" customHeight="1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50.366300366300365</v>
      </c>
      <c r="V237" s="310">
        <f>IFERROR(V233/H233,"0")+IFERROR(V234/H234,"0")+IFERROR(V235/H235,"0")+IFERROR(V236/H236,"0")</f>
        <v>51</v>
      </c>
      <c r="W237" s="310">
        <f>IFERROR(IF(W233="",0,W233),"0")+IFERROR(IF(W234="",0,W234),"0")+IFERROR(IF(W235="",0,W235),"0")+IFERROR(IF(W236="",0,W236),"0")</f>
        <v>1.1092499999999998</v>
      </c>
      <c r="X237" s="311"/>
      <c r="Y237" s="311"/>
    </row>
    <row r="238" spans="1:5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400</v>
      </c>
      <c r="V238" s="310">
        <f>IFERROR(SUM(V233:V236),"0")</f>
        <v>405</v>
      </c>
      <c r="W238" s="38"/>
      <c r="X238" s="311"/>
      <c r="Y238" s="311"/>
    </row>
    <row r="239" spans="1:52" ht="14.25" customHeight="1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13</v>
      </c>
      <c r="V242" s="309">
        <f>IFERROR(IF(U242="",0,CEILING((U242/$H242),1)*$H242),"")</f>
        <v>15.299999999999999</v>
      </c>
      <c r="W242" s="37">
        <f>IFERROR(IF(V242=0,"",ROUNDUP(V242/H242,0)*0.00753),"")</f>
        <v>4.5179999999999998E-2</v>
      </c>
      <c r="X242" s="57"/>
      <c r="Y242" s="58"/>
      <c r="AC242" s="59"/>
      <c r="AZ242" s="195" t="s">
        <v>1</v>
      </c>
    </row>
    <row r="243" spans="1:5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5.098039215686275</v>
      </c>
      <c r="V243" s="310">
        <f>IFERROR(V240/H240,"0")+IFERROR(V241/H241,"0")+IFERROR(V242/H242,"0")</f>
        <v>6</v>
      </c>
      <c r="W243" s="310">
        <f>IFERROR(IF(W240="",0,W240),"0")+IFERROR(IF(W241="",0,W241),"0")+IFERROR(IF(W242="",0,W242),"0")</f>
        <v>4.5179999999999998E-2</v>
      </c>
      <c r="X243" s="311"/>
      <c r="Y243" s="311"/>
    </row>
    <row r="244" spans="1:5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13</v>
      </c>
      <c r="V244" s="310">
        <f>IFERROR(SUM(V240:V242),"0")</f>
        <v>15.299999999999999</v>
      </c>
      <c r="W244" s="38"/>
      <c r="X244" s="311"/>
      <c r="Y244" s="311"/>
    </row>
    <row r="245" spans="1:52" ht="14.25" customHeight="1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39</v>
      </c>
      <c r="V275" s="309">
        <f>IFERROR(IF(U275="",0,CEILING((U275/$H275),1)*$H275),"")</f>
        <v>40.32</v>
      </c>
      <c r="W275" s="37">
        <f>IFERROR(IF(V275=0,"",ROUNDUP(V275/H275,0)*0.00753),"")</f>
        <v>0.12048</v>
      </c>
      <c r="X275" s="57"/>
      <c r="Y275" s="58"/>
      <c r="AC275" s="59"/>
      <c r="AZ275" s="211" t="s">
        <v>1</v>
      </c>
    </row>
    <row r="276" spans="1:5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15.476190476190476</v>
      </c>
      <c r="V276" s="310">
        <f>IFERROR(V273/H273,"0")+IFERROR(V274/H274,"0")+IFERROR(V275/H275,"0")</f>
        <v>16</v>
      </c>
      <c r="W276" s="310">
        <f>IFERROR(IF(W273="",0,W273),"0")+IFERROR(IF(W274="",0,W274),"0")+IFERROR(IF(W275="",0,W275),"0")</f>
        <v>0.12048</v>
      </c>
      <c r="X276" s="311"/>
      <c r="Y276" s="311"/>
    </row>
    <row r="277" spans="1:5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39</v>
      </c>
      <c r="V277" s="310">
        <f>IFERROR(SUM(V273:V275),"0")</f>
        <v>40.32</v>
      </c>
      <c r="W277" s="38"/>
      <c r="X277" s="311"/>
      <c r="Y277" s="311"/>
    </row>
    <row r="278" spans="1:52" ht="14.25" customHeight="1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1000</v>
      </c>
      <c r="V290" s="309">
        <f t="shared" si="14"/>
        <v>1005</v>
      </c>
      <c r="W290" s="37">
        <f>IFERROR(IF(V290=0,"",ROUNDUP(V290/H290,0)*0.02175),"")</f>
        <v>1.4572499999999999</v>
      </c>
      <c r="X290" s="57"/>
      <c r="Y290" s="58"/>
      <c r="AC290" s="59"/>
      <c r="AZ290" s="215" t="s">
        <v>1</v>
      </c>
    </row>
    <row r="291" spans="1:52" ht="27" customHeight="1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400</v>
      </c>
      <c r="V291" s="309">
        <f t="shared" si="14"/>
        <v>405</v>
      </c>
      <c r="W291" s="37">
        <f>IFERROR(IF(V291=0,"",ROUNDUP(V291/H291,0)*0.02175),"")</f>
        <v>0.58724999999999994</v>
      </c>
      <c r="X291" s="57"/>
      <c r="Y291" s="58"/>
      <c r="AC291" s="59"/>
      <c r="AZ291" s="216" t="s">
        <v>1</v>
      </c>
    </row>
    <row r="292" spans="1:52" ht="27" customHeight="1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200</v>
      </c>
      <c r="V293" s="309">
        <f t="shared" si="14"/>
        <v>210</v>
      </c>
      <c r="W293" s="37">
        <f>IFERROR(IF(V293=0,"",ROUNDUP(V293/H293,0)*0.02175),"")</f>
        <v>0.30449999999999999</v>
      </c>
      <c r="X293" s="57"/>
      <c r="Y293" s="58"/>
      <c r="AC293" s="59"/>
      <c r="AZ293" s="218" t="s">
        <v>1</v>
      </c>
    </row>
    <row r="294" spans="1:52" ht="16.5" customHeight="1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106.66666666666667</v>
      </c>
      <c r="V297" s="310">
        <f>IFERROR(V289/H289,"0")+IFERROR(V290/H290,"0")+IFERROR(V291/H291,"0")+IFERROR(V292/H292,"0")+IFERROR(V293/H293,"0")+IFERROR(V294/H294,"0")+IFERROR(V295/H295,"0")+IFERROR(V296/H296,"0")</f>
        <v>108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2.3489999999999998</v>
      </c>
      <c r="X297" s="311"/>
      <c r="Y297" s="311"/>
    </row>
    <row r="298" spans="1:5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1600</v>
      </c>
      <c r="V298" s="310">
        <f>IFERROR(SUM(V289:V296),"0")</f>
        <v>1620</v>
      </c>
      <c r="W298" s="38"/>
      <c r="X298" s="311"/>
      <c r="Y298" s="311"/>
    </row>
    <row r="299" spans="1:52" ht="14.25" customHeight="1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600</v>
      </c>
      <c r="V300" s="309">
        <f>IFERROR(IF(U300="",0,CEILING((U300/$H300),1)*$H300),"")</f>
        <v>600</v>
      </c>
      <c r="W300" s="37">
        <f>IFERROR(IF(V300=0,"",ROUNDUP(V300/H300,0)*0.02175),"")</f>
        <v>0.86999999999999988</v>
      </c>
      <c r="X300" s="57"/>
      <c r="Y300" s="58"/>
      <c r="AC300" s="59"/>
      <c r="AZ300" s="222" t="s">
        <v>1</v>
      </c>
    </row>
    <row r="301" spans="1:52" ht="27" customHeight="1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40</v>
      </c>
      <c r="V302" s="310">
        <f>IFERROR(V300/H300,"0")+IFERROR(V301/H301,"0")</f>
        <v>40</v>
      </c>
      <c r="W302" s="310">
        <f>IFERROR(IF(W300="",0,W300),"0")+IFERROR(IF(W301="",0,W301),"0")</f>
        <v>0.86999999999999988</v>
      </c>
      <c r="X302" s="311"/>
      <c r="Y302" s="311"/>
    </row>
    <row r="303" spans="1:5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600</v>
      </c>
      <c r="V303" s="310">
        <f>IFERROR(SUM(V300:V301),"0")</f>
        <v>600</v>
      </c>
      <c r="W303" s="38"/>
      <c r="X303" s="311"/>
      <c r="Y303" s="311"/>
    </row>
    <row r="304" spans="1:52" ht="14.25" customHeight="1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150</v>
      </c>
      <c r="V305" s="309">
        <f>IFERROR(IF(U305="",0,CEILING((U305/$H305),1)*$H305),"")</f>
        <v>156</v>
      </c>
      <c r="W305" s="37">
        <f>IFERROR(IF(V305=0,"",ROUNDUP(V305/H305,0)*0.02175),"")</f>
        <v>0.43499999999999994</v>
      </c>
      <c r="X305" s="57"/>
      <c r="Y305" s="58"/>
      <c r="AC305" s="59"/>
      <c r="AZ305" s="224" t="s">
        <v>1</v>
      </c>
    </row>
    <row r="306" spans="1:5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19.23076923076923</v>
      </c>
      <c r="V306" s="310">
        <f>IFERROR(V305/H305,"0")</f>
        <v>20</v>
      </c>
      <c r="W306" s="310">
        <f>IFERROR(IF(W305="",0,W305),"0")</f>
        <v>0.43499999999999994</v>
      </c>
      <c r="X306" s="311"/>
      <c r="Y306" s="311"/>
    </row>
    <row r="307" spans="1:5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150</v>
      </c>
      <c r="V307" s="310">
        <f>IFERROR(SUM(V305:V305),"0")</f>
        <v>156</v>
      </c>
      <c r="W307" s="38"/>
      <c r="X307" s="311"/>
      <c r="Y307" s="311"/>
    </row>
    <row r="308" spans="1:52" ht="14.25" customHeight="1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100</v>
      </c>
      <c r="V309" s="309">
        <f>IFERROR(IF(U309="",0,CEILING((U309/$H309),1)*$H309),"")</f>
        <v>101.39999999999999</v>
      </c>
      <c r="W309" s="37">
        <f>IFERROR(IF(V309=0,"",ROUNDUP(V309/H309,0)*0.02175),"")</f>
        <v>0.28275</v>
      </c>
      <c r="X309" s="57"/>
      <c r="Y309" s="58"/>
      <c r="AC309" s="59"/>
      <c r="AZ309" s="225" t="s">
        <v>1</v>
      </c>
    </row>
    <row r="310" spans="1:5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12.820512820512821</v>
      </c>
      <c r="V310" s="310">
        <f>IFERROR(V309/H309,"0")</f>
        <v>13</v>
      </c>
      <c r="W310" s="310">
        <f>IFERROR(IF(W309="",0,W309),"0")</f>
        <v>0.28275</v>
      </c>
      <c r="X310" s="311"/>
      <c r="Y310" s="311"/>
    </row>
    <row r="311" spans="1:5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100</v>
      </c>
      <c r="V311" s="310">
        <f>IFERROR(SUM(V309:V309),"0")</f>
        <v>101.39999999999999</v>
      </c>
      <c r="W311" s="38"/>
      <c r="X311" s="311"/>
      <c r="Y311" s="311"/>
    </row>
    <row r="312" spans="1:52" ht="16.5" customHeight="1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49</v>
      </c>
      <c r="V344" s="309">
        <f t="shared" ref="V344:V356" si="15">IFERROR(IF(U344="",0,CEILING((U344/$H344),1)*$H344),"")</f>
        <v>50.400000000000006</v>
      </c>
      <c r="W344" s="37">
        <f>IFERROR(IF(V344=0,"",ROUNDUP(V344/H344,0)*0.00753),"")</f>
        <v>9.0359999999999996E-2</v>
      </c>
      <c r="X344" s="57"/>
      <c r="Y344" s="58"/>
      <c r="AC344" s="59"/>
      <c r="AZ344" s="239" t="s">
        <v>1</v>
      </c>
    </row>
    <row r="345" spans="1:52" ht="27" customHeight="1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15</v>
      </c>
      <c r="V347" s="309">
        <f t="shared" si="15"/>
        <v>15.12</v>
      </c>
      <c r="W347" s="37">
        <f>IFERROR(IF(V347=0,"",ROUNDUP(V347/H347,0)*0.00753),"")</f>
        <v>6.7769999999999997E-2</v>
      </c>
      <c r="X347" s="57"/>
      <c r="Y347" s="58"/>
      <c r="AC347" s="59"/>
      <c r="AZ347" s="242" t="s">
        <v>1</v>
      </c>
    </row>
    <row r="348" spans="1:52" ht="27" customHeight="1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13</v>
      </c>
      <c r="V348" s="309">
        <f t="shared" si="15"/>
        <v>13.44</v>
      </c>
      <c r="W348" s="37">
        <f t="shared" ref="W348:W356" si="16">IFERROR(IF(V348=0,"",ROUNDUP(V348/H348,0)*0.00502),"")</f>
        <v>4.0160000000000001E-2</v>
      </c>
      <c r="X348" s="57"/>
      <c r="Y348" s="58"/>
      <c r="AC348" s="59"/>
      <c r="AZ348" s="243" t="s">
        <v>1</v>
      </c>
    </row>
    <row r="349" spans="1:52" ht="27" customHeight="1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14</v>
      </c>
      <c r="V352" s="309">
        <f t="shared" si="15"/>
        <v>15.12</v>
      </c>
      <c r="W352" s="37">
        <f t="shared" si="16"/>
        <v>4.5179999999999998E-2</v>
      </c>
      <c r="X352" s="57"/>
      <c r="Y352" s="58"/>
      <c r="AC352" s="59"/>
      <c r="AZ352" s="247" t="s">
        <v>1</v>
      </c>
    </row>
    <row r="353" spans="1:52" ht="27" customHeight="1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36.666666666666664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38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0.24346999999999999</v>
      </c>
      <c r="X357" s="311"/>
      <c r="Y357" s="311"/>
    </row>
    <row r="358" spans="1:5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91</v>
      </c>
      <c r="V358" s="310">
        <f>IFERROR(SUM(V344:V356),"0")</f>
        <v>94.080000000000013</v>
      </c>
      <c r="W358" s="38"/>
      <c r="X358" s="311"/>
      <c r="Y358" s="311"/>
    </row>
    <row r="359" spans="1:52" ht="14.25" customHeight="1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20</v>
      </c>
      <c r="V407" s="309">
        <f t="shared" ref="V407:V415" si="18">IFERROR(IF(U407="",0,CEILING((U407/$H407),1)*$H407),"")</f>
        <v>21.12</v>
      </c>
      <c r="W407" s="37">
        <f>IFERROR(IF(V407=0,"",ROUNDUP(V407/H407,0)*0.01196),"")</f>
        <v>4.7840000000000001E-2</v>
      </c>
      <c r="X407" s="57"/>
      <c r="Y407" s="58"/>
      <c r="AC407" s="59"/>
      <c r="AZ407" s="272" t="s">
        <v>1</v>
      </c>
    </row>
    <row r="408" spans="1:52" ht="27" customHeight="1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120</v>
      </c>
      <c r="V409" s="309">
        <f t="shared" si="18"/>
        <v>121.44000000000001</v>
      </c>
      <c r="W409" s="37">
        <f>IFERROR(IF(V409=0,"",ROUNDUP(V409/H409,0)*0.01196),"")</f>
        <v>0.27507999999999999</v>
      </c>
      <c r="X409" s="57"/>
      <c r="Y409" s="58"/>
      <c r="AC409" s="59"/>
      <c r="AZ409" s="274" t="s">
        <v>1</v>
      </c>
    </row>
    <row r="410" spans="1:52" ht="27" customHeight="1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200</v>
      </c>
      <c r="V410" s="309">
        <f t="shared" si="18"/>
        <v>200.64000000000001</v>
      </c>
      <c r="W410" s="37">
        <f>IFERROR(IF(V410=0,"",ROUNDUP(V410/H410,0)*0.01196),"")</f>
        <v>0.45448</v>
      </c>
      <c r="X410" s="57"/>
      <c r="Y410" s="58"/>
      <c r="AC410" s="59"/>
      <c r="AZ410" s="275" t="s">
        <v>1</v>
      </c>
    </row>
    <row r="411" spans="1:52" ht="27" customHeight="1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64.393939393939391</v>
      </c>
      <c r="V416" s="310">
        <f>IFERROR(V407/H407,"0")+IFERROR(V408/H408,"0")+IFERROR(V409/H409,"0")+IFERROR(V410/H410,"0")+IFERROR(V411/H411,"0")+IFERROR(V412/H412,"0")+IFERROR(V413/H413,"0")+IFERROR(V414/H414,"0")+IFERROR(V415/H415,"0")</f>
        <v>65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0.77739999999999998</v>
      </c>
      <c r="X416" s="311"/>
      <c r="Y416" s="311"/>
    </row>
    <row r="417" spans="1:5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340</v>
      </c>
      <c r="V417" s="310">
        <f>IFERROR(SUM(V407:V415),"0")</f>
        <v>343.20000000000005</v>
      </c>
      <c r="W417" s="38"/>
      <c r="X417" s="311"/>
      <c r="Y417" s="311"/>
    </row>
    <row r="418" spans="1:52" ht="14.25" customHeight="1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60</v>
      </c>
      <c r="V419" s="309">
        <f>IFERROR(IF(U419="",0,CEILING((U419/$H419),1)*$H419),"")</f>
        <v>63.36</v>
      </c>
      <c r="W419" s="37">
        <f>IFERROR(IF(V419=0,"",ROUNDUP(V419/H419,0)*0.01196),"")</f>
        <v>0.14352000000000001</v>
      </c>
      <c r="X419" s="57"/>
      <c r="Y419" s="58"/>
      <c r="AC419" s="59"/>
      <c r="AZ419" s="281" t="s">
        <v>1</v>
      </c>
    </row>
    <row r="420" spans="1:52" ht="16.5" customHeight="1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11.363636363636363</v>
      </c>
      <c r="V421" s="310">
        <f>IFERROR(V419/H419,"0")+IFERROR(V420/H420,"0")</f>
        <v>12</v>
      </c>
      <c r="W421" s="310">
        <f>IFERROR(IF(W419="",0,W419),"0")+IFERROR(IF(W420="",0,W420),"0")</f>
        <v>0.14352000000000001</v>
      </c>
      <c r="X421" s="311"/>
      <c r="Y421" s="311"/>
    </row>
    <row r="422" spans="1:5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60</v>
      </c>
      <c r="V422" s="310">
        <f>IFERROR(SUM(V419:V420),"0")</f>
        <v>63.36</v>
      </c>
      <c r="W422" s="38"/>
      <c r="X422" s="311"/>
      <c r="Y422" s="311"/>
    </row>
    <row r="423" spans="1:52" ht="14.25" customHeight="1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500</v>
      </c>
      <c r="V424" s="309">
        <f t="shared" ref="V424:V429" si="19">IFERROR(IF(U424="",0,CEILING((U424/$H424),1)*$H424),"")</f>
        <v>501.6</v>
      </c>
      <c r="W424" s="37">
        <f>IFERROR(IF(V424=0,"",ROUNDUP(V424/H424,0)*0.01196),"")</f>
        <v>1.1362000000000001</v>
      </c>
      <c r="X424" s="57"/>
      <c r="Y424" s="58"/>
      <c r="AC424" s="59"/>
      <c r="AZ424" s="283" t="s">
        <v>1</v>
      </c>
    </row>
    <row r="425" spans="1:52" ht="27" customHeight="1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200</v>
      </c>
      <c r="V425" s="309">
        <f t="shared" si="19"/>
        <v>200.64000000000001</v>
      </c>
      <c r="W425" s="37">
        <f>IFERROR(IF(V425=0,"",ROUNDUP(V425/H425,0)*0.01196),"")</f>
        <v>0.45448</v>
      </c>
      <c r="X425" s="57"/>
      <c r="Y425" s="58"/>
      <c r="AC425" s="59"/>
      <c r="AZ425" s="284" t="s">
        <v>1</v>
      </c>
    </row>
    <row r="426" spans="1:52" ht="27" customHeight="1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203</v>
      </c>
      <c r="V426" s="309">
        <f t="shared" si="19"/>
        <v>205.92000000000002</v>
      </c>
      <c r="W426" s="37">
        <f>IFERROR(IF(V426=0,"",ROUNDUP(V426/H426,0)*0.01196),"")</f>
        <v>0.46644000000000002</v>
      </c>
      <c r="X426" s="57"/>
      <c r="Y426" s="58"/>
      <c r="AC426" s="59"/>
      <c r="AZ426" s="285" t="s">
        <v>1</v>
      </c>
    </row>
    <row r="427" spans="1:52" ht="27" customHeight="1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171.02272727272725</v>
      </c>
      <c r="V430" s="310">
        <f>IFERROR(V424/H424,"0")+IFERROR(V425/H425,"0")+IFERROR(V426/H426,"0")+IFERROR(V427/H427,"0")+IFERROR(V428/H428,"0")+IFERROR(V429/H429,"0")</f>
        <v>172</v>
      </c>
      <c r="W430" s="310">
        <f>IFERROR(IF(W424="",0,W424),"0")+IFERROR(IF(W425="",0,W425),"0")+IFERROR(IF(W426="",0,W426),"0")+IFERROR(IF(W427="",0,W427),"0")+IFERROR(IF(W428="",0,W428),"0")+IFERROR(IF(W429="",0,W429),"0")</f>
        <v>2.0571200000000003</v>
      </c>
      <c r="X430" s="311"/>
      <c r="Y430" s="311"/>
    </row>
    <row r="431" spans="1:5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903</v>
      </c>
      <c r="V431" s="310">
        <f>IFERROR(SUM(V424:V429),"0")</f>
        <v>908.16000000000008</v>
      </c>
      <c r="W431" s="38"/>
      <c r="X431" s="311"/>
      <c r="Y431" s="311"/>
    </row>
    <row r="432" spans="1:52" ht="14.25" customHeight="1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0</v>
      </c>
      <c r="V454" s="310">
        <f>IFERROR(V451/H451,"0")+IFERROR(V452/H452,"0")+IFERROR(V453/H453,"0")</f>
        <v>0</v>
      </c>
      <c r="W454" s="310">
        <f>IFERROR(IF(W451="",0,W451),"0")+IFERROR(IF(W452="",0,W452),"0")+IFERROR(IF(W453="",0,W453),"0")</f>
        <v>0</v>
      </c>
      <c r="X454" s="311"/>
      <c r="Y454" s="311"/>
    </row>
    <row r="455" spans="1:5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0</v>
      </c>
      <c r="V455" s="310">
        <f>IFERROR(SUM(V451:V453),"0")</f>
        <v>0</v>
      </c>
      <c r="W455" s="38"/>
      <c r="X455" s="311"/>
      <c r="Y455" s="311"/>
    </row>
    <row r="456" spans="1:52" ht="14.25" customHeight="1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0</v>
      </c>
      <c r="V463" s="309">
        <f>IFERROR(IF(U463="",0,CEILING((U463/$H463),1)*$H463),"")</f>
        <v>0</v>
      </c>
      <c r="W463" s="37" t="str">
        <f>IFERROR(IF(V463=0,"",ROUNDUP(V463/H463,0)*0.02175),"")</f>
        <v/>
      </c>
      <c r="X463" s="57"/>
      <c r="Y463" s="58"/>
      <c r="AC463" s="59"/>
      <c r="AZ463" s="301" t="s">
        <v>1</v>
      </c>
    </row>
    <row r="464" spans="1:5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0</v>
      </c>
      <c r="V464" s="310">
        <f>IFERROR(V463/H463,"0")</f>
        <v>0</v>
      </c>
      <c r="W464" s="310">
        <f>IFERROR(IF(W463="",0,W463),"0")</f>
        <v>0</v>
      </c>
      <c r="X464" s="311"/>
      <c r="Y464" s="311"/>
    </row>
    <row r="465" spans="1:28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0</v>
      </c>
      <c r="V465" s="310">
        <f>IFERROR(SUM(V463:V463),"0")</f>
        <v>0</v>
      </c>
      <c r="W465" s="38"/>
      <c r="X465" s="311"/>
      <c r="Y465" s="311"/>
    </row>
    <row r="466" spans="1:28" ht="15" customHeight="1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6732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6850.32</v>
      </c>
      <c r="W466" s="38"/>
      <c r="X466" s="311"/>
      <c r="Y466" s="311"/>
    </row>
    <row r="467" spans="1:28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7116.3709788547403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7241.7599999999993</v>
      </c>
      <c r="W467" s="38"/>
      <c r="X467" s="311"/>
      <c r="Y467" s="311"/>
    </row>
    <row r="468" spans="1:28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13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13</v>
      </c>
      <c r="W468" s="38"/>
      <c r="X468" s="311"/>
      <c r="Y468" s="311"/>
    </row>
    <row r="469" spans="1:28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7441.3709788547403</v>
      </c>
      <c r="V469" s="310">
        <f>GrossWeightTotalR+PalletQtyTotalR*25</f>
        <v>7566.7599999999993</v>
      </c>
      <c r="W469" s="38"/>
      <c r="X469" s="311"/>
      <c r="Y469" s="311"/>
    </row>
    <row r="470" spans="1:28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955.23586871271118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975</v>
      </c>
      <c r="W470" s="38"/>
      <c r="X470" s="311"/>
      <c r="Y470" s="311"/>
    </row>
    <row r="471" spans="1:28" ht="14.25" customHeight="1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14.699760000000001</v>
      </c>
      <c r="X471" s="311"/>
      <c r="Y471" s="311"/>
    </row>
    <row r="472" spans="1:28" ht="13.5" customHeight="1" thickBot="1"/>
    <row r="473" spans="1:28" ht="27" customHeight="1" thickTop="1" thickBot="1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129.60000000000002</v>
      </c>
      <c r="D476" s="47">
        <f>IFERROR(V55*1,"0")+IFERROR(V56*1,"0")+IFERROR(V57*1,"0")+IFERROR(V58*1,"0")</f>
        <v>302.40000000000003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582.29999999999995</v>
      </c>
      <c r="F476" s="47">
        <f>IFERROR(V125*1,"0")+IFERROR(V126*1,"0")+IFERROR(V127*1,"0")+IFERROR(V128*1,"0")</f>
        <v>407.7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12.600000000000001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1068.8999999999999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420.3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40.32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2477.4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94.080000000000013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1314.7200000000003</v>
      </c>
      <c r="R476" s="47">
        <f>IFERROR(V440*1,"0")+IFERROR(V441*1,"0")+IFERROR(V445*1,"0")+IFERROR(V446*1,"0")+IFERROR(V447*1,"0")+IFERROR(V451*1,"0")+IFERROR(V452*1,"0")+IFERROR(V453*1,"0")+IFERROR(V457*1,"0")+IFERROR(V458*1,"0")</f>
        <v>0</v>
      </c>
      <c r="S476" s="47">
        <f>IFERROR(V463*1,"0")</f>
        <v>0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616</v>
      </c>
      <c r="H1" s="53"/>
    </row>
    <row r="3" spans="2:8">
      <c r="B3" s="48" t="s">
        <v>617</v>
      </c>
      <c r="C3" s="48"/>
      <c r="D3" s="48"/>
      <c r="E3" s="48"/>
    </row>
    <row r="4" spans="2:8">
      <c r="B4" s="48" t="s">
        <v>12</v>
      </c>
      <c r="C4" s="48"/>
      <c r="D4" s="48"/>
      <c r="E4" s="48"/>
    </row>
    <row r="6" spans="2:8">
      <c r="B6" s="48" t="s">
        <v>618</v>
      </c>
      <c r="C6" s="48" t="s">
        <v>619</v>
      </c>
      <c r="D6" s="48" t="s">
        <v>620</v>
      </c>
      <c r="E6" s="48"/>
    </row>
    <row r="7" spans="2:8">
      <c r="B7" s="48" t="s">
        <v>14</v>
      </c>
      <c r="C7" s="48" t="s">
        <v>621</v>
      </c>
      <c r="D7" s="48" t="s">
        <v>622</v>
      </c>
      <c r="E7" s="48"/>
    </row>
    <row r="8" spans="2:8">
      <c r="B8" s="48" t="s">
        <v>623</v>
      </c>
      <c r="C8" s="48" t="s">
        <v>624</v>
      </c>
      <c r="D8" s="48" t="s">
        <v>625</v>
      </c>
      <c r="E8" s="48"/>
    </row>
    <row r="9" spans="2:8">
      <c r="B9" s="48" t="s">
        <v>626</v>
      </c>
      <c r="C9" s="48" t="s">
        <v>627</v>
      </c>
      <c r="D9" s="48" t="s">
        <v>628</v>
      </c>
      <c r="E9" s="48"/>
    </row>
    <row r="11" spans="2:8">
      <c r="B11" s="48" t="s">
        <v>629</v>
      </c>
      <c r="C11" s="48" t="s">
        <v>619</v>
      </c>
      <c r="D11" s="48"/>
      <c r="E11" s="48"/>
    </row>
    <row r="13" spans="2:8">
      <c r="B13" s="48" t="s">
        <v>630</v>
      </c>
      <c r="C13" s="48" t="s">
        <v>621</v>
      </c>
      <c r="D13" s="48"/>
      <c r="E13" s="48"/>
    </row>
    <row r="15" spans="2:8">
      <c r="B15" s="48" t="s">
        <v>631</v>
      </c>
      <c r="C15" s="48" t="s">
        <v>624</v>
      </c>
      <c r="D15" s="48"/>
      <c r="E15" s="48"/>
    </row>
    <row r="17" spans="2:5">
      <c r="B17" s="48" t="s">
        <v>632</v>
      </c>
      <c r="C17" s="48" t="s">
        <v>627</v>
      </c>
      <c r="D17" s="48"/>
      <c r="E17" s="48"/>
    </row>
    <row r="19" spans="2:5">
      <c r="B19" s="48" t="s">
        <v>633</v>
      </c>
      <c r="C19" s="48"/>
      <c r="D19" s="48"/>
      <c r="E19" s="48"/>
    </row>
    <row r="20" spans="2:5">
      <c r="B20" s="48" t="s">
        <v>634</v>
      </c>
      <c r="C20" s="48"/>
      <c r="D20" s="48"/>
      <c r="E20" s="48"/>
    </row>
    <row r="21" spans="2:5">
      <c r="B21" s="48" t="s">
        <v>635</v>
      </c>
      <c r="C21" s="48"/>
      <c r="D21" s="48"/>
      <c r="E21" s="48"/>
    </row>
    <row r="22" spans="2:5">
      <c r="B22" s="48" t="s">
        <v>636</v>
      </c>
      <c r="C22" s="48"/>
      <c r="D22" s="48"/>
      <c r="E22" s="48"/>
    </row>
    <row r="23" spans="2:5">
      <c r="B23" s="48" t="s">
        <v>637</v>
      </c>
      <c r="C23" s="48"/>
      <c r="D23" s="48"/>
      <c r="E23" s="48"/>
    </row>
    <row r="24" spans="2:5">
      <c r="B24" s="48" t="s">
        <v>638</v>
      </c>
      <c r="C24" s="48"/>
      <c r="D24" s="48"/>
      <c r="E24" s="48"/>
    </row>
    <row r="25" spans="2:5">
      <c r="B25" s="48" t="s">
        <v>639</v>
      </c>
      <c r="C25" s="48"/>
      <c r="D25" s="48"/>
      <c r="E25" s="48"/>
    </row>
    <row r="26" spans="2:5">
      <c r="B26" s="48" t="s">
        <v>640</v>
      </c>
      <c r="C26" s="48"/>
      <c r="D26" s="48"/>
      <c r="E26" s="48"/>
    </row>
    <row r="27" spans="2:5">
      <c r="B27" s="48" t="s">
        <v>641</v>
      </c>
      <c r="C27" s="48"/>
      <c r="D27" s="48"/>
      <c r="E27" s="48"/>
    </row>
    <row r="28" spans="2:5">
      <c r="B28" s="48" t="s">
        <v>642</v>
      </c>
      <c r="C28" s="48"/>
      <c r="D28" s="48"/>
      <c r="E28" s="48"/>
    </row>
    <row r="29" spans="2:5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Андрей9</cp:lastModifiedBy>
  <dcterms:created xsi:type="dcterms:W3CDTF">2021-11-12T12:13:19Z</dcterms:created>
  <dcterms:modified xsi:type="dcterms:W3CDTF">2023-10-14T06:57:33Z</dcterms:modified>
</cp:coreProperties>
</file>