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W433" i="1" s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U406" i="1"/>
  <c r="U405" i="1"/>
  <c r="V404" i="1"/>
  <c r="M404" i="1"/>
  <c r="U402" i="1"/>
  <c r="U401" i="1"/>
  <c r="V400" i="1"/>
  <c r="W400" i="1" s="1"/>
  <c r="W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W397" i="1" s="1"/>
  <c r="M391" i="1"/>
  <c r="W390" i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W377" i="1"/>
  <c r="U377" i="1"/>
  <c r="V376" i="1"/>
  <c r="W376" i="1" s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W333" i="1" s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W286" i="1" s="1"/>
  <c r="W287" i="1" s="1"/>
  <c r="M286" i="1"/>
  <c r="U284" i="1"/>
  <c r="U283" i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K479" i="1" s="1"/>
  <c r="M256" i="1"/>
  <c r="V253" i="1"/>
  <c r="U253" i="1"/>
  <c r="U252" i="1"/>
  <c r="W251" i="1"/>
  <c r="V251" i="1"/>
  <c r="M251" i="1"/>
  <c r="W250" i="1"/>
  <c r="V250" i="1"/>
  <c r="M250" i="1"/>
  <c r="V249" i="1"/>
  <c r="M249" i="1"/>
  <c r="U247" i="1"/>
  <c r="V246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W225" i="1" s="1"/>
  <c r="V221" i="1"/>
  <c r="M221" i="1"/>
  <c r="V219" i="1"/>
  <c r="U219" i="1"/>
  <c r="V218" i="1"/>
  <c r="U218" i="1"/>
  <c r="W217" i="1"/>
  <c r="W218" i="1" s="1"/>
  <c r="V217" i="1"/>
  <c r="M217" i="1"/>
  <c r="V215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W180" i="1"/>
  <c r="V180" i="1"/>
  <c r="M180" i="1"/>
  <c r="V179" i="1"/>
  <c r="W179" i="1" s="1"/>
  <c r="W178" i="1"/>
  <c r="V178" i="1"/>
  <c r="M178" i="1"/>
  <c r="V177" i="1"/>
  <c r="W177" i="1" s="1"/>
  <c r="M177" i="1"/>
  <c r="V176" i="1"/>
  <c r="W176" i="1" s="1"/>
  <c r="W175" i="1"/>
  <c r="V175" i="1"/>
  <c r="M175" i="1"/>
  <c r="W174" i="1"/>
  <c r="V174" i="1"/>
  <c r="M174" i="1"/>
  <c r="V173" i="1"/>
  <c r="W173" i="1" s="1"/>
  <c r="W172" i="1"/>
  <c r="V172" i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W165" i="1" s="1"/>
  <c r="M165" i="1"/>
  <c r="V163" i="1"/>
  <c r="U163" i="1"/>
  <c r="W162" i="1"/>
  <c r="V162" i="1"/>
  <c r="U162" i="1"/>
  <c r="V161" i="1"/>
  <c r="W161" i="1" s="1"/>
  <c r="M161" i="1"/>
  <c r="W160" i="1"/>
  <c r="V160" i="1"/>
  <c r="U158" i="1"/>
  <c r="U157" i="1"/>
  <c r="V156" i="1"/>
  <c r="W156" i="1" s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V152" i="1" s="1"/>
  <c r="M143" i="1"/>
  <c r="U140" i="1"/>
  <c r="U139" i="1"/>
  <c r="V138" i="1"/>
  <c r="W138" i="1" s="1"/>
  <c r="M138" i="1"/>
  <c r="W137" i="1"/>
  <c r="V137" i="1"/>
  <c r="M137" i="1"/>
  <c r="V136" i="1"/>
  <c r="M136" i="1"/>
  <c r="U132" i="1"/>
  <c r="U131" i="1"/>
  <c r="V130" i="1"/>
  <c r="W130" i="1" s="1"/>
  <c r="M130" i="1"/>
  <c r="W129" i="1"/>
  <c r="V129" i="1"/>
  <c r="M129" i="1"/>
  <c r="V128" i="1"/>
  <c r="V132" i="1" s="1"/>
  <c r="M128" i="1"/>
  <c r="W127" i="1"/>
  <c r="V127" i="1"/>
  <c r="M127" i="1"/>
  <c r="U124" i="1"/>
  <c r="U123" i="1"/>
  <c r="W122" i="1"/>
  <c r="V122" i="1"/>
  <c r="W121" i="1"/>
  <c r="V121" i="1"/>
  <c r="M121" i="1"/>
  <c r="V120" i="1"/>
  <c r="V123" i="1" s="1"/>
  <c r="V119" i="1"/>
  <c r="W119" i="1" s="1"/>
  <c r="M119" i="1"/>
  <c r="W118" i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W105" i="1" s="1"/>
  <c r="W115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W91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W82" i="1" s="1"/>
  <c r="W88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V51" i="1"/>
  <c r="U51" i="1"/>
  <c r="V50" i="1"/>
  <c r="W50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U469" i="1" s="1"/>
  <c r="V23" i="1"/>
  <c r="U23" i="1"/>
  <c r="W22" i="1"/>
  <c r="W23" i="1" s="1"/>
  <c r="V22" i="1"/>
  <c r="M22" i="1"/>
  <c r="H10" i="1"/>
  <c r="F10" i="1"/>
  <c r="F9" i="1"/>
  <c r="A9" i="1"/>
  <c r="A10" i="1" s="1"/>
  <c r="D7" i="1"/>
  <c r="N6" i="1"/>
  <c r="M2" i="1"/>
  <c r="W79" i="1" l="1"/>
  <c r="W102" i="1"/>
  <c r="W321" i="1"/>
  <c r="W419" i="1"/>
  <c r="U473" i="1"/>
  <c r="W29" i="1"/>
  <c r="W32" i="1" s="1"/>
  <c r="V32" i="1"/>
  <c r="V473" i="1" s="1"/>
  <c r="W55" i="1"/>
  <c r="W59" i="1" s="1"/>
  <c r="V80" i="1"/>
  <c r="V469" i="1" s="1"/>
  <c r="V89" i="1"/>
  <c r="V103" i="1"/>
  <c r="V116" i="1"/>
  <c r="W120" i="1"/>
  <c r="W123" i="1" s="1"/>
  <c r="F479" i="1"/>
  <c r="W128" i="1"/>
  <c r="W131" i="1" s="1"/>
  <c r="V131" i="1"/>
  <c r="W143" i="1"/>
  <c r="W151" i="1" s="1"/>
  <c r="V170" i="1"/>
  <c r="V190" i="1"/>
  <c r="J479" i="1"/>
  <c r="V214" i="1"/>
  <c r="W199" i="1"/>
  <c r="W214" i="1" s="1"/>
  <c r="V225" i="1"/>
  <c r="V241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60" i="1" s="1"/>
  <c r="W385" i="1"/>
  <c r="W387" i="1" s="1"/>
  <c r="V397" i="1"/>
  <c r="D479" i="1"/>
  <c r="H9" i="1"/>
  <c r="J9" i="1"/>
  <c r="C479" i="1"/>
  <c r="V60" i="1"/>
  <c r="V79" i="1"/>
  <c r="V88" i="1"/>
  <c r="V102" i="1"/>
  <c r="V115" i="1"/>
  <c r="G479" i="1"/>
  <c r="V140" i="1"/>
  <c r="W169" i="1"/>
  <c r="V234" i="1"/>
  <c r="V283" i="1"/>
  <c r="V284" i="1"/>
  <c r="V300" i="1"/>
  <c r="M479" i="1"/>
  <c r="V301" i="1"/>
  <c r="V337" i="1"/>
  <c r="V338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B479" i="1"/>
  <c r="V470" i="1"/>
  <c r="W49" i="1"/>
  <c r="W51" i="1" s="1"/>
  <c r="V52" i="1"/>
  <c r="E479" i="1"/>
  <c r="W136" i="1"/>
  <c r="W139" i="1" s="1"/>
  <c r="V139" i="1"/>
  <c r="V151" i="1"/>
  <c r="V157" i="1"/>
  <c r="I479" i="1"/>
  <c r="V158" i="1"/>
  <c r="V191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W190" i="1"/>
  <c r="V287" i="1"/>
  <c r="V288" i="1"/>
  <c r="O479" i="1"/>
  <c r="V344" i="1"/>
  <c r="W367" i="1"/>
  <c r="V401" i="1"/>
  <c r="V402" i="1"/>
  <c r="V419" i="1"/>
  <c r="Q479" i="1"/>
  <c r="V420" i="1"/>
  <c r="V434" i="1"/>
  <c r="V458" i="1"/>
  <c r="P479" i="1"/>
  <c r="V16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W474" i="1" l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<sst xmlns="http://schemas.openxmlformats.org/spreadsheetml/2006/main" count="1722" uniqueCount="654">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</sst>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2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0.375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6"/>
      <c r="Y20" s="306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6"/>
      <c r="Y47" s="306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6"/>
      <c r="Y53" s="306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6"/>
      <c r="Y61" s="306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6"/>
      <c r="Y125" s="306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60</v>
      </c>
      <c r="V127" s="312">
        <f>IFERROR(IF(U127="",0,CEILING((U127/$H127),1)*$H127),"")</f>
        <v>64.8</v>
      </c>
      <c r="W127" s="37">
        <f>IFERROR(IF(V127=0,"",ROUNDUP(V127/H127,0)*0.02175),"")</f>
        <v>0.17399999999999999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7.4074074074074074</v>
      </c>
      <c r="V131" s="313">
        <f>IFERROR(V127/H127,"0")+IFERROR(V128/H128,"0")+IFERROR(V129/H129,"0")+IFERROR(V130/H130,"0")</f>
        <v>8</v>
      </c>
      <c r="W131" s="313">
        <f>IFERROR(IF(W127="",0,W127),"0")+IFERROR(IF(W128="",0,W128),"0")+IFERROR(IF(W129="",0,W129),"0")+IFERROR(IF(W130="",0,W130),"0")</f>
        <v>0.17399999999999999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60</v>
      </c>
      <c r="V132" s="313">
        <f>IFERROR(SUM(V127:V130),"0")</f>
        <v>64.8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6"/>
      <c r="Y134" s="306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6"/>
      <c r="Y141" s="306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6"/>
      <c r="Y153" s="306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6"/>
      <c r="Y197" s="306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5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6"/>
      <c r="Y254" s="306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6"/>
      <c r="Y270" s="306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6"/>
      <c r="Y290" s="306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6"/>
      <c r="Y315" s="306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6"/>
      <c r="Y340" s="306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6"/>
      <c r="Y383" s="306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6"/>
      <c r="Y408" s="306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1070</v>
      </c>
      <c r="V411" s="312">
        <f t="shared" si="18"/>
        <v>1071.8400000000001</v>
      </c>
      <c r="W411" s="37">
        <f>IFERROR(IF(V411=0,"",ROUNDUP(V411/H411,0)*0.01196),"")</f>
        <v>2.42788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202.65151515151516</v>
      </c>
      <c r="V419" s="313">
        <f>IFERROR(V410/H410,"0")+IFERROR(V411/H411,"0")+IFERROR(V412/H412,"0")+IFERROR(V413/H413,"0")+IFERROR(V414/H414,"0")+IFERROR(V415/H415,"0")+IFERROR(V416/H416,"0")+IFERROR(V417/H417,"0")+IFERROR(V418/H418,"0")</f>
        <v>203.00000000000003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2.42788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1070</v>
      </c>
      <c r="V420" s="313">
        <f>IFERROR(SUM(V410:V418),"0")</f>
        <v>1071.8400000000001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6"/>
      <c r="Y441" s="306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91">
        <v>4680115881136</v>
      </c>
      <c r="E456" s="335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6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93"/>
      <c r="O456" s="393"/>
      <c r="P456" s="393"/>
      <c r="Q456" s="335"/>
      <c r="R456" s="35"/>
      <c r="S456" s="35"/>
      <c r="T456" s="36" t="s">
        <v>63</v>
      </c>
      <c r="U456" s="311">
        <v>100</v>
      </c>
      <c r="V456" s="312">
        <f>IFERROR(IF(U456="",0,CEILING((U456/$H456),1)*$H456),"")</f>
        <v>100.74</v>
      </c>
      <c r="W456" s="37">
        <f>IFERROR(IF(V456=0,"",ROUNDUP(V456/H456,0)*0.00753),"")</f>
        <v>0.17319000000000001</v>
      </c>
      <c r="X456" s="57"/>
      <c r="Y456" s="58"/>
      <c r="AC456" s="59"/>
      <c r="AZ456" s="301" t="s">
        <v>1</v>
      </c>
    </row>
    <row r="457" spans="1:52" x14ac:dyDescent="0.2">
      <c r="A457" s="395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65</v>
      </c>
      <c r="U457" s="313">
        <f>IFERROR(U454/H454,"0")+IFERROR(U455/H455,"0")+IFERROR(U456/H456,"0")</f>
        <v>22.831050228310502</v>
      </c>
      <c r="V457" s="313">
        <f>IFERROR(V454/H454,"0")+IFERROR(V455/H455,"0")+IFERROR(V456/H456,"0")</f>
        <v>23</v>
      </c>
      <c r="W457" s="313">
        <f>IFERROR(IF(W454="",0,W454),"0")+IFERROR(IF(W455="",0,W455),"0")+IFERROR(IF(W456="",0,W456),"0")</f>
        <v>0.17319000000000001</v>
      </c>
      <c r="X457" s="314"/>
      <c r="Y457" s="314"/>
    </row>
    <row r="458" spans="1:52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96"/>
      <c r="M458" s="394" t="s">
        <v>64</v>
      </c>
      <c r="N458" s="347"/>
      <c r="O458" s="347"/>
      <c r="P458" s="347"/>
      <c r="Q458" s="347"/>
      <c r="R458" s="347"/>
      <c r="S458" s="348"/>
      <c r="T458" s="38" t="s">
        <v>63</v>
      </c>
      <c r="U458" s="313">
        <f>IFERROR(SUM(U454:U456),"0")</f>
        <v>100</v>
      </c>
      <c r="V458" s="313">
        <f>IFERROR(SUM(V454:V456),"0")</f>
        <v>100.74</v>
      </c>
      <c r="W458" s="38"/>
      <c r="X458" s="314"/>
      <c r="Y458" s="314"/>
    </row>
    <row r="459" spans="1:52" ht="14.25" customHeight="1" x14ac:dyDescent="0.25">
      <c r="A459" s="390" t="s">
        <v>66</v>
      </c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91">
        <v>4680115881068</v>
      </c>
      <c r="E460" s="335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91">
        <v>4680115881075</v>
      </c>
      <c r="E461" s="335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6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93"/>
      <c r="O461" s="393"/>
      <c r="P461" s="393"/>
      <c r="Q461" s="335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95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96"/>
      <c r="M463" s="394" t="s">
        <v>64</v>
      </c>
      <c r="N463" s="347"/>
      <c r="O463" s="347"/>
      <c r="P463" s="347"/>
      <c r="Q463" s="347"/>
      <c r="R463" s="347"/>
      <c r="S463" s="348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9" t="s">
        <v>612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14.25" customHeight="1" x14ac:dyDescent="0.25">
      <c r="A465" s="390" t="s">
        <v>66</v>
      </c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91">
        <v>4680115880870</v>
      </c>
      <c r="E466" s="335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3"/>
      <c r="O466" s="393"/>
      <c r="P466" s="393"/>
      <c r="Q466" s="335"/>
      <c r="R466" s="35"/>
      <c r="S466" s="35"/>
      <c r="T466" s="36" t="s">
        <v>63</v>
      </c>
      <c r="U466" s="311">
        <v>1400</v>
      </c>
      <c r="V466" s="312">
        <f>IFERROR(IF(U466="",0,CEILING((U466/$H466),1)*$H466),"")</f>
        <v>1404</v>
      </c>
      <c r="W466" s="37">
        <f>IFERROR(IF(V466=0,"",ROUNDUP(V466/H466,0)*0.02175),"")</f>
        <v>3.9149999999999996</v>
      </c>
      <c r="X466" s="57"/>
      <c r="Y466" s="58"/>
      <c r="AC466" s="59"/>
      <c r="AZ466" s="304" t="s">
        <v>1</v>
      </c>
    </row>
    <row r="467" spans="1:52" x14ac:dyDescent="0.2">
      <c r="A467" s="395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65</v>
      </c>
      <c r="U467" s="313">
        <f>IFERROR(U466/H466,"0")</f>
        <v>179.4871794871795</v>
      </c>
      <c r="V467" s="313">
        <f>IFERROR(V466/H466,"0")</f>
        <v>180</v>
      </c>
      <c r="W467" s="313">
        <f>IFERROR(IF(W466="",0,W466),"0")</f>
        <v>3.9149999999999996</v>
      </c>
      <c r="X467" s="314"/>
      <c r="Y467" s="314"/>
    </row>
    <row r="468" spans="1:52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96"/>
      <c r="M468" s="394" t="s">
        <v>64</v>
      </c>
      <c r="N468" s="347"/>
      <c r="O468" s="347"/>
      <c r="P468" s="347"/>
      <c r="Q468" s="347"/>
      <c r="R468" s="347"/>
      <c r="S468" s="348"/>
      <c r="T468" s="38" t="s">
        <v>63</v>
      </c>
      <c r="U468" s="313">
        <f>IFERROR(SUM(U466:U466),"0")</f>
        <v>1400</v>
      </c>
      <c r="V468" s="313">
        <f>IFERROR(SUM(V466:V466),"0")</f>
        <v>1404</v>
      </c>
      <c r="W468" s="38"/>
      <c r="X468" s="314"/>
      <c r="Y468" s="314"/>
    </row>
    <row r="469" spans="1:52" ht="15" customHeight="1" x14ac:dyDescent="0.2">
      <c r="A469" s="642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0"/>
      <c r="M469" s="641" t="s">
        <v>615</v>
      </c>
      <c r="N469" s="321"/>
      <c r="O469" s="321"/>
      <c r="P469" s="321"/>
      <c r="Q469" s="321"/>
      <c r="R469" s="321"/>
      <c r="S469" s="322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2630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2641.38</v>
      </c>
      <c r="W469" s="38"/>
      <c r="X469" s="314"/>
      <c r="Y469" s="314"/>
    </row>
    <row r="470" spans="1:52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0"/>
      <c r="M470" s="641" t="s">
        <v>616</v>
      </c>
      <c r="N470" s="321"/>
      <c r="O470" s="321"/>
      <c r="P470" s="321"/>
      <c r="Q470" s="321"/>
      <c r="R470" s="321"/>
      <c r="S470" s="322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2814.2547210780085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2826.424</v>
      </c>
      <c r="W470" s="38"/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0"/>
      <c r="M471" s="641" t="s">
        <v>617</v>
      </c>
      <c r="N471" s="321"/>
      <c r="O471" s="321"/>
      <c r="P471" s="321"/>
      <c r="Q471" s="321"/>
      <c r="R471" s="321"/>
      <c r="S471" s="322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6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6</v>
      </c>
      <c r="W471" s="38"/>
      <c r="X471" s="314"/>
      <c r="Y471" s="314"/>
    </row>
    <row r="472" spans="1:52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619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GrossWeightTotal+PalletQtyTotal*25</f>
        <v>2964.2547210780085</v>
      </c>
      <c r="V472" s="313">
        <f>GrossWeightTotalR+PalletQtyTotalR*25</f>
        <v>2976.424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620</v>
      </c>
      <c r="N473" s="321"/>
      <c r="O473" s="321"/>
      <c r="P473" s="321"/>
      <c r="Q473" s="321"/>
      <c r="R473" s="321"/>
      <c r="S473" s="322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412.37715227441259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414</v>
      </c>
      <c r="W473" s="38"/>
      <c r="X473" s="314"/>
      <c r="Y473" s="314"/>
    </row>
    <row r="474" spans="1:52" ht="14.25" customHeight="1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621</v>
      </c>
      <c r="N474" s="321"/>
      <c r="O474" s="321"/>
      <c r="P474" s="321"/>
      <c r="Q474" s="321"/>
      <c r="R474" s="321"/>
      <c r="S474" s="322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6.6900699999999995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643" t="s">
        <v>91</v>
      </c>
      <c r="D476" s="644"/>
      <c r="E476" s="644"/>
      <c r="F476" s="645"/>
      <c r="G476" s="643" t="s">
        <v>233</v>
      </c>
      <c r="H476" s="644"/>
      <c r="I476" s="644"/>
      <c r="J476" s="644"/>
      <c r="K476" s="644"/>
      <c r="L476" s="645"/>
      <c r="M476" s="643" t="s">
        <v>423</v>
      </c>
      <c r="N476" s="645"/>
      <c r="O476" s="643" t="s">
        <v>470</v>
      </c>
      <c r="P476" s="645"/>
      <c r="Q476" s="305" t="s">
        <v>547</v>
      </c>
      <c r="R476" s="643" t="s">
        <v>589</v>
      </c>
      <c r="S476" s="645"/>
      <c r="T476" s="1"/>
      <c r="Y476" s="53"/>
      <c r="AB476" s="1"/>
    </row>
    <row r="477" spans="1:52" ht="14.25" customHeight="1" thickTop="1" x14ac:dyDescent="0.2">
      <c r="A477" s="646" t="s">
        <v>624</v>
      </c>
      <c r="B477" s="643" t="s">
        <v>58</v>
      </c>
      <c r="C477" s="643" t="s">
        <v>92</v>
      </c>
      <c r="D477" s="643" t="s">
        <v>99</v>
      </c>
      <c r="E477" s="643" t="s">
        <v>91</v>
      </c>
      <c r="F477" s="643" t="s">
        <v>224</v>
      </c>
      <c r="G477" s="643" t="s">
        <v>234</v>
      </c>
      <c r="H477" s="643" t="s">
        <v>241</v>
      </c>
      <c r="I477" s="643" t="s">
        <v>258</v>
      </c>
      <c r="J477" s="643" t="s">
        <v>318</v>
      </c>
      <c r="K477" s="643" t="s">
        <v>391</v>
      </c>
      <c r="L477" s="643" t="s">
        <v>409</v>
      </c>
      <c r="M477" s="643" t="s">
        <v>424</v>
      </c>
      <c r="N477" s="643" t="s">
        <v>447</v>
      </c>
      <c r="O477" s="643" t="s">
        <v>471</v>
      </c>
      <c r="P477" s="643" t="s">
        <v>523</v>
      </c>
      <c r="Q477" s="643" t="s">
        <v>547</v>
      </c>
      <c r="R477" s="643" t="s">
        <v>590</v>
      </c>
      <c r="S477" s="643" t="s">
        <v>612</v>
      </c>
      <c r="T477" s="1"/>
      <c r="Y477" s="53"/>
      <c r="AB477" s="1"/>
    </row>
    <row r="478" spans="1:52" ht="13.5" customHeight="1" thickBot="1" x14ac:dyDescent="0.25">
      <c r="A478" s="647"/>
      <c r="B478" s="648"/>
      <c r="C478" s="648"/>
      <c r="D478" s="648"/>
      <c r="E478" s="648"/>
      <c r="F478" s="648"/>
      <c r="G478" s="648"/>
      <c r="H478" s="648"/>
      <c r="I478" s="648"/>
      <c r="J478" s="648"/>
      <c r="K478" s="648"/>
      <c r="L478" s="648"/>
      <c r="M478" s="648"/>
      <c r="N478" s="648"/>
      <c r="O478" s="648"/>
      <c r="P478" s="648"/>
      <c r="Q478" s="648"/>
      <c r="R478" s="648"/>
      <c r="S478" s="64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64.8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1071.8400000000001</v>
      </c>
      <c r="R479" s="47">
        <f>IFERROR(V443*1,"0")+IFERROR(V444*1,"0")+IFERROR(V448*1,"0")+IFERROR(V449*1,"0")+IFERROR(V450*1,"0")+IFERROR(V454*1,"0")+IFERROR(V455*1,"0")+IFERROR(V456*1,"0")+IFERROR(V460*1,"0")+IFERROR(V461*1,"0")</f>
        <v>100.74</v>
      </c>
      <c r="S479" s="47">
        <f>IFERROR(V466*1,"0")</f>
        <v>1404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2023-10-17T08:44:45Z</dcterms:modified>
</cp:coreProperties>
</file>