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10,23 филиалы ЗПФ\"/>
    </mc:Choice>
  </mc:AlternateContent>
  <xr:revisionPtr revIDLastSave="0" documentId="13_ncr:1_{22E5C565-5D9B-416B-B210-19A52C2F871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TDSheet!$A$3:$AC$52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B8" i="1"/>
  <c r="AC8" i="1"/>
  <c r="AB9" i="1"/>
  <c r="AC9" i="1"/>
  <c r="AC10" i="1"/>
  <c r="AB11" i="1"/>
  <c r="AC11" i="1"/>
  <c r="AB12" i="1"/>
  <c r="AC12" i="1"/>
  <c r="AC13" i="1"/>
  <c r="AC14" i="1"/>
  <c r="AC15" i="1"/>
  <c r="AC16" i="1"/>
  <c r="AB17" i="1"/>
  <c r="AC17" i="1"/>
  <c r="AC18" i="1"/>
  <c r="AC19" i="1"/>
  <c r="AC20" i="1"/>
  <c r="AB21" i="1"/>
  <c r="AC21" i="1"/>
  <c r="AC22" i="1"/>
  <c r="AC23" i="1"/>
  <c r="AC24" i="1"/>
  <c r="AC25" i="1"/>
  <c r="AB26" i="1"/>
  <c r="AC26" i="1"/>
  <c r="AB27" i="1"/>
  <c r="AC27" i="1"/>
  <c r="AC28" i="1"/>
  <c r="AC29" i="1"/>
  <c r="AC30" i="1"/>
  <c r="AB31" i="1"/>
  <c r="AC31" i="1"/>
  <c r="AB32" i="1"/>
  <c r="AC32" i="1"/>
  <c r="AB33" i="1"/>
  <c r="AC33" i="1"/>
  <c r="AC34" i="1"/>
  <c r="AC35" i="1"/>
  <c r="AB36" i="1"/>
  <c r="AC36" i="1"/>
  <c r="AC37" i="1"/>
  <c r="AB38" i="1"/>
  <c r="AC38" i="1"/>
  <c r="AC39" i="1"/>
  <c r="AC40" i="1"/>
  <c r="AC41" i="1"/>
  <c r="AC42" i="1"/>
  <c r="AC43" i="1"/>
  <c r="AB44" i="1"/>
  <c r="AC44" i="1"/>
  <c r="AB45" i="1"/>
  <c r="AC45" i="1"/>
  <c r="AC46" i="1"/>
  <c r="AC47" i="1"/>
  <c r="AC48" i="1"/>
  <c r="AC49" i="1"/>
  <c r="AC50" i="1"/>
  <c r="AC51" i="1"/>
  <c r="AC52" i="1"/>
  <c r="AC6" i="1"/>
  <c r="Q5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6" i="1"/>
  <c r="R5" i="1" l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O7" i="1"/>
  <c r="P7" i="1" s="1"/>
  <c r="T7" i="1" s="1"/>
  <c r="O8" i="1"/>
  <c r="O9" i="1"/>
  <c r="T9" i="1" s="1"/>
  <c r="O10" i="1"/>
  <c r="O11" i="1"/>
  <c r="T11" i="1" s="1"/>
  <c r="O12" i="1"/>
  <c r="O13" i="1"/>
  <c r="P13" i="1" s="1"/>
  <c r="T13" i="1" s="1"/>
  <c r="O14" i="1"/>
  <c r="O15" i="1"/>
  <c r="P15" i="1" s="1"/>
  <c r="O16" i="1"/>
  <c r="O17" i="1"/>
  <c r="T17" i="1" s="1"/>
  <c r="O18" i="1"/>
  <c r="O19" i="1"/>
  <c r="T19" i="1" s="1"/>
  <c r="O20" i="1"/>
  <c r="P20" i="1" s="1"/>
  <c r="O21" i="1"/>
  <c r="T21" i="1" s="1"/>
  <c r="O22" i="1"/>
  <c r="P22" i="1" s="1"/>
  <c r="O23" i="1"/>
  <c r="T23" i="1" s="1"/>
  <c r="O24" i="1"/>
  <c r="P24" i="1" s="1"/>
  <c r="O25" i="1"/>
  <c r="T25" i="1" s="1"/>
  <c r="O26" i="1"/>
  <c r="O27" i="1"/>
  <c r="T27" i="1" s="1"/>
  <c r="O28" i="1"/>
  <c r="O29" i="1"/>
  <c r="O30" i="1"/>
  <c r="O31" i="1"/>
  <c r="P31" i="1" s="1"/>
  <c r="T31" i="1" s="1"/>
  <c r="O32" i="1"/>
  <c r="O33" i="1"/>
  <c r="T33" i="1" s="1"/>
  <c r="O34" i="1"/>
  <c r="O35" i="1"/>
  <c r="P35" i="1" s="1"/>
  <c r="T35" i="1" s="1"/>
  <c r="O36" i="1"/>
  <c r="O37" i="1"/>
  <c r="P37" i="1" s="1"/>
  <c r="O38" i="1"/>
  <c r="O39" i="1"/>
  <c r="T39" i="1" s="1"/>
  <c r="O40" i="1"/>
  <c r="O41" i="1"/>
  <c r="T41" i="1" s="1"/>
  <c r="O42" i="1"/>
  <c r="O43" i="1"/>
  <c r="T43" i="1" s="1"/>
  <c r="O44" i="1"/>
  <c r="O45" i="1"/>
  <c r="T45" i="1" s="1"/>
  <c r="O46" i="1"/>
  <c r="O47" i="1"/>
  <c r="P47" i="1" s="1"/>
  <c r="T47" i="1" s="1"/>
  <c r="O48" i="1"/>
  <c r="O49" i="1"/>
  <c r="T49" i="1" s="1"/>
  <c r="O50" i="1"/>
  <c r="T50" i="1" s="1"/>
  <c r="O51" i="1"/>
  <c r="U51" i="1" s="1"/>
  <c r="O52" i="1"/>
  <c r="T52" i="1" s="1"/>
  <c r="O6" i="1"/>
  <c r="U6" i="1" s="1"/>
  <c r="G5" i="1"/>
  <c r="F5" i="1"/>
  <c r="AA23" i="1"/>
  <c r="AA34" i="1"/>
  <c r="AA51" i="1"/>
  <c r="W23" i="1"/>
  <c r="W51" i="1"/>
  <c r="P29" i="1" l="1"/>
  <c r="T29" i="1" s="1"/>
  <c r="T37" i="1"/>
  <c r="U50" i="1"/>
  <c r="U52" i="1"/>
  <c r="T15" i="1"/>
  <c r="U47" i="1"/>
  <c r="U43" i="1"/>
  <c r="U39" i="1"/>
  <c r="U35" i="1"/>
  <c r="U31" i="1"/>
  <c r="U27" i="1"/>
  <c r="U23" i="1"/>
  <c r="U19" i="1"/>
  <c r="U15" i="1"/>
  <c r="U11" i="1"/>
  <c r="U7" i="1"/>
  <c r="T51" i="1"/>
  <c r="U49" i="1"/>
  <c r="U45" i="1"/>
  <c r="U41" i="1"/>
  <c r="U37" i="1"/>
  <c r="U33" i="1"/>
  <c r="U29" i="1"/>
  <c r="U25" i="1"/>
  <c r="U21" i="1"/>
  <c r="U17" i="1"/>
  <c r="U13" i="1"/>
  <c r="U9" i="1"/>
  <c r="P6" i="1"/>
  <c r="T6" i="1" s="1"/>
  <c r="P48" i="1"/>
  <c r="T48" i="1" s="1"/>
  <c r="U48" i="1"/>
  <c r="P46" i="1"/>
  <c r="T46" i="1" s="1"/>
  <c r="U46" i="1"/>
  <c r="P44" i="1"/>
  <c r="T44" i="1" s="1"/>
  <c r="U44" i="1"/>
  <c r="T42" i="1"/>
  <c r="U42" i="1"/>
  <c r="P40" i="1"/>
  <c r="T40" i="1" s="1"/>
  <c r="U40" i="1"/>
  <c r="T38" i="1"/>
  <c r="U38" i="1"/>
  <c r="T36" i="1"/>
  <c r="U36" i="1"/>
  <c r="T34" i="1"/>
  <c r="U34" i="1"/>
  <c r="T32" i="1"/>
  <c r="U32" i="1"/>
  <c r="T30" i="1"/>
  <c r="U30" i="1"/>
  <c r="P28" i="1"/>
  <c r="U28" i="1"/>
  <c r="P26" i="1"/>
  <c r="U26" i="1"/>
  <c r="T24" i="1"/>
  <c r="U24" i="1"/>
  <c r="T22" i="1"/>
  <c r="U22" i="1"/>
  <c r="T20" i="1"/>
  <c r="U20" i="1"/>
  <c r="P18" i="1"/>
  <c r="U18" i="1"/>
  <c r="P16" i="1"/>
  <c r="U16" i="1"/>
  <c r="T14" i="1"/>
  <c r="U14" i="1"/>
  <c r="T12" i="1"/>
  <c r="U12" i="1"/>
  <c r="T10" i="1"/>
  <c r="U10" i="1"/>
  <c r="T8" i="1"/>
  <c r="U8" i="1"/>
  <c r="V23" i="1"/>
  <c r="V51" i="1"/>
  <c r="AC5" i="1"/>
  <c r="AB5" i="1"/>
  <c r="O5" i="1"/>
  <c r="N5" i="1"/>
  <c r="M5" i="1"/>
  <c r="L5" i="1"/>
  <c r="K5" i="1"/>
  <c r="J5" i="1"/>
  <c r="I5" i="1"/>
  <c r="T16" i="1" l="1"/>
  <c r="T18" i="1"/>
  <c r="T26" i="1"/>
  <c r="T28" i="1"/>
  <c r="P5" i="1"/>
  <c r="X8" i="1"/>
  <c r="X10" i="1"/>
  <c r="X12" i="1"/>
  <c r="X16" i="1"/>
  <c r="X18" i="1"/>
  <c r="X20" i="1"/>
  <c r="X22" i="1"/>
  <c r="X24" i="1"/>
  <c r="X25" i="1"/>
  <c r="X26" i="1"/>
  <c r="X27" i="1"/>
  <c r="X28" i="1"/>
  <c r="X32" i="1"/>
  <c r="X34" i="1"/>
  <c r="X36" i="1"/>
  <c r="X38" i="1"/>
  <c r="X40" i="1"/>
  <c r="X41" i="1"/>
  <c r="X44" i="1"/>
  <c r="AA7" i="1"/>
  <c r="AA8" i="1"/>
  <c r="AA9" i="1"/>
  <c r="AA10" i="1"/>
  <c r="AA11" i="1"/>
  <c r="AA13" i="1"/>
  <c r="AA14" i="1"/>
  <c r="AA15" i="1"/>
  <c r="AA17" i="1"/>
  <c r="AA18" i="1"/>
  <c r="AA19" i="1"/>
  <c r="AA20" i="1"/>
  <c r="AA21" i="1"/>
  <c r="AA25" i="1"/>
  <c r="AA27" i="1"/>
  <c r="AA28" i="1"/>
  <c r="AA29" i="1"/>
  <c r="AA30" i="1"/>
  <c r="AA32" i="1"/>
  <c r="AA35" i="1"/>
  <c r="AA39" i="1"/>
  <c r="AA40" i="1"/>
  <c r="AA41" i="1"/>
  <c r="AA42" i="1"/>
  <c r="AA43" i="1"/>
  <c r="AA44" i="1"/>
  <c r="AA45" i="1"/>
  <c r="AA48" i="1"/>
  <c r="AA49" i="1"/>
  <c r="AA50" i="1"/>
  <c r="AA52" i="1"/>
  <c r="AA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4" i="1"/>
  <c r="W25" i="1"/>
  <c r="W26" i="1"/>
  <c r="W27" i="1"/>
  <c r="W28" i="1"/>
  <c r="W29" i="1"/>
  <c r="W30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2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2" i="1"/>
  <c r="V6" i="1"/>
  <c r="W5" i="1" l="1"/>
  <c r="AA47" i="1"/>
  <c r="AA37" i="1"/>
  <c r="AA26" i="1"/>
  <c r="AA24" i="1"/>
  <c r="X52" i="1"/>
  <c r="X50" i="1"/>
  <c r="X48" i="1"/>
  <c r="X46" i="1"/>
  <c r="X42" i="1"/>
  <c r="X30" i="1"/>
  <c r="X14" i="1"/>
  <c r="V5" i="1"/>
  <c r="AA46" i="1"/>
  <c r="AA38" i="1"/>
  <c r="AA36" i="1"/>
  <c r="AA33" i="1"/>
  <c r="AA22" i="1"/>
  <c r="AA16" i="1"/>
  <c r="AA12" i="1"/>
  <c r="X6" i="1"/>
  <c r="X51" i="1"/>
  <c r="X49" i="1"/>
  <c r="X47" i="1"/>
  <c r="X45" i="1"/>
  <c r="X43" i="1"/>
  <c r="X39" i="1"/>
  <c r="X37" i="1"/>
  <c r="X35" i="1"/>
  <c r="X33" i="1"/>
  <c r="X29" i="1"/>
  <c r="X23" i="1"/>
  <c r="X21" i="1"/>
  <c r="X19" i="1"/>
  <c r="X17" i="1"/>
  <c r="X15" i="1"/>
  <c r="X13" i="1"/>
  <c r="X11" i="1"/>
  <c r="X9" i="1"/>
  <c r="X7" i="1"/>
  <c r="X5" i="1" l="1"/>
  <c r="C34" i="1"/>
  <c r="C7" i="1" l="1"/>
  <c r="C8" i="1"/>
  <c r="C17" i="1"/>
  <c r="C21" i="1"/>
  <c r="C25" i="1"/>
  <c r="C28" i="1"/>
  <c r="C30" i="1"/>
  <c r="C46" i="1"/>
  <c r="C47" i="1"/>
  <c r="H6" i="1" l="1"/>
  <c r="Z5" i="1" s="1"/>
</calcChain>
</file>

<file path=xl/sharedStrings.xml><?xml version="1.0" encoding="utf-8"?>
<sst xmlns="http://schemas.openxmlformats.org/spreadsheetml/2006/main" count="139" uniqueCount="80">
  <si>
    <t>Период: 12.10.2023 - 19.10.2023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</si>
  <si>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</si>
  <si>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</si>
  <si>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</si>
  <si>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</si>
  <si>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</si>
  <si>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</si>
  <si>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</si>
  <si>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</si>
  <si>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</si>
  <si>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</si>
  <si>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</si>
  <si>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</si>
  <si>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</si>
  <si>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</si>
  <si>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клубникой и вишней. Жареные с начинкой.ВЕС  ПОКОМ</t>
  </si>
  <si>
    <t>кг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</si>
  <si>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</si>
  <si>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</si>
  <si>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</si>
  <si>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</si>
  <si>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</si>
  <si>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</si>
  <si>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</si>
  <si>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</si>
  <si>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</si>
  <si>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</si>
  <si>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</si>
  <si>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</si>
  <si>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</si>
  <si>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</si>
  <si>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</si>
  <si>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</si>
  <si>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</si>
  <si>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</si>
  <si>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</si>
  <si>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</si>
  <si>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</si>
  <si>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</si>
  <si>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</si>
  <si>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</si>
  <si>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</si>
  <si>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</si>
  <si>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</si>
  <si>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</si>
  <si>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</si>
  <si>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</si>
  <si>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</si>
  <si>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</si>
  <si>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</si>
  <si>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</si>
  <si>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</si>
  <si>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</si>
  <si>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</si>
  <si>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</si>
  <si>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</si>
  <si>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</si>
  <si>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</si>
  <si>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</si>
  <si>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29,09</t>
  </si>
  <si>
    <t>ср 12,10</t>
  </si>
  <si>
    <t>коментарий</t>
  </si>
  <si>
    <t>вес</t>
  </si>
  <si>
    <t>заказ кор.</t>
  </si>
  <si>
    <t>ВЕС</t>
  </si>
  <si>
    <t>крат кор</t>
  </si>
  <si>
    <t>ср 06,10</t>
  </si>
  <si>
    <t>АКЦИИ</t>
  </si>
  <si>
    <t>Жар-боллы с курочкой и сыром. Кулинарные изделия рубленые в тесте куриные жареные  ПОКОМ</t>
  </si>
  <si>
    <t>Наггетсы хрустящие п/ф ВЕС ПОКОМ</t>
  </si>
  <si>
    <t>Пельмени Отборные с говядиной 0,9 кг НОВА ТМ Стародворье ТС Медвежье ушко  ПОКОМ</t>
  </si>
  <si>
    <t>Фрай-пицца с ветчиной и грибами 3,0 кг. ВЕС.  ПОКОМ</t>
  </si>
  <si>
    <t>Хрустящие крылышки. В панировке куриные жареные.ВЕС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</si>
  <si>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</si>
  <si>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</si>
  <si>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 xml:space="preserve">ЗАКАЗ </t>
  </si>
  <si>
    <t>от филиала</t>
  </si>
  <si>
    <t>комментарий филиала</t>
  </si>
  <si>
    <t>скорей всего завод не отгрузит</t>
  </si>
  <si>
    <t>ходовая позиция , вымывается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</si>
</sst>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33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8" borderId="3" xfId="0" applyNumberFormat="1" applyFill="1" applyBorder="1" applyAlignment="1"/>
    <xf numFmtId="164" fontId="6" fillId="5" borderId="0" xfId="0" applyNumberFormat="1" applyFont="1" applyFill="1"/>
    <xf numFmtId="164" fontId="6" fillId="9" borderId="0" xfId="0" applyNumberFormat="1" applyFont="1" applyFill="1"/>
    <xf numFmtId="164" fontId="4" fillId="4" borderId="0" xfId="0" applyNumberFormat="1" applyFont="1" applyFill="1" applyAlignment="1">
      <alignment horizontal="right" vertical="top"/>
    </xf>
    <xf numFmtId="164" fontId="0" fillId="0" borderId="3" xfId="0" applyNumberFormat="1" applyBorder="1"/>
    <xf numFmtId="164" fontId="3" fillId="0" borderId="4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2,10,23%20&#1047;&#1055;&#1060;/&#1076;&#1074;%2012,10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05.10.2023 - 12.10.2023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>кон ост</v>
          </cell>
          <cell r="S3" t="str">
            <v>ост без заказа</v>
          </cell>
          <cell r="T3" t="str">
            <v>ср 22,09</v>
          </cell>
          <cell r="U3" t="str">
            <v>ср 29,09</v>
          </cell>
          <cell r="V3" t="str">
            <v>ср 12,10</v>
          </cell>
          <cell r="W3" t="str">
            <v>коментарий</v>
          </cell>
          <cell r="X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2772.9090000000001</v>
          </cell>
          <cell r="G5">
            <v>3835.3910000000001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554.58180000000004</v>
          </cell>
          <cell r="P5">
            <v>3817.2724000000003</v>
          </cell>
          <cell r="Q5">
            <v>0</v>
          </cell>
          <cell r="T5">
            <v>510.82299999999981</v>
          </cell>
          <cell r="U5">
            <v>454.44</v>
          </cell>
          <cell r="V5">
            <v>401.22000000000014</v>
          </cell>
          <cell r="X5">
            <v>2630.1504</v>
          </cell>
          <cell r="Y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67</v>
          </cell>
          <cell r="E6">
            <v>48</v>
          </cell>
          <cell r="F6">
            <v>44</v>
          </cell>
          <cell r="G6">
            <v>65</v>
          </cell>
          <cell r="H6">
            <v>0.3</v>
          </cell>
          <cell r="O6">
            <v>8.8000000000000007</v>
          </cell>
          <cell r="P6">
            <v>49.400000000000006</v>
          </cell>
          <cell r="R6">
            <v>13</v>
          </cell>
          <cell r="S6">
            <v>7.3863636363636358</v>
          </cell>
          <cell r="T6">
            <v>10</v>
          </cell>
          <cell r="U6">
            <v>8.1999999999999993</v>
          </cell>
          <cell r="V6">
            <v>8</v>
          </cell>
          <cell r="X6">
            <v>14.82</v>
          </cell>
          <cell r="Y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>
            <v>92</v>
          </cell>
          <cell r="E7">
            <v>48</v>
          </cell>
          <cell r="F7">
            <v>66</v>
          </cell>
          <cell r="G7">
            <v>67</v>
          </cell>
          <cell r="H7">
            <v>0.3</v>
          </cell>
          <cell r="O7">
            <v>13.2</v>
          </cell>
          <cell r="P7">
            <v>104.6</v>
          </cell>
          <cell r="R7">
            <v>13</v>
          </cell>
          <cell r="S7">
            <v>5.0757575757575761</v>
          </cell>
          <cell r="T7">
            <v>13.4</v>
          </cell>
          <cell r="U7">
            <v>11.4</v>
          </cell>
          <cell r="V7">
            <v>9</v>
          </cell>
          <cell r="X7">
            <v>31.379999999999995</v>
          </cell>
          <cell r="Y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>
            <v>103</v>
          </cell>
          <cell r="E8">
            <v>48</v>
          </cell>
          <cell r="F8">
            <v>79</v>
          </cell>
          <cell r="G8">
            <v>16</v>
          </cell>
          <cell r="H8">
            <v>0.3</v>
          </cell>
          <cell r="O8">
            <v>15.8</v>
          </cell>
          <cell r="P8">
            <v>126.20000000000002</v>
          </cell>
          <cell r="R8">
            <v>9</v>
          </cell>
          <cell r="S8">
            <v>1.0126582278481011</v>
          </cell>
          <cell r="T8">
            <v>14.4</v>
          </cell>
          <cell r="U8">
            <v>12</v>
          </cell>
          <cell r="V8">
            <v>9.8000000000000007</v>
          </cell>
          <cell r="X8">
            <v>37.860000000000007</v>
          </cell>
          <cell r="Y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138</v>
          </cell>
          <cell r="F9">
            <v>56</v>
          </cell>
          <cell r="G9">
            <v>82</v>
          </cell>
          <cell r="H9">
            <v>0.09</v>
          </cell>
          <cell r="O9">
            <v>11.2</v>
          </cell>
          <cell r="P9">
            <v>63.599999999999994</v>
          </cell>
          <cell r="R9">
            <v>13</v>
          </cell>
          <cell r="S9">
            <v>7.3214285714285721</v>
          </cell>
          <cell r="T9">
            <v>2.8</v>
          </cell>
          <cell r="U9">
            <v>6.6</v>
          </cell>
          <cell r="V9">
            <v>4</v>
          </cell>
          <cell r="X9">
            <v>5.7239999999999993</v>
          </cell>
          <cell r="Y9">
            <v>24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D10">
            <v>21</v>
          </cell>
          <cell r="F10">
            <v>9</v>
          </cell>
          <cell r="H10">
            <v>1</v>
          </cell>
          <cell r="O10">
            <v>1.8</v>
          </cell>
          <cell r="P10">
            <v>50</v>
          </cell>
          <cell r="R10">
            <v>27.777777777777779</v>
          </cell>
          <cell r="S10">
            <v>0</v>
          </cell>
          <cell r="T10">
            <v>7.8</v>
          </cell>
          <cell r="U10">
            <v>12</v>
          </cell>
          <cell r="V10">
            <v>9</v>
          </cell>
          <cell r="X10">
            <v>50</v>
          </cell>
          <cell r="Y10">
            <v>3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101.9</v>
          </cell>
          <cell r="F11">
            <v>29.6</v>
          </cell>
          <cell r="G11">
            <v>68.599999999999994</v>
          </cell>
          <cell r="H11">
            <v>1</v>
          </cell>
          <cell r="O11">
            <v>5.92</v>
          </cell>
          <cell r="P11">
            <v>8.36</v>
          </cell>
          <cell r="R11">
            <v>12.999999999999998</v>
          </cell>
          <cell r="S11">
            <v>11.587837837837837</v>
          </cell>
          <cell r="T11">
            <v>8</v>
          </cell>
          <cell r="U11">
            <v>4.9000000000000004</v>
          </cell>
          <cell r="V11">
            <v>5.5200000000000005</v>
          </cell>
          <cell r="X11">
            <v>8.36</v>
          </cell>
          <cell r="Y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D12">
            <v>18.5</v>
          </cell>
          <cell r="G12">
            <v>18.5</v>
          </cell>
          <cell r="H12">
            <v>1</v>
          </cell>
          <cell r="O12">
            <v>0</v>
          </cell>
          <cell r="R12" t="e">
            <v>#DIV/0!</v>
          </cell>
          <cell r="S12" t="e">
            <v>#DIV/0!</v>
          </cell>
          <cell r="T12">
            <v>2.2199999999999998</v>
          </cell>
          <cell r="U12">
            <v>2.96</v>
          </cell>
          <cell r="V12">
            <v>0.74</v>
          </cell>
          <cell r="X12">
            <v>0</v>
          </cell>
          <cell r="Y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99</v>
          </cell>
          <cell r="F13">
            <v>46</v>
          </cell>
          <cell r="G13">
            <v>48</v>
          </cell>
          <cell r="H13">
            <v>0.25</v>
          </cell>
          <cell r="O13">
            <v>9.1999999999999993</v>
          </cell>
          <cell r="P13">
            <v>71.599999999999994</v>
          </cell>
          <cell r="R13">
            <v>13</v>
          </cell>
          <cell r="S13">
            <v>5.2173913043478262</v>
          </cell>
          <cell r="T13">
            <v>12.4</v>
          </cell>
          <cell r="U13">
            <v>5.6</v>
          </cell>
          <cell r="V13">
            <v>3</v>
          </cell>
          <cell r="X13">
            <v>17.899999999999999</v>
          </cell>
          <cell r="Y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76</v>
          </cell>
          <cell r="F14">
            <v>51</v>
          </cell>
          <cell r="G14">
            <v>22</v>
          </cell>
          <cell r="H14">
            <v>0.25</v>
          </cell>
          <cell r="O14">
            <v>10.199999999999999</v>
          </cell>
          <cell r="P14">
            <v>80</v>
          </cell>
          <cell r="R14">
            <v>10</v>
          </cell>
          <cell r="S14">
            <v>2.1568627450980395</v>
          </cell>
          <cell r="T14">
            <v>9</v>
          </cell>
          <cell r="U14">
            <v>3.8</v>
          </cell>
          <cell r="V14">
            <v>3.2</v>
          </cell>
          <cell r="X14">
            <v>20</v>
          </cell>
          <cell r="Y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100.8</v>
          </cell>
          <cell r="F15">
            <v>46.808999999999997</v>
          </cell>
          <cell r="G15">
            <v>52.191000000000003</v>
          </cell>
          <cell r="H15">
            <v>1</v>
          </cell>
          <cell r="O15">
            <v>9.3617999999999988</v>
          </cell>
          <cell r="P15">
            <v>69.512399999999985</v>
          </cell>
          <cell r="R15">
            <v>13</v>
          </cell>
          <cell r="S15">
            <v>5.5748894443376287</v>
          </cell>
          <cell r="T15">
            <v>8.64</v>
          </cell>
          <cell r="U15">
            <v>4.32</v>
          </cell>
          <cell r="V15">
            <v>1.8</v>
          </cell>
          <cell r="X15">
            <v>69.512399999999985</v>
          </cell>
          <cell r="Y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14.8</v>
          </cell>
          <cell r="E16">
            <v>11.1</v>
          </cell>
          <cell r="F16">
            <v>3.7</v>
          </cell>
          <cell r="G16">
            <v>11.1</v>
          </cell>
          <cell r="H16">
            <v>1</v>
          </cell>
          <cell r="O16">
            <v>0.74</v>
          </cell>
          <cell r="R16">
            <v>15</v>
          </cell>
          <cell r="S16">
            <v>15</v>
          </cell>
          <cell r="T16">
            <v>2.1800000000000002</v>
          </cell>
          <cell r="U16">
            <v>10.36</v>
          </cell>
          <cell r="V16">
            <v>7.4</v>
          </cell>
          <cell r="X16">
            <v>0</v>
          </cell>
          <cell r="Y16">
            <v>3.7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Окт</v>
          </cell>
          <cell r="D17">
            <v>211</v>
          </cell>
          <cell r="E17">
            <v>120</v>
          </cell>
          <cell r="F17">
            <v>195</v>
          </cell>
          <cell r="G17">
            <v>112</v>
          </cell>
          <cell r="H17">
            <v>0.25</v>
          </cell>
          <cell r="O17">
            <v>39</v>
          </cell>
          <cell r="P17">
            <v>317</v>
          </cell>
          <cell r="R17">
            <v>11</v>
          </cell>
          <cell r="S17">
            <v>2.8717948717948718</v>
          </cell>
          <cell r="T17">
            <v>3.6</v>
          </cell>
          <cell r="U17">
            <v>10.199999999999999</v>
          </cell>
          <cell r="V17">
            <v>20.8</v>
          </cell>
          <cell r="X17">
            <v>79.25</v>
          </cell>
          <cell r="Y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178</v>
          </cell>
          <cell r="E18">
            <v>468</v>
          </cell>
          <cell r="F18">
            <v>172</v>
          </cell>
          <cell r="G18">
            <v>402</v>
          </cell>
          <cell r="H18">
            <v>0.25</v>
          </cell>
          <cell r="O18">
            <v>34.4</v>
          </cell>
          <cell r="P18">
            <v>45.199999999999989</v>
          </cell>
          <cell r="R18">
            <v>13</v>
          </cell>
          <cell r="S18">
            <v>11.686046511627907</v>
          </cell>
          <cell r="T18">
            <v>35.6</v>
          </cell>
          <cell r="U18">
            <v>30.6</v>
          </cell>
          <cell r="V18">
            <v>41.6</v>
          </cell>
          <cell r="X18">
            <v>11.299999999999997</v>
          </cell>
          <cell r="Y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H19">
            <v>1</v>
          </cell>
          <cell r="O19">
            <v>0</v>
          </cell>
          <cell r="P19">
            <v>200</v>
          </cell>
          <cell r="R19" t="e">
            <v>#DIV/0!</v>
          </cell>
          <cell r="S19" t="e">
            <v>#DIV/0!</v>
          </cell>
          <cell r="T19">
            <v>38.6</v>
          </cell>
          <cell r="U19">
            <v>42</v>
          </cell>
          <cell r="V19">
            <v>2.4</v>
          </cell>
          <cell r="X19">
            <v>200</v>
          </cell>
          <cell r="Y19">
            <v>6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D20">
            <v>80</v>
          </cell>
          <cell r="E20">
            <v>8</v>
          </cell>
          <cell r="F20">
            <v>28</v>
          </cell>
          <cell r="G20">
            <v>52</v>
          </cell>
          <cell r="H20">
            <v>0.75</v>
          </cell>
          <cell r="O20">
            <v>5.6</v>
          </cell>
          <cell r="P20">
            <v>20.799999999999997</v>
          </cell>
          <cell r="R20">
            <v>13</v>
          </cell>
          <cell r="S20">
            <v>9.2857142857142865</v>
          </cell>
          <cell r="T20">
            <v>9.4</v>
          </cell>
          <cell r="U20">
            <v>6.6</v>
          </cell>
          <cell r="V20">
            <v>3.4</v>
          </cell>
          <cell r="X20">
            <v>15.599999999999998</v>
          </cell>
          <cell r="Y20">
            <v>8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Окт</v>
          </cell>
          <cell r="D21">
            <v>134</v>
          </cell>
          <cell r="E21">
            <v>120</v>
          </cell>
          <cell r="F21">
            <v>70</v>
          </cell>
          <cell r="G21">
            <v>174</v>
          </cell>
          <cell r="H21">
            <v>0.9</v>
          </cell>
          <cell r="O21">
            <v>14</v>
          </cell>
          <cell r="P21">
            <v>8</v>
          </cell>
          <cell r="R21">
            <v>13</v>
          </cell>
          <cell r="S21">
            <v>12.428571428571429</v>
          </cell>
          <cell r="T21">
            <v>9.6</v>
          </cell>
          <cell r="U21">
            <v>7.6</v>
          </cell>
          <cell r="V21">
            <v>17.2</v>
          </cell>
          <cell r="X21">
            <v>7.2</v>
          </cell>
          <cell r="Y21">
            <v>8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D22">
            <v>110</v>
          </cell>
          <cell r="E22">
            <v>40</v>
          </cell>
          <cell r="F22">
            <v>37</v>
          </cell>
          <cell r="G22">
            <v>98</v>
          </cell>
          <cell r="H22">
            <v>0.9</v>
          </cell>
          <cell r="O22">
            <v>7.4</v>
          </cell>
          <cell r="R22">
            <v>13.243243243243242</v>
          </cell>
          <cell r="S22">
            <v>13.243243243243242</v>
          </cell>
          <cell r="T22">
            <v>14</v>
          </cell>
          <cell r="U22">
            <v>9.6</v>
          </cell>
          <cell r="V22">
            <v>9</v>
          </cell>
          <cell r="X22">
            <v>0</v>
          </cell>
          <cell r="Y22">
            <v>8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E23">
            <v>16</v>
          </cell>
          <cell r="G23">
            <v>16</v>
          </cell>
          <cell r="H23">
            <v>0</v>
          </cell>
          <cell r="O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D24">
            <v>32</v>
          </cell>
          <cell r="F24">
            <v>2</v>
          </cell>
          <cell r="G24">
            <v>30</v>
          </cell>
          <cell r="H24">
            <v>0.43</v>
          </cell>
          <cell r="O24">
            <v>0.4</v>
          </cell>
          <cell r="R24">
            <v>75</v>
          </cell>
          <cell r="S24">
            <v>75</v>
          </cell>
          <cell r="T24">
            <v>3.6</v>
          </cell>
          <cell r="U24">
            <v>1</v>
          </cell>
          <cell r="V24">
            <v>0.4</v>
          </cell>
          <cell r="X24">
            <v>0</v>
          </cell>
          <cell r="Y24">
            <v>16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Окт</v>
          </cell>
          <cell r="D25">
            <v>152</v>
          </cell>
          <cell r="F25">
            <v>126</v>
          </cell>
          <cell r="G25">
            <v>14</v>
          </cell>
          <cell r="H25">
            <v>0.9</v>
          </cell>
          <cell r="O25">
            <v>25.2</v>
          </cell>
          <cell r="P25">
            <v>212.79999999999998</v>
          </cell>
          <cell r="R25">
            <v>9</v>
          </cell>
          <cell r="S25">
            <v>0.55555555555555558</v>
          </cell>
          <cell r="T25">
            <v>19.2</v>
          </cell>
          <cell r="U25">
            <v>12</v>
          </cell>
          <cell r="V25">
            <v>4.5999999999999996</v>
          </cell>
          <cell r="X25">
            <v>191.51999999999998</v>
          </cell>
          <cell r="Y25">
            <v>8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D26">
            <v>33</v>
          </cell>
          <cell r="E26">
            <v>96</v>
          </cell>
          <cell r="F26">
            <v>21</v>
          </cell>
          <cell r="G26">
            <v>108</v>
          </cell>
          <cell r="H26">
            <v>0.43</v>
          </cell>
          <cell r="O26">
            <v>4.2</v>
          </cell>
          <cell r="R26">
            <v>25.714285714285712</v>
          </cell>
          <cell r="S26">
            <v>25.714285714285712</v>
          </cell>
          <cell r="T26">
            <v>6.4</v>
          </cell>
          <cell r="U26">
            <v>10.6</v>
          </cell>
          <cell r="V26">
            <v>0.8</v>
          </cell>
          <cell r="X26">
            <v>0</v>
          </cell>
          <cell r="Y26">
            <v>16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D27">
            <v>475</v>
          </cell>
          <cell r="E27">
            <v>175</v>
          </cell>
          <cell r="F27">
            <v>410</v>
          </cell>
          <cell r="G27">
            <v>160</v>
          </cell>
          <cell r="H27">
            <v>1</v>
          </cell>
          <cell r="O27">
            <v>82</v>
          </cell>
          <cell r="P27">
            <v>700</v>
          </cell>
          <cell r="R27">
            <v>10.487804878048781</v>
          </cell>
          <cell r="S27">
            <v>1.9512195121951219</v>
          </cell>
          <cell r="T27">
            <v>58.44</v>
          </cell>
          <cell r="U27">
            <v>29</v>
          </cell>
          <cell r="V27">
            <v>36</v>
          </cell>
          <cell r="X27">
            <v>700</v>
          </cell>
          <cell r="Y27">
            <v>5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Окт</v>
          </cell>
          <cell r="D28">
            <v>200</v>
          </cell>
          <cell r="E28">
            <v>160</v>
          </cell>
          <cell r="F28">
            <v>160</v>
          </cell>
          <cell r="G28">
            <v>110</v>
          </cell>
          <cell r="H28">
            <v>0.9</v>
          </cell>
          <cell r="O28">
            <v>32</v>
          </cell>
          <cell r="P28">
            <v>242</v>
          </cell>
          <cell r="R28">
            <v>11</v>
          </cell>
          <cell r="S28">
            <v>3.4375</v>
          </cell>
          <cell r="T28">
            <v>26.4</v>
          </cell>
          <cell r="U28">
            <v>30.6</v>
          </cell>
          <cell r="V28">
            <v>16</v>
          </cell>
          <cell r="X28">
            <v>217.8</v>
          </cell>
          <cell r="Y28">
            <v>8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D29">
            <v>39</v>
          </cell>
          <cell r="E29">
            <v>48</v>
          </cell>
          <cell r="F29">
            <v>26</v>
          </cell>
          <cell r="G29">
            <v>58</v>
          </cell>
          <cell r="H29">
            <v>0.43</v>
          </cell>
          <cell r="O29">
            <v>5.2</v>
          </cell>
          <cell r="P29">
            <v>9.6000000000000085</v>
          </cell>
          <cell r="R29">
            <v>13.000000000000002</v>
          </cell>
          <cell r="S29">
            <v>11.153846153846153</v>
          </cell>
          <cell r="T29">
            <v>6.2</v>
          </cell>
          <cell r="U29">
            <v>5.8</v>
          </cell>
          <cell r="V29">
            <v>5.4</v>
          </cell>
          <cell r="X29">
            <v>4.1280000000000037</v>
          </cell>
          <cell r="Y29">
            <v>16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Окт</v>
          </cell>
          <cell r="D30">
            <v>197</v>
          </cell>
          <cell r="F30">
            <v>114</v>
          </cell>
          <cell r="G30">
            <v>73</v>
          </cell>
          <cell r="H30">
            <v>0.7</v>
          </cell>
          <cell r="O30">
            <v>22.8</v>
          </cell>
          <cell r="P30">
            <v>177.8</v>
          </cell>
          <cell r="R30">
            <v>11</v>
          </cell>
          <cell r="S30">
            <v>3.2017543859649122</v>
          </cell>
          <cell r="T30">
            <v>6.8</v>
          </cell>
          <cell r="U30">
            <v>2.4</v>
          </cell>
          <cell r="V30">
            <v>11.4</v>
          </cell>
          <cell r="X30">
            <v>124.46</v>
          </cell>
          <cell r="Y30">
            <v>8</v>
          </cell>
        </row>
        <row r="31">
          <cell r="A31" t="str">
            <v>Пельмени отборные  с говядиной и свининой 0,43кг  Поком</v>
          </cell>
          <cell r="B31" t="str">
            <v>шт</v>
          </cell>
          <cell r="D31">
            <v>2</v>
          </cell>
          <cell r="E31">
            <v>32</v>
          </cell>
          <cell r="F31">
            <v>2</v>
          </cell>
          <cell r="G31">
            <v>29</v>
          </cell>
          <cell r="H31">
            <v>0.43</v>
          </cell>
          <cell r="O31">
            <v>0.4</v>
          </cell>
          <cell r="R31">
            <v>72.5</v>
          </cell>
          <cell r="S31">
            <v>72.5</v>
          </cell>
          <cell r="T31">
            <v>1.4</v>
          </cell>
          <cell r="U31">
            <v>1</v>
          </cell>
          <cell r="V31">
            <v>3</v>
          </cell>
          <cell r="X31">
            <v>0</v>
          </cell>
          <cell r="Y31">
            <v>16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D32">
            <v>136</v>
          </cell>
          <cell r="E32">
            <v>184</v>
          </cell>
          <cell r="F32">
            <v>132</v>
          </cell>
          <cell r="G32">
            <v>175</v>
          </cell>
          <cell r="H32">
            <v>0.9</v>
          </cell>
          <cell r="O32">
            <v>26.4</v>
          </cell>
          <cell r="P32">
            <v>168.2</v>
          </cell>
          <cell r="R32">
            <v>13</v>
          </cell>
          <cell r="S32">
            <v>6.6287878787878789</v>
          </cell>
          <cell r="T32">
            <v>17.2</v>
          </cell>
          <cell r="U32">
            <v>25</v>
          </cell>
          <cell r="V32">
            <v>12.4</v>
          </cell>
          <cell r="X32">
            <v>151.38</v>
          </cell>
          <cell r="Y32">
            <v>8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D33">
            <v>22</v>
          </cell>
          <cell r="E33">
            <v>32</v>
          </cell>
          <cell r="F33">
            <v>9</v>
          </cell>
          <cell r="G33">
            <v>42</v>
          </cell>
          <cell r="H33">
            <v>0.43</v>
          </cell>
          <cell r="O33">
            <v>1.8</v>
          </cell>
          <cell r="R33">
            <v>23.333333333333332</v>
          </cell>
          <cell r="S33">
            <v>23.333333333333332</v>
          </cell>
          <cell r="T33">
            <v>1</v>
          </cell>
          <cell r="U33">
            <v>1.6</v>
          </cell>
          <cell r="V33">
            <v>3</v>
          </cell>
          <cell r="X33">
            <v>0</v>
          </cell>
          <cell r="Y33">
            <v>16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 t="str">
            <v>Окт</v>
          </cell>
          <cell r="H34">
            <v>0.9</v>
          </cell>
          <cell r="O34">
            <v>0</v>
          </cell>
          <cell r="P34">
            <v>100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</v>
          </cell>
          <cell r="V34">
            <v>0</v>
          </cell>
          <cell r="W34" t="str">
            <v>заказать для акции</v>
          </cell>
          <cell r="X34">
            <v>90</v>
          </cell>
          <cell r="Y34">
            <v>8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D35">
            <v>50</v>
          </cell>
          <cell r="E35">
            <v>620</v>
          </cell>
          <cell r="F35">
            <v>80</v>
          </cell>
          <cell r="G35">
            <v>520</v>
          </cell>
          <cell r="H35">
            <v>1</v>
          </cell>
          <cell r="O35">
            <v>16</v>
          </cell>
          <cell r="P35">
            <v>200</v>
          </cell>
          <cell r="R35">
            <v>45</v>
          </cell>
          <cell r="S35">
            <v>32.5</v>
          </cell>
          <cell r="T35">
            <v>38</v>
          </cell>
          <cell r="U35">
            <v>65</v>
          </cell>
          <cell r="V35">
            <v>46.2</v>
          </cell>
          <cell r="X35">
            <v>200</v>
          </cell>
          <cell r="Y35">
            <v>5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D36">
            <v>42</v>
          </cell>
          <cell r="F36">
            <v>7</v>
          </cell>
          <cell r="G36">
            <v>35</v>
          </cell>
          <cell r="H36">
            <v>0.43</v>
          </cell>
          <cell r="O36">
            <v>1.4</v>
          </cell>
          <cell r="R36">
            <v>25</v>
          </cell>
          <cell r="S36">
            <v>25</v>
          </cell>
          <cell r="T36">
            <v>0</v>
          </cell>
          <cell r="U36">
            <v>0.8</v>
          </cell>
          <cell r="V36">
            <v>0</v>
          </cell>
          <cell r="X36">
            <v>0</v>
          </cell>
          <cell r="Y36">
            <v>16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D37">
            <v>43</v>
          </cell>
          <cell r="F37">
            <v>10</v>
          </cell>
          <cell r="G37">
            <v>31</v>
          </cell>
          <cell r="H37">
            <v>0.9</v>
          </cell>
          <cell r="O37">
            <v>2</v>
          </cell>
          <cell r="R37">
            <v>15.5</v>
          </cell>
          <cell r="S37">
            <v>15.5</v>
          </cell>
          <cell r="T37">
            <v>1.2</v>
          </cell>
          <cell r="U37">
            <v>1.4</v>
          </cell>
          <cell r="V37">
            <v>2.2000000000000002</v>
          </cell>
          <cell r="X37">
            <v>0</v>
          </cell>
          <cell r="Y37">
            <v>8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99</v>
          </cell>
          <cell r="F38">
            <v>3</v>
          </cell>
          <cell r="G38">
            <v>96</v>
          </cell>
          <cell r="H38">
            <v>0.33</v>
          </cell>
          <cell r="O38">
            <v>0.6</v>
          </cell>
          <cell r="R38">
            <v>160</v>
          </cell>
          <cell r="S38">
            <v>160</v>
          </cell>
          <cell r="T38">
            <v>0.6</v>
          </cell>
          <cell r="U38">
            <v>1</v>
          </cell>
          <cell r="V38">
            <v>0</v>
          </cell>
          <cell r="X38">
            <v>0</v>
          </cell>
          <cell r="Y38">
            <v>6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H39">
            <v>1</v>
          </cell>
          <cell r="O39">
            <v>0</v>
          </cell>
          <cell r="P39">
            <v>30</v>
          </cell>
          <cell r="R39" t="e">
            <v>#DIV/0!</v>
          </cell>
          <cell r="S39" t="e">
            <v>#DIV/0!</v>
          </cell>
          <cell r="T39">
            <v>2.4</v>
          </cell>
          <cell r="U39">
            <v>3.6</v>
          </cell>
          <cell r="V39">
            <v>0.6</v>
          </cell>
          <cell r="X39">
            <v>30</v>
          </cell>
          <cell r="Y39">
            <v>3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D40">
            <v>84</v>
          </cell>
          <cell r="E40">
            <v>48</v>
          </cell>
          <cell r="F40">
            <v>63</v>
          </cell>
          <cell r="G40">
            <v>63</v>
          </cell>
          <cell r="H40">
            <v>0.25</v>
          </cell>
          <cell r="O40">
            <v>12.6</v>
          </cell>
          <cell r="P40">
            <v>100.79999999999998</v>
          </cell>
          <cell r="R40">
            <v>12.999999999999998</v>
          </cell>
          <cell r="S40">
            <v>5</v>
          </cell>
          <cell r="T40">
            <v>11</v>
          </cell>
          <cell r="U40">
            <v>3.8</v>
          </cell>
          <cell r="V40">
            <v>7.8</v>
          </cell>
          <cell r="X40">
            <v>25.199999999999996</v>
          </cell>
          <cell r="Y40">
            <v>12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D41">
            <v>20</v>
          </cell>
          <cell r="E41">
            <v>48</v>
          </cell>
          <cell r="F41">
            <v>38</v>
          </cell>
          <cell r="G41">
            <v>19</v>
          </cell>
          <cell r="H41">
            <v>0.3</v>
          </cell>
          <cell r="O41">
            <v>7.6</v>
          </cell>
          <cell r="P41">
            <v>64.599999999999994</v>
          </cell>
          <cell r="R41">
            <v>11</v>
          </cell>
          <cell r="S41">
            <v>2.5</v>
          </cell>
          <cell r="T41">
            <v>2.4</v>
          </cell>
          <cell r="U41">
            <v>1.4</v>
          </cell>
          <cell r="V41">
            <v>4.8</v>
          </cell>
          <cell r="X41">
            <v>19.38</v>
          </cell>
          <cell r="Y41">
            <v>12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D42">
            <v>72</v>
          </cell>
          <cell r="E42">
            <v>36</v>
          </cell>
          <cell r="F42">
            <v>71</v>
          </cell>
          <cell r="G42">
            <v>25</v>
          </cell>
          <cell r="H42">
            <v>0.3</v>
          </cell>
          <cell r="O42">
            <v>14.2</v>
          </cell>
          <cell r="P42">
            <v>117</v>
          </cell>
          <cell r="R42">
            <v>10</v>
          </cell>
          <cell r="S42">
            <v>1.7605633802816902</v>
          </cell>
          <cell r="T42">
            <v>9.4</v>
          </cell>
          <cell r="U42">
            <v>2.4</v>
          </cell>
          <cell r="V42">
            <v>5.8</v>
          </cell>
          <cell r="X42">
            <v>35.1</v>
          </cell>
          <cell r="Y42">
            <v>12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D43">
            <v>1.8</v>
          </cell>
          <cell r="F43">
            <v>1.8</v>
          </cell>
          <cell r="H43">
            <v>1</v>
          </cell>
          <cell r="O43">
            <v>0.36</v>
          </cell>
          <cell r="P43">
            <v>30</v>
          </cell>
          <cell r="R43">
            <v>83.333333333333343</v>
          </cell>
          <cell r="S43">
            <v>0</v>
          </cell>
          <cell r="T43">
            <v>0</v>
          </cell>
          <cell r="U43">
            <v>5.76</v>
          </cell>
          <cell r="V43">
            <v>5.76</v>
          </cell>
          <cell r="X43">
            <v>30</v>
          </cell>
          <cell r="Y43">
            <v>1.8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54</v>
          </cell>
          <cell r="E44">
            <v>24</v>
          </cell>
          <cell r="F44">
            <v>35</v>
          </cell>
          <cell r="G44">
            <v>42</v>
          </cell>
          <cell r="H44">
            <v>0.2</v>
          </cell>
          <cell r="O44">
            <v>7</v>
          </cell>
          <cell r="P44">
            <v>49</v>
          </cell>
          <cell r="R44">
            <v>13</v>
          </cell>
          <cell r="S44">
            <v>6</v>
          </cell>
          <cell r="T44">
            <v>7</v>
          </cell>
          <cell r="U44">
            <v>6.2</v>
          </cell>
          <cell r="V44">
            <v>3.2</v>
          </cell>
          <cell r="X44">
            <v>9.8000000000000007</v>
          </cell>
          <cell r="Y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78</v>
          </cell>
          <cell r="E45">
            <v>42</v>
          </cell>
          <cell r="F45">
            <v>53</v>
          </cell>
          <cell r="G45">
            <v>66</v>
          </cell>
          <cell r="H45">
            <v>0.2</v>
          </cell>
          <cell r="O45">
            <v>10.6</v>
          </cell>
          <cell r="P45">
            <v>71.799999999999983</v>
          </cell>
          <cell r="R45">
            <v>12.999999999999998</v>
          </cell>
          <cell r="S45">
            <v>6.2264150943396226</v>
          </cell>
          <cell r="T45">
            <v>10.199999999999999</v>
          </cell>
          <cell r="U45">
            <v>5.4</v>
          </cell>
          <cell r="V45">
            <v>2.6</v>
          </cell>
          <cell r="X45">
            <v>14.359999999999998</v>
          </cell>
          <cell r="Y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Окт</v>
          </cell>
          <cell r="D46">
            <v>397</v>
          </cell>
          <cell r="F46">
            <v>88</v>
          </cell>
          <cell r="G46">
            <v>304</v>
          </cell>
          <cell r="H46">
            <v>0.25</v>
          </cell>
          <cell r="O46">
            <v>17.600000000000001</v>
          </cell>
          <cell r="R46">
            <v>17.27272727272727</v>
          </cell>
          <cell r="S46">
            <v>17.27272727272727</v>
          </cell>
          <cell r="T46">
            <v>20</v>
          </cell>
          <cell r="U46">
            <v>14</v>
          </cell>
          <cell r="V46">
            <v>14.8</v>
          </cell>
          <cell r="X46">
            <v>0</v>
          </cell>
          <cell r="Y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Окт</v>
          </cell>
          <cell r="D47">
            <v>380</v>
          </cell>
          <cell r="F47">
            <v>81</v>
          </cell>
          <cell r="G47">
            <v>287</v>
          </cell>
          <cell r="H47">
            <v>0.25</v>
          </cell>
          <cell r="O47">
            <v>16.2</v>
          </cell>
          <cell r="R47">
            <v>17.716049382716051</v>
          </cell>
          <cell r="S47">
            <v>17.716049382716051</v>
          </cell>
          <cell r="T47">
            <v>18.2</v>
          </cell>
          <cell r="U47">
            <v>15.6</v>
          </cell>
          <cell r="V47">
            <v>18</v>
          </cell>
          <cell r="X47">
            <v>0</v>
          </cell>
          <cell r="Y47">
            <v>12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D48">
            <v>309</v>
          </cell>
          <cell r="E48">
            <v>242</v>
          </cell>
          <cell r="F48">
            <v>189</v>
          </cell>
          <cell r="G48">
            <v>362</v>
          </cell>
          <cell r="H48">
            <v>0.14000000000000001</v>
          </cell>
          <cell r="O48">
            <v>37.799999999999997</v>
          </cell>
          <cell r="P48">
            <v>129.39999999999998</v>
          </cell>
          <cell r="R48">
            <v>13</v>
          </cell>
          <cell r="S48">
            <v>9.5767195767195776</v>
          </cell>
          <cell r="T48">
            <v>14.2</v>
          </cell>
          <cell r="U48">
            <v>19.8</v>
          </cell>
          <cell r="V48">
            <v>38</v>
          </cell>
          <cell r="X48">
            <v>18.116</v>
          </cell>
          <cell r="Y48">
            <v>22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H49">
            <v>1</v>
          </cell>
          <cell r="O49">
            <v>0</v>
          </cell>
          <cell r="P49">
            <v>100</v>
          </cell>
          <cell r="R49" t="e">
            <v>#DIV/0!</v>
          </cell>
          <cell r="S49" t="e">
            <v>#DIV/0!</v>
          </cell>
          <cell r="T49">
            <v>27.943000000000001</v>
          </cell>
          <cell r="U49">
            <v>0.54</v>
          </cell>
          <cell r="V49">
            <v>0</v>
          </cell>
          <cell r="X49">
            <v>100</v>
          </cell>
          <cell r="Y49">
            <v>2.7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H50">
            <v>1</v>
          </cell>
          <cell r="O50">
            <v>0</v>
          </cell>
          <cell r="P50">
            <v>100</v>
          </cell>
          <cell r="R50" t="e">
            <v>#DIV/0!</v>
          </cell>
          <cell r="S50" t="e">
            <v>#DIV/0!</v>
          </cell>
          <cell r="T50">
            <v>0</v>
          </cell>
          <cell r="U50">
            <v>0</v>
          </cell>
          <cell r="V50">
            <v>0</v>
          </cell>
          <cell r="X50">
            <v>100</v>
          </cell>
          <cell r="Y50">
            <v>5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F51">
            <v>51</v>
          </cell>
          <cell r="G51">
            <v>-51</v>
          </cell>
          <cell r="H51">
            <v>0</v>
          </cell>
          <cell r="O51">
            <v>10.199999999999999</v>
          </cell>
          <cell r="R51">
            <v>-5</v>
          </cell>
          <cell r="S51">
            <v>-5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F52">
            <v>67</v>
          </cell>
          <cell r="G52">
            <v>-67</v>
          </cell>
          <cell r="H52">
            <v>0</v>
          </cell>
          <cell r="O52">
            <v>13.4</v>
          </cell>
          <cell r="R52">
            <v>-5</v>
          </cell>
          <cell r="S52">
            <v>-5</v>
          </cell>
          <cell r="T52">
            <v>0</v>
          </cell>
          <cell r="U52">
            <v>0</v>
          </cell>
          <cell r="V52">
            <v>2.6</v>
          </cell>
          <cell r="X52">
            <v>0</v>
          </cell>
          <cell r="Y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56"/>
  <sheetViews>
    <sheetView tabSelected="1" workbookViewId="0">
      <pane ySplit="5" topLeftCell="A6" activePane="bottomLeft" state="frozen"/>
      <selection pane="bottomLeft" activeCell="AE9" sqref="AE9"/>
    </sheetView>
  </sheetViews>
  <sheetFormatPr defaultColWidth="10.5" defaultRowHeight="11.45" customHeight="1" outlineLevelRow="2" x14ac:dyDescent="0.2"/>
  <cols>
    <col min="1" max="1" width="68" style="1" customWidth="1"/>
    <col min="2" max="2" width="4" style="1" customWidth="1"/>
    <col min="3" max="3" width="8.6640625" style="1" customWidth="1"/>
    <col min="4" max="7" width="6.83203125" style="1" customWidth="1"/>
    <col min="8" max="8" width="4.6640625" style="16" customWidth="1"/>
    <col min="9" max="10" width="1.1640625" style="2" customWidth="1"/>
    <col min="11" max="12" width="1.33203125" style="2" customWidth="1"/>
    <col min="13" max="13" width="8" style="2" customWidth="1"/>
    <col min="14" max="14" width="1.5" style="2" customWidth="1"/>
    <col min="15" max="15" width="8.33203125" style="2" customWidth="1"/>
    <col min="16" max="17" width="10.5" style="2"/>
    <col min="18" max="18" width="10.5" style="10"/>
    <col min="19" max="19" width="24" style="10" customWidth="1"/>
    <col min="20" max="21" width="6" style="2" customWidth="1"/>
    <col min="22" max="24" width="8.1640625" style="2" customWidth="1"/>
    <col min="25" max="25" width="10.5" style="2"/>
    <col min="26" max="26" width="8" style="2" customWidth="1"/>
    <col min="27" max="27" width="8" style="16" customWidth="1"/>
    <col min="28" max="28" width="8" style="17" customWidth="1"/>
    <col min="29" max="29" width="8" style="2" customWidth="1"/>
    <col min="30" max="16384" width="10.5" style="2"/>
  </cols>
  <sheetData>
    <row r="1" spans="1:29" ht="12.95" customHeight="1" outlineLevel="1" x14ac:dyDescent="0.2">
      <c r="A1" s="3" t="s">
        <v>0</v>
      </c>
    </row>
    <row r="2" spans="1:29" ht="12.95" customHeight="1" outlineLevel="1" x14ac:dyDescent="0.2">
      <c r="A2" s="3"/>
    </row>
    <row r="3" spans="1:29" ht="26.1" customHeight="1" x14ac:dyDescent="0.2">
      <c r="A3" s="4" t="s">
        <v>1</v>
      </c>
      <c r="B3" s="4" t="s">
        <v>2</v>
      </c>
      <c r="C3" s="18" t="s">
        <v>67</v>
      </c>
      <c r="D3" s="4" t="s">
        <v>3</v>
      </c>
      <c r="E3" s="4"/>
      <c r="F3" s="4"/>
      <c r="G3" s="4"/>
      <c r="H3" s="9" t="s">
        <v>50</v>
      </c>
      <c r="I3" s="10" t="s">
        <v>51</v>
      </c>
      <c r="J3" s="10" t="s">
        <v>52</v>
      </c>
      <c r="K3" s="10" t="s">
        <v>53</v>
      </c>
      <c r="L3" s="10" t="s">
        <v>54</v>
      </c>
      <c r="M3" s="10" t="s">
        <v>55</v>
      </c>
      <c r="N3" s="10" t="s">
        <v>55</v>
      </c>
      <c r="O3" s="10" t="s">
        <v>56</v>
      </c>
      <c r="P3" s="10" t="s">
        <v>55</v>
      </c>
      <c r="Q3" s="10"/>
      <c r="R3" s="26" t="s">
        <v>75</v>
      </c>
      <c r="S3" s="27"/>
      <c r="T3" s="10" t="s">
        <v>57</v>
      </c>
      <c r="U3" s="10" t="s">
        <v>58</v>
      </c>
      <c r="V3" s="11" t="s">
        <v>59</v>
      </c>
      <c r="W3" s="11" t="s">
        <v>66</v>
      </c>
      <c r="X3" s="11" t="s">
        <v>60</v>
      </c>
      <c r="Y3" s="10" t="s">
        <v>61</v>
      </c>
      <c r="Z3" s="10" t="s">
        <v>62</v>
      </c>
      <c r="AA3" s="9"/>
      <c r="AB3" s="12" t="s">
        <v>63</v>
      </c>
      <c r="AC3" s="10" t="s">
        <v>64</v>
      </c>
    </row>
    <row r="4" spans="1:29" ht="26.1" customHeight="1" x14ac:dyDescent="0.2">
      <c r="A4" s="4" t="s">
        <v>1</v>
      </c>
      <c r="B4" s="4" t="s">
        <v>2</v>
      </c>
      <c r="C4" s="18" t="s">
        <v>67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0"/>
      <c r="P4" s="13"/>
      <c r="Q4" s="13"/>
      <c r="R4" s="26" t="s">
        <v>76</v>
      </c>
      <c r="S4" s="27" t="s">
        <v>77</v>
      </c>
      <c r="T4" s="10"/>
      <c r="U4" s="10"/>
      <c r="V4" s="10"/>
      <c r="W4" s="10"/>
      <c r="X4" s="10"/>
      <c r="Y4" s="10"/>
      <c r="Z4" s="10"/>
      <c r="AA4" s="9"/>
      <c r="AB4" s="12"/>
      <c r="AC4" s="10"/>
    </row>
    <row r="5" spans="1:29" ht="11.1" customHeight="1" x14ac:dyDescent="0.2">
      <c r="A5" s="5"/>
      <c r="B5" s="5"/>
      <c r="C5" s="5"/>
      <c r="D5" s="6"/>
      <c r="E5" s="6"/>
      <c r="F5" s="14">
        <f t="shared" ref="F5:G5" si="0">SUM(F6:F98)</f>
        <v>2246.3000000000002</v>
      </c>
      <c r="G5" s="14">
        <f t="shared" si="0"/>
        <v>1670.1</v>
      </c>
      <c r="H5" s="9"/>
      <c r="I5" s="14">
        <f t="shared" ref="I5:Q5" si="1">SUM(I6:I98)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3527.7999999999997</v>
      </c>
      <c r="N5" s="14">
        <f t="shared" si="1"/>
        <v>0</v>
      </c>
      <c r="O5" s="14">
        <f t="shared" si="1"/>
        <v>449.26</v>
      </c>
      <c r="P5" s="14">
        <f t="shared" si="1"/>
        <v>2799.14</v>
      </c>
      <c r="Q5" s="14">
        <f t="shared" si="1"/>
        <v>3172.62</v>
      </c>
      <c r="R5" s="14">
        <f t="shared" ref="R5" si="2">SUM(R6:R51)</f>
        <v>2805</v>
      </c>
      <c r="S5" s="28"/>
      <c r="T5" s="10"/>
      <c r="U5" s="10"/>
      <c r="V5" s="14">
        <f>SUM(V6:V98)</f>
        <v>454.44</v>
      </c>
      <c r="W5" s="14">
        <f>SUM(W6:W98)</f>
        <v>401.22000000000014</v>
      </c>
      <c r="X5" s="14">
        <f>SUM(X6:X98)</f>
        <v>554.18180000000007</v>
      </c>
      <c r="Y5" s="10"/>
      <c r="Z5" s="14">
        <f>SUM(Z6:Z98)</f>
        <v>2117.29</v>
      </c>
      <c r="AA5" s="9" t="s">
        <v>65</v>
      </c>
      <c r="AB5" s="15">
        <f>SUM(AB6:AB98)</f>
        <v>533</v>
      </c>
      <c r="AC5" s="14">
        <f>SUM(AC6:AC98)</f>
        <v>2133.94</v>
      </c>
    </row>
    <row r="6" spans="1:29" ht="11.1" customHeight="1" outlineLevel="2" x14ac:dyDescent="0.2">
      <c r="A6" s="7" t="s">
        <v>11</v>
      </c>
      <c r="B6" s="7" t="s">
        <v>9</v>
      </c>
      <c r="C6" s="7"/>
      <c r="D6" s="8">
        <v>86</v>
      </c>
      <c r="E6" s="8"/>
      <c r="F6" s="8">
        <v>44</v>
      </c>
      <c r="G6" s="8">
        <v>19</v>
      </c>
      <c r="H6" s="16">
        <f>VLOOKUP(A6,[1]TDSheet!$A:$H,8,0)</f>
        <v>0.3</v>
      </c>
      <c r="M6" s="2">
        <v>48</v>
      </c>
      <c r="O6" s="2">
        <f>F6/5</f>
        <v>8.8000000000000007</v>
      </c>
      <c r="P6" s="23">
        <f>13*O6-M6-G6</f>
        <v>47.400000000000006</v>
      </c>
      <c r="Q6" s="23">
        <v>45</v>
      </c>
      <c r="R6" s="29"/>
      <c r="T6" s="2">
        <f>(G6+M6+P6)/O6</f>
        <v>13</v>
      </c>
      <c r="U6" s="2">
        <f>(G6+M6)/O6</f>
        <v>7.6136363636363633</v>
      </c>
      <c r="V6" s="2">
        <f>VLOOKUP(A6,[1]TDSheet!$A:$U,21,0)</f>
        <v>8.1999999999999993</v>
      </c>
      <c r="W6" s="2">
        <f>VLOOKUP(A6,[1]TDSheet!$A:$V,22,0)</f>
        <v>8</v>
      </c>
      <c r="X6" s="2">
        <f>VLOOKUP(A6,[1]TDSheet!$A:$O,15,0)</f>
        <v>8.8000000000000007</v>
      </c>
      <c r="Z6" s="2">
        <f>Q6*H6</f>
        <v>13.5</v>
      </c>
      <c r="AA6" s="16">
        <f>VLOOKUP(A6,[1]TDSheet!$A:$Y,25,0)</f>
        <v>12</v>
      </c>
      <c r="AB6" s="17">
        <v>4</v>
      </c>
      <c r="AC6" s="2">
        <f>AB6*AA6*H6</f>
        <v>14.399999999999999</v>
      </c>
    </row>
    <row r="7" spans="1:29" ht="11.1" customHeight="1" outlineLevel="2" x14ac:dyDescent="0.2">
      <c r="A7" s="7" t="s">
        <v>12</v>
      </c>
      <c r="B7" s="7" t="s">
        <v>9</v>
      </c>
      <c r="C7" s="20" t="str">
        <f>VLOOKUP(A7,[1]TDSheet!$A:$C,3,0)</f>
        <v>Окт</v>
      </c>
      <c r="D7" s="8">
        <v>94</v>
      </c>
      <c r="E7" s="8"/>
      <c r="F7" s="8">
        <v>59</v>
      </c>
      <c r="G7" s="8">
        <v>2</v>
      </c>
      <c r="H7" s="16">
        <f>VLOOKUP(A7,[1]TDSheet!$A:$H,8,0)</f>
        <v>0.3</v>
      </c>
      <c r="M7" s="2">
        <v>108</v>
      </c>
      <c r="O7" s="2">
        <f t="shared" ref="O7:O52" si="3">F7/5</f>
        <v>11.8</v>
      </c>
      <c r="P7" s="23">
        <f t="shared" ref="P7:P48" si="4">13*O7-M7-G7</f>
        <v>43.400000000000006</v>
      </c>
      <c r="Q7" s="23">
        <v>45</v>
      </c>
      <c r="R7" s="29"/>
      <c r="T7" s="2">
        <f t="shared" ref="T7:T52" si="5">(G7+M7+P7)/O7</f>
        <v>13</v>
      </c>
      <c r="U7" s="2">
        <f t="shared" ref="U7:U52" si="6">(G7+M7)/O7</f>
        <v>9.3220338983050848</v>
      </c>
      <c r="V7" s="2">
        <f>VLOOKUP(A7,[1]TDSheet!$A:$U,21,0)</f>
        <v>11.4</v>
      </c>
      <c r="W7" s="2">
        <f>VLOOKUP(A7,[1]TDSheet!$A:$V,22,0)</f>
        <v>9</v>
      </c>
      <c r="X7" s="2">
        <f>VLOOKUP(A7,[1]TDSheet!$A:$O,15,0)</f>
        <v>13.2</v>
      </c>
      <c r="Z7" s="2">
        <f t="shared" ref="Z7:Z52" si="7">Q7*H7</f>
        <v>13.5</v>
      </c>
      <c r="AA7" s="16">
        <f>VLOOKUP(A7,[1]TDSheet!$A:$Y,25,0)</f>
        <v>12</v>
      </c>
      <c r="AB7" s="17">
        <v>4</v>
      </c>
      <c r="AC7" s="2">
        <f t="shared" ref="AC7:AC52" si="8">AB7*AA7*H7</f>
        <v>14.399999999999999</v>
      </c>
    </row>
    <row r="8" spans="1:29" ht="11.1" customHeight="1" outlineLevel="2" x14ac:dyDescent="0.2">
      <c r="A8" s="7" t="s">
        <v>13</v>
      </c>
      <c r="B8" s="7" t="s">
        <v>9</v>
      </c>
      <c r="C8" s="20" t="str">
        <f>VLOOKUP(A8,[1]TDSheet!$A:$C,3,0)</f>
        <v>Окт</v>
      </c>
      <c r="D8" s="8">
        <v>92</v>
      </c>
      <c r="E8" s="8"/>
      <c r="F8" s="8">
        <v>11</v>
      </c>
      <c r="G8" s="8">
        <v>2</v>
      </c>
      <c r="H8" s="16">
        <f>VLOOKUP(A8,[1]TDSheet!$A:$H,8,0)</f>
        <v>0.3</v>
      </c>
      <c r="M8" s="2">
        <v>132</v>
      </c>
      <c r="O8" s="2">
        <f t="shared" si="3"/>
        <v>2.2000000000000002</v>
      </c>
      <c r="P8" s="23"/>
      <c r="Q8" s="23"/>
      <c r="R8" s="29"/>
      <c r="T8" s="2">
        <f t="shared" si="5"/>
        <v>60.909090909090907</v>
      </c>
      <c r="U8" s="2">
        <f t="shared" si="6"/>
        <v>60.909090909090907</v>
      </c>
      <c r="V8" s="2">
        <f>VLOOKUP(A8,[1]TDSheet!$A:$U,21,0)</f>
        <v>12</v>
      </c>
      <c r="W8" s="2">
        <f>VLOOKUP(A8,[1]TDSheet!$A:$V,22,0)</f>
        <v>9.8000000000000007</v>
      </c>
      <c r="X8" s="2">
        <f>VLOOKUP(A8,[1]TDSheet!$A:$O,15,0)</f>
        <v>15.8</v>
      </c>
      <c r="Z8" s="2">
        <f t="shared" si="7"/>
        <v>0</v>
      </c>
      <c r="AA8" s="16">
        <f>VLOOKUP(A8,[1]TDSheet!$A:$Y,25,0)</f>
        <v>12</v>
      </c>
      <c r="AB8" s="17">
        <f t="shared" ref="AB7:AB52" si="9">Q8/AA8</f>
        <v>0</v>
      </c>
      <c r="AC8" s="2">
        <f t="shared" si="8"/>
        <v>0</v>
      </c>
    </row>
    <row r="9" spans="1:29" ht="11.1" customHeight="1" outlineLevel="2" x14ac:dyDescent="0.2">
      <c r="A9" s="7" t="s">
        <v>14</v>
      </c>
      <c r="B9" s="7" t="s">
        <v>9</v>
      </c>
      <c r="C9" s="7"/>
      <c r="D9" s="8">
        <v>92</v>
      </c>
      <c r="E9" s="8"/>
      <c r="F9" s="8">
        <v>19</v>
      </c>
      <c r="G9" s="8">
        <v>63</v>
      </c>
      <c r="H9" s="16">
        <f>VLOOKUP(A9,[1]TDSheet!$A:$H,8,0)</f>
        <v>0.09</v>
      </c>
      <c r="M9" s="2">
        <v>72</v>
      </c>
      <c r="O9" s="2">
        <f t="shared" si="3"/>
        <v>3.8</v>
      </c>
      <c r="P9" s="23"/>
      <c r="Q9" s="23"/>
      <c r="R9" s="29"/>
      <c r="T9" s="2">
        <f t="shared" si="5"/>
        <v>35.526315789473685</v>
      </c>
      <c r="U9" s="2">
        <f t="shared" si="6"/>
        <v>35.526315789473685</v>
      </c>
      <c r="V9" s="2">
        <f>VLOOKUP(A9,[1]TDSheet!$A:$U,21,0)</f>
        <v>6.6</v>
      </c>
      <c r="W9" s="2">
        <f>VLOOKUP(A9,[1]TDSheet!$A:$V,22,0)</f>
        <v>4</v>
      </c>
      <c r="X9" s="2">
        <f>VLOOKUP(A9,[1]TDSheet!$A:$O,15,0)</f>
        <v>11.2</v>
      </c>
      <c r="Z9" s="2">
        <f t="shared" si="7"/>
        <v>0</v>
      </c>
      <c r="AA9" s="16">
        <f>VLOOKUP(A9,[1]TDSheet!$A:$Y,25,0)</f>
        <v>24</v>
      </c>
      <c r="AB9" s="17">
        <f t="shared" si="9"/>
        <v>0</v>
      </c>
      <c r="AC9" s="2">
        <f t="shared" si="8"/>
        <v>0</v>
      </c>
    </row>
    <row r="10" spans="1:29" ht="11.1" customHeight="1" outlineLevel="2" x14ac:dyDescent="0.2">
      <c r="A10" s="7" t="s">
        <v>68</v>
      </c>
      <c r="B10" s="7" t="s">
        <v>16</v>
      </c>
      <c r="C10" s="7"/>
      <c r="D10" s="8"/>
      <c r="E10" s="8"/>
      <c r="F10" s="8"/>
      <c r="G10" s="8"/>
      <c r="H10" s="16">
        <f>VLOOKUP(A10,[1]TDSheet!$A:$H,8,0)</f>
        <v>1</v>
      </c>
      <c r="M10" s="2">
        <v>51</v>
      </c>
      <c r="O10" s="2">
        <f t="shared" si="3"/>
        <v>0</v>
      </c>
      <c r="P10" s="24">
        <v>50</v>
      </c>
      <c r="Q10" s="24">
        <v>50</v>
      </c>
      <c r="R10" s="29"/>
      <c r="T10" s="2" t="e">
        <f t="shared" si="5"/>
        <v>#DIV/0!</v>
      </c>
      <c r="U10" s="2" t="e">
        <f t="shared" si="6"/>
        <v>#DIV/0!</v>
      </c>
      <c r="V10" s="2">
        <f>VLOOKUP(A10,[1]TDSheet!$A:$U,21,0)</f>
        <v>12</v>
      </c>
      <c r="W10" s="2">
        <f>VLOOKUP(A10,[1]TDSheet!$A:$V,22,0)</f>
        <v>9</v>
      </c>
      <c r="X10" s="2">
        <f>VLOOKUP(A10,[1]TDSheet!$A:$O,15,0)</f>
        <v>1.8</v>
      </c>
      <c r="Z10" s="2">
        <f t="shared" si="7"/>
        <v>50</v>
      </c>
      <c r="AA10" s="16">
        <f>VLOOKUP(A10,[1]TDSheet!$A:$Y,25,0)</f>
        <v>3</v>
      </c>
      <c r="AB10" s="17">
        <v>17</v>
      </c>
      <c r="AC10" s="2">
        <f t="shared" si="8"/>
        <v>51</v>
      </c>
    </row>
    <row r="11" spans="1:29" ht="11.1" customHeight="1" outlineLevel="2" x14ac:dyDescent="0.2">
      <c r="A11" s="7" t="s">
        <v>15</v>
      </c>
      <c r="B11" s="7" t="s">
        <v>16</v>
      </c>
      <c r="C11" s="7"/>
      <c r="D11" s="8">
        <v>76</v>
      </c>
      <c r="E11" s="8"/>
      <c r="F11" s="8"/>
      <c r="G11" s="8">
        <v>66.599999999999994</v>
      </c>
      <c r="H11" s="16">
        <f>VLOOKUP(A11,[1]TDSheet!$A:$H,8,0)</f>
        <v>1</v>
      </c>
      <c r="M11" s="2">
        <v>0</v>
      </c>
      <c r="O11" s="2">
        <f t="shared" si="3"/>
        <v>0</v>
      </c>
      <c r="P11" s="23"/>
      <c r="Q11" s="23"/>
      <c r="R11" s="29"/>
      <c r="T11" s="2" t="e">
        <f t="shared" si="5"/>
        <v>#DIV/0!</v>
      </c>
      <c r="U11" s="2" t="e">
        <f t="shared" si="6"/>
        <v>#DIV/0!</v>
      </c>
      <c r="V11" s="2">
        <f>VLOOKUP(A11,[1]TDSheet!$A:$U,21,0)</f>
        <v>4.9000000000000004</v>
      </c>
      <c r="W11" s="2">
        <f>VLOOKUP(A11,[1]TDSheet!$A:$V,22,0)</f>
        <v>5.5200000000000005</v>
      </c>
      <c r="X11" s="2">
        <f>VLOOKUP(A11,[1]TDSheet!$A:$O,15,0)</f>
        <v>5.92</v>
      </c>
      <c r="Z11" s="2">
        <f t="shared" si="7"/>
        <v>0</v>
      </c>
      <c r="AA11" s="16">
        <f>VLOOKUP(A11,[1]TDSheet!$A:$Y,25,0)</f>
        <v>3.7</v>
      </c>
      <c r="AB11" s="17">
        <f t="shared" si="9"/>
        <v>0</v>
      </c>
      <c r="AC11" s="2">
        <f t="shared" si="8"/>
        <v>0</v>
      </c>
    </row>
    <row r="12" spans="1:29" ht="21.95" customHeight="1" outlineLevel="2" x14ac:dyDescent="0.2">
      <c r="A12" s="7" t="s">
        <v>17</v>
      </c>
      <c r="B12" s="7" t="s">
        <v>16</v>
      </c>
      <c r="C12" s="7"/>
      <c r="D12" s="8">
        <v>18.5</v>
      </c>
      <c r="E12" s="8"/>
      <c r="F12" s="8">
        <v>3.7</v>
      </c>
      <c r="G12" s="8">
        <v>14.8</v>
      </c>
      <c r="H12" s="16">
        <f>VLOOKUP(A12,[1]TDSheet!$A:$H,8,0)</f>
        <v>1</v>
      </c>
      <c r="M12" s="2">
        <v>0</v>
      </c>
      <c r="O12" s="2">
        <f t="shared" si="3"/>
        <v>0.74</v>
      </c>
      <c r="P12" s="23"/>
      <c r="Q12" s="23"/>
      <c r="R12" s="29"/>
      <c r="T12" s="2">
        <f t="shared" si="5"/>
        <v>20</v>
      </c>
      <c r="U12" s="2">
        <f t="shared" si="6"/>
        <v>20</v>
      </c>
      <c r="V12" s="2">
        <f>VLOOKUP(A12,[1]TDSheet!$A:$U,21,0)</f>
        <v>2.96</v>
      </c>
      <c r="W12" s="2">
        <f>VLOOKUP(A12,[1]TDSheet!$A:$V,22,0)</f>
        <v>0.74</v>
      </c>
      <c r="X12" s="2">
        <f>VLOOKUP(A12,[1]TDSheet!$A:$O,15,0)</f>
        <v>0</v>
      </c>
      <c r="Z12" s="2">
        <f t="shared" si="7"/>
        <v>0</v>
      </c>
      <c r="AA12" s="16">
        <f>VLOOKUP(A12,[1]TDSheet!$A:$Y,25,0)</f>
        <v>3.7</v>
      </c>
      <c r="AB12" s="17">
        <f t="shared" si="9"/>
        <v>0</v>
      </c>
      <c r="AC12" s="2">
        <f t="shared" si="8"/>
        <v>0</v>
      </c>
    </row>
    <row r="13" spans="1:29" ht="11.1" customHeight="1" outlineLevel="2" x14ac:dyDescent="0.2">
      <c r="A13" s="7" t="s">
        <v>18</v>
      </c>
      <c r="B13" s="7" t="s">
        <v>9</v>
      </c>
      <c r="C13" s="7"/>
      <c r="D13" s="8">
        <v>67</v>
      </c>
      <c r="E13" s="8">
        <v>1</v>
      </c>
      <c r="F13" s="8">
        <v>49</v>
      </c>
      <c r="G13" s="8"/>
      <c r="H13" s="16">
        <f>VLOOKUP(A13,[1]TDSheet!$A:$H,8,0)</f>
        <v>0.25</v>
      </c>
      <c r="M13" s="2">
        <v>72</v>
      </c>
      <c r="O13" s="2">
        <f t="shared" si="3"/>
        <v>9.8000000000000007</v>
      </c>
      <c r="P13" s="23">
        <f t="shared" si="4"/>
        <v>55.400000000000006</v>
      </c>
      <c r="Q13" s="23">
        <v>55.400000000000006</v>
      </c>
      <c r="R13" s="29"/>
      <c r="T13" s="2">
        <f t="shared" si="5"/>
        <v>13</v>
      </c>
      <c r="U13" s="2">
        <f t="shared" si="6"/>
        <v>7.3469387755102034</v>
      </c>
      <c r="V13" s="2">
        <f>VLOOKUP(A13,[1]TDSheet!$A:$U,21,0)</f>
        <v>5.6</v>
      </c>
      <c r="W13" s="2">
        <f>VLOOKUP(A13,[1]TDSheet!$A:$V,22,0)</f>
        <v>3</v>
      </c>
      <c r="X13" s="2">
        <f>VLOOKUP(A13,[1]TDSheet!$A:$O,15,0)</f>
        <v>9.1999999999999993</v>
      </c>
      <c r="Z13" s="2">
        <f t="shared" si="7"/>
        <v>13.850000000000001</v>
      </c>
      <c r="AA13" s="16">
        <f>VLOOKUP(A13,[1]TDSheet!$A:$Y,25,0)</f>
        <v>12</v>
      </c>
      <c r="AB13" s="17">
        <v>5</v>
      </c>
      <c r="AC13" s="2">
        <f t="shared" si="8"/>
        <v>15</v>
      </c>
    </row>
    <row r="14" spans="1:29" ht="11.1" customHeight="1" outlineLevel="2" x14ac:dyDescent="0.2">
      <c r="A14" s="7" t="s">
        <v>19</v>
      </c>
      <c r="B14" s="7" t="s">
        <v>9</v>
      </c>
      <c r="C14" s="7"/>
      <c r="D14" s="8">
        <v>40</v>
      </c>
      <c r="E14" s="8"/>
      <c r="F14" s="8">
        <v>22</v>
      </c>
      <c r="G14" s="8"/>
      <c r="H14" s="16">
        <f>VLOOKUP(A14,[1]TDSheet!$A:$H,8,0)</f>
        <v>0.25</v>
      </c>
      <c r="M14" s="2">
        <v>84</v>
      </c>
      <c r="O14" s="2">
        <f t="shared" si="3"/>
        <v>4.4000000000000004</v>
      </c>
      <c r="P14" s="24">
        <v>20</v>
      </c>
      <c r="Q14" s="24">
        <v>20</v>
      </c>
      <c r="R14" s="29"/>
      <c r="T14" s="2">
        <f t="shared" si="5"/>
        <v>23.636363636363633</v>
      </c>
      <c r="U14" s="2">
        <f t="shared" si="6"/>
        <v>19.09090909090909</v>
      </c>
      <c r="V14" s="2">
        <f>VLOOKUP(A14,[1]TDSheet!$A:$U,21,0)</f>
        <v>3.8</v>
      </c>
      <c r="W14" s="2">
        <f>VLOOKUP(A14,[1]TDSheet!$A:$V,22,0)</f>
        <v>3.2</v>
      </c>
      <c r="X14" s="2">
        <f>VLOOKUP(A14,[1]TDSheet!$A:$O,15,0)</f>
        <v>10.199999999999999</v>
      </c>
      <c r="Z14" s="2">
        <f t="shared" si="7"/>
        <v>5</v>
      </c>
      <c r="AA14" s="16">
        <f>VLOOKUP(A14,[1]TDSheet!$A:$Y,25,0)</f>
        <v>12</v>
      </c>
      <c r="AB14" s="17">
        <v>2</v>
      </c>
      <c r="AC14" s="2">
        <f t="shared" si="8"/>
        <v>6</v>
      </c>
    </row>
    <row r="15" spans="1:29" ht="11.1" customHeight="1" outlineLevel="2" x14ac:dyDescent="0.2">
      <c r="A15" s="7" t="s">
        <v>20</v>
      </c>
      <c r="B15" s="7" t="s">
        <v>16</v>
      </c>
      <c r="C15" s="7"/>
      <c r="D15" s="8">
        <v>61.191000000000003</v>
      </c>
      <c r="E15" s="8">
        <v>3.7090000000000001</v>
      </c>
      <c r="F15" s="8">
        <v>46.9</v>
      </c>
      <c r="G15" s="8">
        <v>9</v>
      </c>
      <c r="H15" s="16">
        <f>VLOOKUP(A15,[1]TDSheet!$A:$H,8,0)</f>
        <v>1</v>
      </c>
      <c r="M15" s="2">
        <v>0</v>
      </c>
      <c r="O15" s="2">
        <f t="shared" si="3"/>
        <v>9.379999999999999</v>
      </c>
      <c r="P15" s="23">
        <f>9*O15-M15-G15</f>
        <v>75.419999999999987</v>
      </c>
      <c r="Q15" s="23">
        <v>75.419999999999987</v>
      </c>
      <c r="R15" s="29"/>
      <c r="T15" s="2">
        <f t="shared" si="5"/>
        <v>9</v>
      </c>
      <c r="U15" s="2">
        <f t="shared" si="6"/>
        <v>0.95948827292110883</v>
      </c>
      <c r="V15" s="2">
        <f>VLOOKUP(A15,[1]TDSheet!$A:$U,21,0)</f>
        <v>4.32</v>
      </c>
      <c r="W15" s="2">
        <f>VLOOKUP(A15,[1]TDSheet!$A:$V,22,0)</f>
        <v>1.8</v>
      </c>
      <c r="X15" s="2">
        <f>VLOOKUP(A15,[1]TDSheet!$A:$O,15,0)</f>
        <v>9.3617999999999988</v>
      </c>
      <c r="Z15" s="2">
        <f t="shared" si="7"/>
        <v>75.419999999999987</v>
      </c>
      <c r="AA15" s="16">
        <f>VLOOKUP(A15,[1]TDSheet!$A:$Y,25,0)</f>
        <v>1.8</v>
      </c>
      <c r="AB15" s="17">
        <v>42</v>
      </c>
      <c r="AC15" s="2">
        <f t="shared" si="8"/>
        <v>75.600000000000009</v>
      </c>
    </row>
    <row r="16" spans="1:29" ht="11.1" customHeight="1" outlineLevel="2" x14ac:dyDescent="0.2">
      <c r="A16" s="7" t="s">
        <v>21</v>
      </c>
      <c r="B16" s="7" t="s">
        <v>16</v>
      </c>
      <c r="C16" s="7"/>
      <c r="D16" s="8">
        <v>14.8</v>
      </c>
      <c r="E16" s="8"/>
      <c r="F16" s="8">
        <v>3.7</v>
      </c>
      <c r="G16" s="8">
        <v>3.7</v>
      </c>
      <c r="H16" s="16">
        <f>VLOOKUP(A16,[1]TDSheet!$A:$H,8,0)</f>
        <v>1</v>
      </c>
      <c r="M16" s="2">
        <v>0</v>
      </c>
      <c r="O16" s="2">
        <f t="shared" si="3"/>
        <v>0.74</v>
      </c>
      <c r="P16" s="23">
        <f t="shared" si="4"/>
        <v>5.919999999999999</v>
      </c>
      <c r="Q16" s="23">
        <v>7</v>
      </c>
      <c r="R16" s="29"/>
      <c r="T16" s="2">
        <f t="shared" si="5"/>
        <v>12.999999999999998</v>
      </c>
      <c r="U16" s="2">
        <f t="shared" si="6"/>
        <v>5</v>
      </c>
      <c r="V16" s="2">
        <f>VLOOKUP(A16,[1]TDSheet!$A:$U,21,0)</f>
        <v>10.36</v>
      </c>
      <c r="W16" s="2">
        <f>VLOOKUP(A16,[1]TDSheet!$A:$V,22,0)</f>
        <v>7.4</v>
      </c>
      <c r="X16" s="2">
        <f>VLOOKUP(A16,[1]TDSheet!$A:$O,15,0)</f>
        <v>0.74</v>
      </c>
      <c r="Z16" s="2">
        <f t="shared" si="7"/>
        <v>7</v>
      </c>
      <c r="AA16" s="16">
        <f>VLOOKUP(A16,[1]TDSheet!$A:$Y,25,0)</f>
        <v>3.7</v>
      </c>
      <c r="AB16" s="17">
        <v>2</v>
      </c>
      <c r="AC16" s="2">
        <f t="shared" si="8"/>
        <v>7.4</v>
      </c>
    </row>
    <row r="17" spans="1:29" ht="11.1" customHeight="1" outlineLevel="2" x14ac:dyDescent="0.2">
      <c r="A17" s="7" t="s">
        <v>22</v>
      </c>
      <c r="B17" s="7" t="s">
        <v>9</v>
      </c>
      <c r="C17" s="20" t="str">
        <f>VLOOKUP(A17,[1]TDSheet!$A:$C,3,0)</f>
        <v>Окт</v>
      </c>
      <c r="D17" s="8">
        <v>163</v>
      </c>
      <c r="E17" s="8">
        <v>9</v>
      </c>
      <c r="F17" s="8">
        <v>118</v>
      </c>
      <c r="G17" s="8">
        <v>3</v>
      </c>
      <c r="H17" s="16">
        <f>VLOOKUP(A17,[1]TDSheet!$A:$H,8,0)</f>
        <v>0.25</v>
      </c>
      <c r="M17" s="2">
        <v>318</v>
      </c>
      <c r="O17" s="2">
        <f t="shared" si="3"/>
        <v>23.6</v>
      </c>
      <c r="P17" s="23"/>
      <c r="Q17" s="23"/>
      <c r="R17" s="29"/>
      <c r="T17" s="2">
        <f t="shared" si="5"/>
        <v>13.601694915254237</v>
      </c>
      <c r="U17" s="2">
        <f t="shared" si="6"/>
        <v>13.601694915254237</v>
      </c>
      <c r="V17" s="2">
        <f>VLOOKUP(A17,[1]TDSheet!$A:$U,21,0)</f>
        <v>10.199999999999999</v>
      </c>
      <c r="W17" s="2">
        <f>VLOOKUP(A17,[1]TDSheet!$A:$V,22,0)</f>
        <v>20.8</v>
      </c>
      <c r="X17" s="2">
        <f>VLOOKUP(A17,[1]TDSheet!$A:$O,15,0)</f>
        <v>39</v>
      </c>
      <c r="Z17" s="2">
        <f t="shared" si="7"/>
        <v>0</v>
      </c>
      <c r="AA17" s="16">
        <f>VLOOKUP(A17,[1]TDSheet!$A:$Y,25,0)</f>
        <v>6</v>
      </c>
      <c r="AB17" s="17">
        <f t="shared" si="9"/>
        <v>0</v>
      </c>
      <c r="AC17" s="2">
        <f t="shared" si="8"/>
        <v>0</v>
      </c>
    </row>
    <row r="18" spans="1:29" ht="11.1" customHeight="1" outlineLevel="2" x14ac:dyDescent="0.2">
      <c r="A18" s="7" t="s">
        <v>23</v>
      </c>
      <c r="B18" s="7" t="s">
        <v>9</v>
      </c>
      <c r="C18" s="7"/>
      <c r="D18" s="8">
        <v>476</v>
      </c>
      <c r="E18" s="8"/>
      <c r="F18" s="8">
        <v>236</v>
      </c>
      <c r="G18" s="8">
        <v>167</v>
      </c>
      <c r="H18" s="16">
        <f>VLOOKUP(A18,[1]TDSheet!$A:$H,8,0)</f>
        <v>0.25</v>
      </c>
      <c r="M18" s="2">
        <v>48</v>
      </c>
      <c r="O18" s="2">
        <f t="shared" si="3"/>
        <v>47.2</v>
      </c>
      <c r="P18" s="23">
        <f t="shared" si="4"/>
        <v>398.6</v>
      </c>
      <c r="Q18" s="23">
        <v>500</v>
      </c>
      <c r="R18" s="29">
        <v>600</v>
      </c>
      <c r="S18" s="10" t="s">
        <v>79</v>
      </c>
      <c r="T18" s="2">
        <f t="shared" si="5"/>
        <v>13</v>
      </c>
      <c r="U18" s="2">
        <f t="shared" si="6"/>
        <v>4.5550847457627119</v>
      </c>
      <c r="V18" s="2">
        <f>VLOOKUP(A18,[1]TDSheet!$A:$U,21,0)</f>
        <v>30.6</v>
      </c>
      <c r="W18" s="2">
        <f>VLOOKUP(A18,[1]TDSheet!$A:$V,22,0)</f>
        <v>41.6</v>
      </c>
      <c r="X18" s="2">
        <f>VLOOKUP(A18,[1]TDSheet!$A:$O,15,0)</f>
        <v>34.4</v>
      </c>
      <c r="Z18" s="2">
        <f t="shared" si="7"/>
        <v>125</v>
      </c>
      <c r="AA18" s="16">
        <f>VLOOKUP(A18,[1]TDSheet!$A:$Y,25,0)</f>
        <v>12</v>
      </c>
      <c r="AB18" s="17">
        <v>42</v>
      </c>
      <c r="AC18" s="2">
        <f t="shared" si="8"/>
        <v>126</v>
      </c>
    </row>
    <row r="19" spans="1:29" ht="11.1" customHeight="1" outlineLevel="2" x14ac:dyDescent="0.2">
      <c r="A19" s="21" t="s">
        <v>69</v>
      </c>
      <c r="B19" s="22" t="s">
        <v>16</v>
      </c>
      <c r="C19" s="7"/>
      <c r="D19" s="8"/>
      <c r="E19" s="8"/>
      <c r="F19" s="8"/>
      <c r="G19" s="8"/>
      <c r="H19" s="16">
        <f>VLOOKUP(A19,[1]TDSheet!$A:$H,8,0)</f>
        <v>1</v>
      </c>
      <c r="M19" s="2">
        <v>96</v>
      </c>
      <c r="O19" s="2">
        <f t="shared" si="3"/>
        <v>0</v>
      </c>
      <c r="P19" s="24">
        <v>100</v>
      </c>
      <c r="Q19" s="24">
        <v>100</v>
      </c>
      <c r="R19" s="29"/>
      <c r="T19" s="2" t="e">
        <f t="shared" si="5"/>
        <v>#DIV/0!</v>
      </c>
      <c r="U19" s="2" t="e">
        <f t="shared" si="6"/>
        <v>#DIV/0!</v>
      </c>
      <c r="V19" s="2">
        <f>VLOOKUP(A19,[1]TDSheet!$A:$U,21,0)</f>
        <v>42</v>
      </c>
      <c r="W19" s="2">
        <f>VLOOKUP(A19,[1]TDSheet!$A:$V,22,0)</f>
        <v>2.4</v>
      </c>
      <c r="X19" s="2">
        <f>VLOOKUP(A19,[1]TDSheet!$A:$O,15,0)</f>
        <v>0</v>
      </c>
      <c r="Z19" s="2">
        <f t="shared" si="7"/>
        <v>100</v>
      </c>
      <c r="AA19" s="16">
        <f>VLOOKUP(A19,[1]TDSheet!$A:$Y,25,0)</f>
        <v>6</v>
      </c>
      <c r="AB19" s="17">
        <v>17</v>
      </c>
      <c r="AC19" s="2">
        <f t="shared" si="8"/>
        <v>102</v>
      </c>
    </row>
    <row r="20" spans="1:29" ht="11.1" customHeight="1" outlineLevel="2" x14ac:dyDescent="0.2">
      <c r="A20" s="7" t="s">
        <v>24</v>
      </c>
      <c r="B20" s="7" t="s">
        <v>9</v>
      </c>
      <c r="C20" s="7"/>
      <c r="D20" s="8">
        <v>63</v>
      </c>
      <c r="E20" s="8"/>
      <c r="F20" s="8">
        <v>51</v>
      </c>
      <c r="G20" s="8">
        <v>1</v>
      </c>
      <c r="H20" s="16">
        <f>VLOOKUP(A20,[1]TDSheet!$A:$H,8,0)</f>
        <v>0.75</v>
      </c>
      <c r="M20" s="2">
        <v>40</v>
      </c>
      <c r="O20" s="2">
        <f t="shared" si="3"/>
        <v>10.199999999999999</v>
      </c>
      <c r="P20" s="23">
        <f>12*O20-M20-G20</f>
        <v>81.399999999999991</v>
      </c>
      <c r="Q20" s="23">
        <v>80</v>
      </c>
      <c r="R20" s="29"/>
      <c r="T20" s="2">
        <f t="shared" si="5"/>
        <v>12</v>
      </c>
      <c r="U20" s="2">
        <f t="shared" si="6"/>
        <v>4.0196078431372548</v>
      </c>
      <c r="V20" s="2">
        <f>VLOOKUP(A20,[1]TDSheet!$A:$U,21,0)</f>
        <v>6.6</v>
      </c>
      <c r="W20" s="2">
        <f>VLOOKUP(A20,[1]TDSheet!$A:$V,22,0)</f>
        <v>3.4</v>
      </c>
      <c r="X20" s="2">
        <f>VLOOKUP(A20,[1]TDSheet!$A:$O,15,0)</f>
        <v>5.6</v>
      </c>
      <c r="Z20" s="2">
        <f t="shared" si="7"/>
        <v>60</v>
      </c>
      <c r="AA20" s="16">
        <f>VLOOKUP(A20,[1]TDSheet!$A:$Y,25,0)</f>
        <v>8</v>
      </c>
      <c r="AB20" s="17">
        <v>10</v>
      </c>
      <c r="AC20" s="2">
        <f t="shared" si="8"/>
        <v>60</v>
      </c>
    </row>
    <row r="21" spans="1:29" ht="11.1" customHeight="1" outlineLevel="2" x14ac:dyDescent="0.2">
      <c r="A21" s="7" t="s">
        <v>25</v>
      </c>
      <c r="B21" s="7" t="s">
        <v>9</v>
      </c>
      <c r="C21" s="20" t="str">
        <f>VLOOKUP(A21,[1]TDSheet!$A:$C,3,0)</f>
        <v>Окт</v>
      </c>
      <c r="D21" s="8">
        <v>183</v>
      </c>
      <c r="E21" s="8"/>
      <c r="F21" s="8">
        <v>51</v>
      </c>
      <c r="G21" s="8">
        <v>123</v>
      </c>
      <c r="H21" s="16">
        <f>VLOOKUP(A21,[1]TDSheet!$A:$H,8,0)</f>
        <v>0.9</v>
      </c>
      <c r="M21" s="2">
        <v>40</v>
      </c>
      <c r="O21" s="2">
        <f t="shared" si="3"/>
        <v>10.199999999999999</v>
      </c>
      <c r="P21" s="23"/>
      <c r="Q21" s="23"/>
      <c r="R21" s="29"/>
      <c r="T21" s="2">
        <f t="shared" si="5"/>
        <v>15.980392156862747</v>
      </c>
      <c r="U21" s="2">
        <f t="shared" si="6"/>
        <v>15.980392156862747</v>
      </c>
      <c r="V21" s="2">
        <f>VLOOKUP(A21,[1]TDSheet!$A:$U,21,0)</f>
        <v>7.6</v>
      </c>
      <c r="W21" s="2">
        <f>VLOOKUP(A21,[1]TDSheet!$A:$V,22,0)</f>
        <v>17.2</v>
      </c>
      <c r="X21" s="2">
        <f>VLOOKUP(A21,[1]TDSheet!$A:$O,15,0)</f>
        <v>14</v>
      </c>
      <c r="Z21" s="2">
        <f t="shared" si="7"/>
        <v>0</v>
      </c>
      <c r="AA21" s="16">
        <f>VLOOKUP(A21,[1]TDSheet!$A:$Y,25,0)</f>
        <v>8</v>
      </c>
      <c r="AB21" s="17">
        <f t="shared" si="9"/>
        <v>0</v>
      </c>
      <c r="AC21" s="2">
        <f t="shared" si="8"/>
        <v>0</v>
      </c>
    </row>
    <row r="22" spans="1:29" ht="11.1" customHeight="1" outlineLevel="2" x14ac:dyDescent="0.2">
      <c r="A22" s="7" t="s">
        <v>26</v>
      </c>
      <c r="B22" s="7" t="s">
        <v>9</v>
      </c>
      <c r="C22" s="7"/>
      <c r="D22" s="8">
        <v>109</v>
      </c>
      <c r="E22" s="8">
        <v>3</v>
      </c>
      <c r="F22" s="8">
        <v>57</v>
      </c>
      <c r="G22" s="8">
        <v>44</v>
      </c>
      <c r="H22" s="16">
        <f>VLOOKUP(A22,[1]TDSheet!$A:$H,8,0)</f>
        <v>0.9</v>
      </c>
      <c r="M22" s="2">
        <v>0</v>
      </c>
      <c r="O22" s="2">
        <f t="shared" si="3"/>
        <v>11.4</v>
      </c>
      <c r="P22" s="23">
        <f>12*O22-M22-G22</f>
        <v>92.800000000000011</v>
      </c>
      <c r="Q22" s="23">
        <v>95</v>
      </c>
      <c r="R22" s="29"/>
      <c r="T22" s="2">
        <f t="shared" si="5"/>
        <v>12</v>
      </c>
      <c r="U22" s="2">
        <f t="shared" si="6"/>
        <v>3.8596491228070176</v>
      </c>
      <c r="V22" s="2">
        <f>VLOOKUP(A22,[1]TDSheet!$A:$U,21,0)</f>
        <v>9.6</v>
      </c>
      <c r="W22" s="2">
        <f>VLOOKUP(A22,[1]TDSheet!$A:$V,22,0)</f>
        <v>9</v>
      </c>
      <c r="X22" s="2">
        <f>VLOOKUP(A22,[1]TDSheet!$A:$O,15,0)</f>
        <v>7.4</v>
      </c>
      <c r="Z22" s="2">
        <f t="shared" si="7"/>
        <v>85.5</v>
      </c>
      <c r="AA22" s="16">
        <f>VLOOKUP(A22,[1]TDSheet!$A:$Y,25,0)</f>
        <v>8</v>
      </c>
      <c r="AB22" s="17">
        <v>12</v>
      </c>
      <c r="AC22" s="2">
        <f t="shared" si="8"/>
        <v>86.4</v>
      </c>
    </row>
    <row r="23" spans="1:29" ht="21.95" customHeight="1" outlineLevel="2" x14ac:dyDescent="0.2">
      <c r="A23" s="7" t="s">
        <v>27</v>
      </c>
      <c r="B23" s="7" t="s">
        <v>9</v>
      </c>
      <c r="C23" s="7"/>
      <c r="D23" s="8">
        <v>16</v>
      </c>
      <c r="E23" s="8"/>
      <c r="F23" s="8">
        <v>8</v>
      </c>
      <c r="G23" s="8">
        <v>8</v>
      </c>
      <c r="H23" s="16">
        <f>VLOOKUP(A23,[1]TDSheet!$A:$H,8,0)</f>
        <v>0</v>
      </c>
      <c r="M23" s="2">
        <v>0</v>
      </c>
      <c r="O23" s="2">
        <f t="shared" si="3"/>
        <v>1.6</v>
      </c>
      <c r="P23" s="23"/>
      <c r="Q23" s="23"/>
      <c r="R23" s="29"/>
      <c r="T23" s="2">
        <f t="shared" si="5"/>
        <v>5</v>
      </c>
      <c r="U23" s="2">
        <f t="shared" si="6"/>
        <v>5</v>
      </c>
      <c r="V23" s="2">
        <f>VLOOKUP(A23,[1]TDSheet!$A:$U,21,0)</f>
        <v>0</v>
      </c>
      <c r="W23" s="2">
        <f>VLOOKUP(A23,[1]TDSheet!$A:$V,22,0)</f>
        <v>0</v>
      </c>
      <c r="X23" s="2">
        <f>VLOOKUP(A23,[1]TDSheet!$A:$O,15,0)</f>
        <v>0</v>
      </c>
      <c r="Z23" s="2">
        <f t="shared" si="7"/>
        <v>0</v>
      </c>
      <c r="AA23" s="16">
        <f>VLOOKUP(A23,[1]TDSheet!$A:$Y,25,0)</f>
        <v>0</v>
      </c>
      <c r="AB23" s="17">
        <v>0</v>
      </c>
      <c r="AC23" s="2">
        <f t="shared" si="8"/>
        <v>0</v>
      </c>
    </row>
    <row r="24" spans="1:29" ht="21.95" customHeight="1" outlineLevel="2" x14ac:dyDescent="0.2">
      <c r="A24" s="7" t="s">
        <v>28</v>
      </c>
      <c r="B24" s="7" t="s">
        <v>9</v>
      </c>
      <c r="C24" s="7"/>
      <c r="D24" s="8">
        <v>30</v>
      </c>
      <c r="E24" s="8"/>
      <c r="F24" s="8">
        <v>22</v>
      </c>
      <c r="G24" s="8">
        <v>8</v>
      </c>
      <c r="H24" s="16">
        <f>VLOOKUP(A24,[1]TDSheet!$A:$H,8,0)</f>
        <v>0.43</v>
      </c>
      <c r="M24" s="2">
        <v>0</v>
      </c>
      <c r="O24" s="2">
        <f t="shared" si="3"/>
        <v>4.4000000000000004</v>
      </c>
      <c r="P24" s="23">
        <f>10*O24-M24-G24</f>
        <v>36</v>
      </c>
      <c r="Q24" s="23">
        <v>35</v>
      </c>
      <c r="R24" s="29"/>
      <c r="T24" s="2">
        <f t="shared" si="5"/>
        <v>10</v>
      </c>
      <c r="U24" s="2">
        <f t="shared" si="6"/>
        <v>1.8181818181818181</v>
      </c>
      <c r="V24" s="2">
        <f>VLOOKUP(A24,[1]TDSheet!$A:$U,21,0)</f>
        <v>1</v>
      </c>
      <c r="W24" s="2">
        <f>VLOOKUP(A24,[1]TDSheet!$A:$V,22,0)</f>
        <v>0.4</v>
      </c>
      <c r="X24" s="2">
        <f>VLOOKUP(A24,[1]TDSheet!$A:$O,15,0)</f>
        <v>0.4</v>
      </c>
      <c r="Z24" s="2">
        <f t="shared" si="7"/>
        <v>15.049999999999999</v>
      </c>
      <c r="AA24" s="16">
        <f>VLOOKUP(A24,[1]TDSheet!$A:$Y,25,0)</f>
        <v>16</v>
      </c>
      <c r="AB24" s="17">
        <v>2</v>
      </c>
      <c r="AC24" s="2">
        <f t="shared" si="8"/>
        <v>13.76</v>
      </c>
    </row>
    <row r="25" spans="1:29" ht="11.1" customHeight="1" outlineLevel="2" x14ac:dyDescent="0.2">
      <c r="A25" s="7" t="s">
        <v>29</v>
      </c>
      <c r="B25" s="7" t="s">
        <v>9</v>
      </c>
      <c r="C25" s="20" t="str">
        <f>VLOOKUP(A25,[1]TDSheet!$A:$C,3,0)</f>
        <v>Окт</v>
      </c>
      <c r="D25" s="8">
        <v>40</v>
      </c>
      <c r="E25" s="8"/>
      <c r="F25" s="8">
        <v>14</v>
      </c>
      <c r="G25" s="8"/>
      <c r="H25" s="16">
        <f>VLOOKUP(A25,[1]TDSheet!$A:$H,8,0)</f>
        <v>0.9</v>
      </c>
      <c r="M25" s="2">
        <v>216</v>
      </c>
      <c r="O25" s="2">
        <f t="shared" si="3"/>
        <v>2.8</v>
      </c>
      <c r="P25" s="24">
        <v>100</v>
      </c>
      <c r="Q25" s="24">
        <v>120</v>
      </c>
      <c r="R25" s="29">
        <v>180</v>
      </c>
      <c r="S25" s="10" t="s">
        <v>79</v>
      </c>
      <c r="T25" s="2">
        <f t="shared" si="5"/>
        <v>112.85714285714286</v>
      </c>
      <c r="U25" s="2">
        <f t="shared" si="6"/>
        <v>77.142857142857153</v>
      </c>
      <c r="V25" s="2">
        <f>VLOOKUP(A25,[1]TDSheet!$A:$U,21,0)</f>
        <v>12</v>
      </c>
      <c r="W25" s="2">
        <f>VLOOKUP(A25,[1]TDSheet!$A:$V,22,0)</f>
        <v>4.5999999999999996</v>
      </c>
      <c r="X25" s="2">
        <f>VLOOKUP(A25,[1]TDSheet!$A:$O,15,0)</f>
        <v>25.2</v>
      </c>
      <c r="Z25" s="2">
        <f t="shared" si="7"/>
        <v>108</v>
      </c>
      <c r="AA25" s="16">
        <f>VLOOKUP(A25,[1]TDSheet!$A:$Y,25,0)</f>
        <v>8</v>
      </c>
      <c r="AB25" s="17">
        <v>15</v>
      </c>
      <c r="AC25" s="2">
        <f t="shared" si="8"/>
        <v>108</v>
      </c>
    </row>
    <row r="26" spans="1:29" ht="11.1" customHeight="1" outlineLevel="2" x14ac:dyDescent="0.2">
      <c r="A26" s="7" t="s">
        <v>30</v>
      </c>
      <c r="B26" s="7" t="s">
        <v>9</v>
      </c>
      <c r="C26" s="7"/>
      <c r="D26" s="8">
        <v>111</v>
      </c>
      <c r="E26" s="8"/>
      <c r="F26" s="8">
        <v>31</v>
      </c>
      <c r="G26" s="8">
        <v>77</v>
      </c>
      <c r="H26" s="16">
        <f>VLOOKUP(A26,[1]TDSheet!$A:$H,8,0)</f>
        <v>0.43</v>
      </c>
      <c r="M26" s="2">
        <v>0</v>
      </c>
      <c r="O26" s="2">
        <f t="shared" si="3"/>
        <v>6.2</v>
      </c>
      <c r="P26" s="23">
        <f t="shared" si="4"/>
        <v>3.6000000000000085</v>
      </c>
      <c r="Q26" s="23"/>
      <c r="R26" s="29"/>
      <c r="T26" s="2">
        <f t="shared" si="5"/>
        <v>13.000000000000002</v>
      </c>
      <c r="U26" s="2">
        <f t="shared" si="6"/>
        <v>12.419354838709678</v>
      </c>
      <c r="V26" s="2">
        <f>VLOOKUP(A26,[1]TDSheet!$A:$U,21,0)</f>
        <v>10.6</v>
      </c>
      <c r="W26" s="2">
        <f>VLOOKUP(A26,[1]TDSheet!$A:$V,22,0)</f>
        <v>0.8</v>
      </c>
      <c r="X26" s="2">
        <f>VLOOKUP(A26,[1]TDSheet!$A:$O,15,0)</f>
        <v>4.2</v>
      </c>
      <c r="Z26" s="2">
        <f t="shared" si="7"/>
        <v>0</v>
      </c>
      <c r="AA26" s="16">
        <f>VLOOKUP(A26,[1]TDSheet!$A:$Y,25,0)</f>
        <v>16</v>
      </c>
      <c r="AB26" s="17">
        <f t="shared" si="9"/>
        <v>0</v>
      </c>
      <c r="AC26" s="2">
        <f t="shared" si="8"/>
        <v>0</v>
      </c>
    </row>
    <row r="27" spans="1:29" ht="21.95" customHeight="1" outlineLevel="2" x14ac:dyDescent="0.2">
      <c r="A27" s="7" t="s">
        <v>31</v>
      </c>
      <c r="B27" s="7" t="s">
        <v>16</v>
      </c>
      <c r="C27" s="7"/>
      <c r="D27" s="8">
        <v>245</v>
      </c>
      <c r="E27" s="8"/>
      <c r="F27" s="8">
        <v>150</v>
      </c>
      <c r="G27" s="8">
        <v>15</v>
      </c>
      <c r="H27" s="16">
        <f>VLOOKUP(A27,[1]TDSheet!$A:$H,8,0)</f>
        <v>1</v>
      </c>
      <c r="M27" s="2">
        <v>700</v>
      </c>
      <c r="O27" s="2">
        <f t="shared" si="3"/>
        <v>30</v>
      </c>
      <c r="P27" s="23"/>
      <c r="Q27" s="23"/>
      <c r="R27" s="29"/>
      <c r="T27" s="2">
        <f t="shared" si="5"/>
        <v>23.833333333333332</v>
      </c>
      <c r="U27" s="2">
        <f t="shared" si="6"/>
        <v>23.833333333333332</v>
      </c>
      <c r="V27" s="2">
        <f>VLOOKUP(A27,[1]TDSheet!$A:$U,21,0)</f>
        <v>29</v>
      </c>
      <c r="W27" s="2">
        <f>VLOOKUP(A27,[1]TDSheet!$A:$V,22,0)</f>
        <v>36</v>
      </c>
      <c r="X27" s="2">
        <f>VLOOKUP(A27,[1]TDSheet!$A:$O,15,0)</f>
        <v>82</v>
      </c>
      <c r="Z27" s="2">
        <f t="shared" si="7"/>
        <v>0</v>
      </c>
      <c r="AA27" s="16">
        <f>VLOOKUP(A27,[1]TDSheet!$A:$Y,25,0)</f>
        <v>5</v>
      </c>
      <c r="AB27" s="17">
        <f t="shared" si="9"/>
        <v>0</v>
      </c>
      <c r="AC27" s="2">
        <f t="shared" si="8"/>
        <v>0</v>
      </c>
    </row>
    <row r="28" spans="1:29" ht="11.1" customHeight="1" outlineLevel="2" x14ac:dyDescent="0.2">
      <c r="A28" s="7" t="s">
        <v>32</v>
      </c>
      <c r="B28" s="7" t="s">
        <v>9</v>
      </c>
      <c r="C28" s="20" t="str">
        <f>VLOOKUP(A28,[1]TDSheet!$A:$C,3,0)</f>
        <v>Окт</v>
      </c>
      <c r="D28" s="8">
        <v>214</v>
      </c>
      <c r="E28" s="8"/>
      <c r="F28" s="8">
        <v>95</v>
      </c>
      <c r="G28" s="8">
        <v>3</v>
      </c>
      <c r="H28" s="16">
        <f>VLOOKUP(A28,[1]TDSheet!$A:$H,8,0)</f>
        <v>0.9</v>
      </c>
      <c r="M28" s="2">
        <v>240</v>
      </c>
      <c r="O28" s="2">
        <f t="shared" si="3"/>
        <v>19</v>
      </c>
      <c r="P28" s="23">
        <f t="shared" si="4"/>
        <v>4</v>
      </c>
      <c r="Q28" s="23">
        <v>70</v>
      </c>
      <c r="R28" s="29">
        <v>160</v>
      </c>
      <c r="S28" s="10" t="s">
        <v>79</v>
      </c>
      <c r="T28" s="2">
        <f t="shared" si="5"/>
        <v>13</v>
      </c>
      <c r="U28" s="2">
        <f t="shared" si="6"/>
        <v>12.789473684210526</v>
      </c>
      <c r="V28" s="2">
        <f>VLOOKUP(A28,[1]TDSheet!$A:$U,21,0)</f>
        <v>30.6</v>
      </c>
      <c r="W28" s="2">
        <f>VLOOKUP(A28,[1]TDSheet!$A:$V,22,0)</f>
        <v>16</v>
      </c>
      <c r="X28" s="2">
        <f>VLOOKUP(A28,[1]TDSheet!$A:$O,15,0)</f>
        <v>32</v>
      </c>
      <c r="Z28" s="2">
        <f t="shared" si="7"/>
        <v>63</v>
      </c>
      <c r="AA28" s="16">
        <f>VLOOKUP(A28,[1]TDSheet!$A:$Y,25,0)</f>
        <v>8</v>
      </c>
      <c r="AB28" s="17">
        <v>9</v>
      </c>
      <c r="AC28" s="2">
        <f t="shared" si="8"/>
        <v>64.8</v>
      </c>
    </row>
    <row r="29" spans="1:29" ht="11.1" customHeight="1" outlineLevel="2" x14ac:dyDescent="0.2">
      <c r="A29" s="7" t="s">
        <v>33</v>
      </c>
      <c r="B29" s="7" t="s">
        <v>9</v>
      </c>
      <c r="C29" s="7"/>
      <c r="D29" s="8">
        <v>64</v>
      </c>
      <c r="E29" s="8">
        <v>1</v>
      </c>
      <c r="F29" s="8">
        <v>42</v>
      </c>
      <c r="G29" s="8"/>
      <c r="H29" s="16">
        <f>VLOOKUP(A29,[1]TDSheet!$A:$H,8,0)</f>
        <v>0.43</v>
      </c>
      <c r="M29" s="2">
        <v>32</v>
      </c>
      <c r="O29" s="2">
        <f t="shared" si="3"/>
        <v>8.4</v>
      </c>
      <c r="P29" s="23">
        <f>12*O29-M29-G29</f>
        <v>68.800000000000011</v>
      </c>
      <c r="Q29" s="23">
        <v>70</v>
      </c>
      <c r="R29" s="29"/>
      <c r="T29" s="2">
        <f t="shared" si="5"/>
        <v>12</v>
      </c>
      <c r="U29" s="2">
        <f t="shared" si="6"/>
        <v>3.8095238095238093</v>
      </c>
      <c r="V29" s="2">
        <f>VLOOKUP(A29,[1]TDSheet!$A:$U,21,0)</f>
        <v>5.8</v>
      </c>
      <c r="W29" s="2">
        <f>VLOOKUP(A29,[1]TDSheet!$A:$V,22,0)</f>
        <v>5.4</v>
      </c>
      <c r="X29" s="2">
        <f>VLOOKUP(A29,[1]TDSheet!$A:$O,15,0)</f>
        <v>5.2</v>
      </c>
      <c r="Z29" s="2">
        <f t="shared" si="7"/>
        <v>30.099999999999998</v>
      </c>
      <c r="AA29" s="16">
        <f>VLOOKUP(A29,[1]TDSheet!$A:$Y,25,0)</f>
        <v>16</v>
      </c>
      <c r="AB29" s="17">
        <v>4</v>
      </c>
      <c r="AC29" s="2">
        <f t="shared" si="8"/>
        <v>27.52</v>
      </c>
    </row>
    <row r="30" spans="1:29" ht="11.1" customHeight="1" outlineLevel="2" x14ac:dyDescent="0.2">
      <c r="A30" s="7" t="s">
        <v>34</v>
      </c>
      <c r="B30" s="7" t="s">
        <v>9</v>
      </c>
      <c r="C30" s="20" t="str">
        <f>VLOOKUP(A30,[1]TDSheet!$A:$C,3,0)</f>
        <v>Окт</v>
      </c>
      <c r="D30" s="8">
        <v>95</v>
      </c>
      <c r="E30" s="8"/>
      <c r="F30" s="8">
        <v>19</v>
      </c>
      <c r="G30" s="8"/>
      <c r="H30" s="16">
        <f>VLOOKUP(A30,[1]TDSheet!$A:$H,8,0)</f>
        <v>0.7</v>
      </c>
      <c r="M30" s="2">
        <v>176</v>
      </c>
      <c r="O30" s="2">
        <f t="shared" si="3"/>
        <v>3.8</v>
      </c>
      <c r="P30" s="24">
        <v>50</v>
      </c>
      <c r="Q30" s="24">
        <v>70</v>
      </c>
      <c r="R30" s="29">
        <v>120</v>
      </c>
      <c r="S30" s="10" t="s">
        <v>79</v>
      </c>
      <c r="T30" s="2">
        <f t="shared" si="5"/>
        <v>59.473684210526315</v>
      </c>
      <c r="U30" s="2">
        <f t="shared" si="6"/>
        <v>46.315789473684212</v>
      </c>
      <c r="V30" s="2">
        <f>VLOOKUP(A30,[1]TDSheet!$A:$U,21,0)</f>
        <v>2.4</v>
      </c>
      <c r="W30" s="2">
        <f>VLOOKUP(A30,[1]TDSheet!$A:$V,22,0)</f>
        <v>11.4</v>
      </c>
      <c r="X30" s="2">
        <f>VLOOKUP(A30,[1]TDSheet!$A:$O,15,0)</f>
        <v>22.8</v>
      </c>
      <c r="Z30" s="2">
        <f t="shared" si="7"/>
        <v>49</v>
      </c>
      <c r="AA30" s="16">
        <f>VLOOKUP(A30,[1]TDSheet!$A:$Y,25,0)</f>
        <v>8</v>
      </c>
      <c r="AB30" s="17">
        <v>9</v>
      </c>
      <c r="AC30" s="2">
        <f t="shared" si="8"/>
        <v>50.4</v>
      </c>
    </row>
    <row r="31" spans="1:29" ht="11.1" customHeight="1" outlineLevel="2" x14ac:dyDescent="0.2">
      <c r="A31" s="19" t="s">
        <v>35</v>
      </c>
      <c r="B31" s="7" t="s">
        <v>9</v>
      </c>
      <c r="C31" s="7"/>
      <c r="D31" s="8">
        <v>31</v>
      </c>
      <c r="E31" s="8">
        <v>4</v>
      </c>
      <c r="F31" s="8">
        <v>10</v>
      </c>
      <c r="G31" s="8">
        <v>23</v>
      </c>
      <c r="H31" s="16">
        <v>0.43</v>
      </c>
      <c r="M31" s="2">
        <v>0</v>
      </c>
      <c r="O31" s="2">
        <f t="shared" si="3"/>
        <v>2</v>
      </c>
      <c r="P31" s="23">
        <f t="shared" si="4"/>
        <v>3</v>
      </c>
      <c r="Q31" s="23"/>
      <c r="R31" s="29"/>
      <c r="T31" s="2">
        <f t="shared" si="5"/>
        <v>13</v>
      </c>
      <c r="U31" s="2">
        <f t="shared" si="6"/>
        <v>11.5</v>
      </c>
      <c r="V31" s="2">
        <v>1</v>
      </c>
      <c r="W31" s="2">
        <v>3</v>
      </c>
      <c r="X31" s="2">
        <v>0</v>
      </c>
      <c r="Z31" s="2">
        <f t="shared" si="7"/>
        <v>0</v>
      </c>
      <c r="AA31" s="16">
        <v>16</v>
      </c>
      <c r="AB31" s="17">
        <f t="shared" si="9"/>
        <v>0</v>
      </c>
      <c r="AC31" s="2">
        <f t="shared" si="8"/>
        <v>0</v>
      </c>
    </row>
    <row r="32" spans="1:29" ht="21.95" customHeight="1" outlineLevel="2" x14ac:dyDescent="0.2">
      <c r="A32" s="7" t="s">
        <v>36</v>
      </c>
      <c r="B32" s="7" t="s">
        <v>9</v>
      </c>
      <c r="C32" s="7"/>
      <c r="D32" s="8">
        <v>183</v>
      </c>
      <c r="E32" s="8"/>
      <c r="F32" s="8">
        <v>79</v>
      </c>
      <c r="G32" s="8">
        <v>96</v>
      </c>
      <c r="H32" s="16">
        <f>VLOOKUP(A32,[1]TDSheet!$A:$H,8,0)</f>
        <v>0.9</v>
      </c>
      <c r="M32" s="2">
        <v>168.2</v>
      </c>
      <c r="O32" s="2">
        <f t="shared" si="3"/>
        <v>15.8</v>
      </c>
      <c r="P32" s="23"/>
      <c r="Q32" s="23"/>
      <c r="R32" s="29"/>
      <c r="T32" s="2">
        <f t="shared" si="5"/>
        <v>16.721518987341771</v>
      </c>
      <c r="U32" s="2">
        <f t="shared" si="6"/>
        <v>16.721518987341771</v>
      </c>
      <c r="V32" s="2">
        <f>VLOOKUP(A32,[1]TDSheet!$A:$U,21,0)</f>
        <v>25</v>
      </c>
      <c r="W32" s="2">
        <f>VLOOKUP(A32,[1]TDSheet!$A:$V,22,0)</f>
        <v>12.4</v>
      </c>
      <c r="X32" s="2">
        <f>VLOOKUP(A32,[1]TDSheet!$A:$O,15,0)</f>
        <v>26.4</v>
      </c>
      <c r="Z32" s="2">
        <f t="shared" si="7"/>
        <v>0</v>
      </c>
      <c r="AA32" s="16">
        <f>VLOOKUP(A32,[1]TDSheet!$A:$Y,25,0)</f>
        <v>8</v>
      </c>
      <c r="AB32" s="17">
        <f t="shared" si="9"/>
        <v>0</v>
      </c>
      <c r="AC32" s="2">
        <f t="shared" si="8"/>
        <v>0</v>
      </c>
    </row>
    <row r="33" spans="1:29" ht="11.1" customHeight="1" outlineLevel="2" x14ac:dyDescent="0.2">
      <c r="A33" s="7" t="s">
        <v>37</v>
      </c>
      <c r="B33" s="7" t="s">
        <v>9</v>
      </c>
      <c r="C33" s="7"/>
      <c r="D33" s="8">
        <v>42</v>
      </c>
      <c r="E33" s="8">
        <v>3</v>
      </c>
      <c r="F33" s="8">
        <v>10</v>
      </c>
      <c r="G33" s="8">
        <v>35</v>
      </c>
      <c r="H33" s="16">
        <f>VLOOKUP(A33,[1]TDSheet!$A:$H,8,0)</f>
        <v>0.43</v>
      </c>
      <c r="M33" s="2">
        <v>0</v>
      </c>
      <c r="O33" s="2">
        <f t="shared" si="3"/>
        <v>2</v>
      </c>
      <c r="P33" s="23"/>
      <c r="Q33" s="23"/>
      <c r="R33" s="29"/>
      <c r="T33" s="2">
        <f t="shared" si="5"/>
        <v>17.5</v>
      </c>
      <c r="U33" s="2">
        <f t="shared" si="6"/>
        <v>17.5</v>
      </c>
      <c r="V33" s="2">
        <f>VLOOKUP(A33,[1]TDSheet!$A:$U,21,0)</f>
        <v>1.6</v>
      </c>
      <c r="W33" s="2">
        <f>VLOOKUP(A33,[1]TDSheet!$A:$V,22,0)</f>
        <v>3</v>
      </c>
      <c r="X33" s="2">
        <f>VLOOKUP(A33,[1]TDSheet!$A:$O,15,0)</f>
        <v>1.8</v>
      </c>
      <c r="Z33" s="2">
        <f t="shared" si="7"/>
        <v>0</v>
      </c>
      <c r="AA33" s="16">
        <f>VLOOKUP(A33,[1]TDSheet!$A:$Y,25,0)</f>
        <v>16</v>
      </c>
      <c r="AB33" s="17">
        <f t="shared" si="9"/>
        <v>0</v>
      </c>
      <c r="AC33" s="2">
        <f t="shared" si="8"/>
        <v>0</v>
      </c>
    </row>
    <row r="34" spans="1:29" ht="11.1" customHeight="1" outlineLevel="2" x14ac:dyDescent="0.2">
      <c r="A34" s="21" t="s">
        <v>70</v>
      </c>
      <c r="B34" s="22" t="s">
        <v>9</v>
      </c>
      <c r="C34" s="20" t="str">
        <f>VLOOKUP(A34,[1]TDSheet!$A:$C,3,0)</f>
        <v>Окт</v>
      </c>
      <c r="D34" s="8"/>
      <c r="E34" s="8"/>
      <c r="F34" s="8"/>
      <c r="G34" s="8"/>
      <c r="H34" s="16">
        <f>VLOOKUP(A34,[1]TDSheet!$A:$H,8,0)</f>
        <v>0.9</v>
      </c>
      <c r="M34" s="2">
        <v>104</v>
      </c>
      <c r="O34" s="2">
        <f t="shared" si="3"/>
        <v>0</v>
      </c>
      <c r="P34" s="24">
        <v>100</v>
      </c>
      <c r="Q34" s="24">
        <v>100</v>
      </c>
      <c r="R34" s="29"/>
      <c r="T34" s="2" t="e">
        <f t="shared" si="5"/>
        <v>#DIV/0!</v>
      </c>
      <c r="U34" s="2" t="e">
        <f t="shared" si="6"/>
        <v>#DIV/0!</v>
      </c>
      <c r="V34" s="2">
        <f>VLOOKUP(A34,[1]TDSheet!$A:$U,21,0)</f>
        <v>0</v>
      </c>
      <c r="W34" s="2">
        <f>VLOOKUP(A34,[1]TDSheet!$A:$V,22,0)</f>
        <v>0</v>
      </c>
      <c r="X34" s="2">
        <f>VLOOKUP(A34,[1]TDSheet!$A:$O,15,0)</f>
        <v>0</v>
      </c>
      <c r="Z34" s="2">
        <f t="shared" si="7"/>
        <v>90</v>
      </c>
      <c r="AA34" s="16">
        <f>VLOOKUP(A34,[1]TDSheet!$A:$Y,25,0)</f>
        <v>8</v>
      </c>
      <c r="AB34" s="17">
        <v>13</v>
      </c>
      <c r="AC34" s="2">
        <f t="shared" si="8"/>
        <v>93.600000000000009</v>
      </c>
    </row>
    <row r="35" spans="1:29" ht="11.1" customHeight="1" outlineLevel="2" x14ac:dyDescent="0.2">
      <c r="A35" s="7" t="s">
        <v>38</v>
      </c>
      <c r="B35" s="7" t="s">
        <v>16</v>
      </c>
      <c r="C35" s="7"/>
      <c r="D35" s="8">
        <v>605</v>
      </c>
      <c r="E35" s="8">
        <v>15</v>
      </c>
      <c r="F35" s="8">
        <v>370</v>
      </c>
      <c r="G35" s="8">
        <v>170</v>
      </c>
      <c r="H35" s="16">
        <f>VLOOKUP(A35,[1]TDSheet!$A:$H,8,0)</f>
        <v>1</v>
      </c>
      <c r="M35" s="2">
        <v>200</v>
      </c>
      <c r="O35" s="2">
        <f t="shared" si="3"/>
        <v>74</v>
      </c>
      <c r="P35" s="23">
        <f t="shared" si="4"/>
        <v>592</v>
      </c>
      <c r="Q35" s="23">
        <v>700</v>
      </c>
      <c r="R35" s="29">
        <v>1000</v>
      </c>
      <c r="S35" s="10" t="s">
        <v>79</v>
      </c>
      <c r="T35" s="2">
        <f t="shared" si="5"/>
        <v>13</v>
      </c>
      <c r="U35" s="2">
        <f t="shared" si="6"/>
        <v>5</v>
      </c>
      <c r="V35" s="2">
        <f>VLOOKUP(A35,[1]TDSheet!$A:$U,21,0)</f>
        <v>65</v>
      </c>
      <c r="W35" s="2">
        <f>VLOOKUP(A35,[1]TDSheet!$A:$V,22,0)</f>
        <v>46.2</v>
      </c>
      <c r="X35" s="2">
        <f>VLOOKUP(A35,[1]TDSheet!$A:$O,15,0)</f>
        <v>16</v>
      </c>
      <c r="Z35" s="2">
        <f t="shared" si="7"/>
        <v>700</v>
      </c>
      <c r="AA35" s="16">
        <f>VLOOKUP(A35,[1]TDSheet!$A:$Y,25,0)</f>
        <v>5</v>
      </c>
      <c r="AB35" s="17">
        <v>140</v>
      </c>
      <c r="AC35" s="2">
        <f t="shared" si="8"/>
        <v>700</v>
      </c>
    </row>
    <row r="36" spans="1:29" ht="11.1" customHeight="1" outlineLevel="2" x14ac:dyDescent="0.2">
      <c r="A36" s="7" t="s">
        <v>39</v>
      </c>
      <c r="B36" s="7" t="s">
        <v>9</v>
      </c>
      <c r="C36" s="7"/>
      <c r="D36" s="8">
        <v>35</v>
      </c>
      <c r="E36" s="8"/>
      <c r="F36" s="8">
        <v>8</v>
      </c>
      <c r="G36" s="8">
        <v>27</v>
      </c>
      <c r="H36" s="16">
        <f>VLOOKUP(A36,[1]TDSheet!$A:$H,8,0)</f>
        <v>0.43</v>
      </c>
      <c r="M36" s="2">
        <v>0</v>
      </c>
      <c r="O36" s="2">
        <f t="shared" si="3"/>
        <v>1.6</v>
      </c>
      <c r="P36" s="23"/>
      <c r="Q36" s="23"/>
      <c r="R36" s="29"/>
      <c r="T36" s="2">
        <f t="shared" si="5"/>
        <v>16.875</v>
      </c>
      <c r="U36" s="2">
        <f t="shared" si="6"/>
        <v>16.875</v>
      </c>
      <c r="V36" s="2">
        <f>VLOOKUP(A36,[1]TDSheet!$A:$U,21,0)</f>
        <v>0.8</v>
      </c>
      <c r="W36" s="2">
        <f>VLOOKUP(A36,[1]TDSheet!$A:$V,22,0)</f>
        <v>0</v>
      </c>
      <c r="X36" s="2">
        <f>VLOOKUP(A36,[1]TDSheet!$A:$O,15,0)</f>
        <v>1.4</v>
      </c>
      <c r="Z36" s="2">
        <f t="shared" si="7"/>
        <v>0</v>
      </c>
      <c r="AA36" s="16">
        <f>VLOOKUP(A36,[1]TDSheet!$A:$Y,25,0)</f>
        <v>16</v>
      </c>
      <c r="AB36" s="17">
        <f t="shared" si="9"/>
        <v>0</v>
      </c>
      <c r="AC36" s="2">
        <f t="shared" si="8"/>
        <v>0</v>
      </c>
    </row>
    <row r="37" spans="1:29" ht="11.1" customHeight="1" outlineLevel="2" x14ac:dyDescent="0.2">
      <c r="A37" s="7" t="s">
        <v>40</v>
      </c>
      <c r="B37" s="7" t="s">
        <v>9</v>
      </c>
      <c r="C37" s="7"/>
      <c r="D37" s="8">
        <v>32</v>
      </c>
      <c r="E37" s="8"/>
      <c r="F37" s="8">
        <v>19</v>
      </c>
      <c r="G37" s="8">
        <v>12</v>
      </c>
      <c r="H37" s="16">
        <f>VLOOKUP(A37,[1]TDSheet!$A:$H,8,0)</f>
        <v>0.9</v>
      </c>
      <c r="M37" s="2">
        <v>0</v>
      </c>
      <c r="O37" s="2">
        <f t="shared" si="3"/>
        <v>3.8</v>
      </c>
      <c r="P37" s="23">
        <f>11*O37-M37-G37</f>
        <v>29.799999999999997</v>
      </c>
      <c r="Q37" s="23">
        <v>29.799999999999997</v>
      </c>
      <c r="R37" s="29"/>
      <c r="T37" s="2">
        <f t="shared" si="5"/>
        <v>11</v>
      </c>
      <c r="U37" s="2">
        <f t="shared" si="6"/>
        <v>3.1578947368421053</v>
      </c>
      <c r="V37" s="2">
        <f>VLOOKUP(A37,[1]TDSheet!$A:$U,21,0)</f>
        <v>1.4</v>
      </c>
      <c r="W37" s="2">
        <f>VLOOKUP(A37,[1]TDSheet!$A:$V,22,0)</f>
        <v>2.2000000000000002</v>
      </c>
      <c r="X37" s="2">
        <f>VLOOKUP(A37,[1]TDSheet!$A:$O,15,0)</f>
        <v>2</v>
      </c>
      <c r="Z37" s="2">
        <f t="shared" si="7"/>
        <v>26.819999999999997</v>
      </c>
      <c r="AA37" s="16">
        <f>VLOOKUP(A37,[1]TDSheet!$A:$Y,25,0)</f>
        <v>8</v>
      </c>
      <c r="AB37" s="17">
        <v>4</v>
      </c>
      <c r="AC37" s="2">
        <f t="shared" si="8"/>
        <v>28.8</v>
      </c>
    </row>
    <row r="38" spans="1:29" ht="11.1" customHeight="1" outlineLevel="2" x14ac:dyDescent="0.2">
      <c r="A38" s="7" t="s">
        <v>41</v>
      </c>
      <c r="B38" s="7" t="s">
        <v>9</v>
      </c>
      <c r="C38" s="7"/>
      <c r="D38" s="8">
        <v>96</v>
      </c>
      <c r="E38" s="8"/>
      <c r="F38" s="8">
        <v>3</v>
      </c>
      <c r="G38" s="8">
        <v>88</v>
      </c>
      <c r="H38" s="16">
        <f>VLOOKUP(A38,[1]TDSheet!$A:$H,8,0)</f>
        <v>0.33</v>
      </c>
      <c r="M38" s="2">
        <v>0</v>
      </c>
      <c r="O38" s="2">
        <f t="shared" si="3"/>
        <v>0.6</v>
      </c>
      <c r="P38" s="23"/>
      <c r="Q38" s="23"/>
      <c r="R38" s="29"/>
      <c r="T38" s="2">
        <f t="shared" si="5"/>
        <v>146.66666666666669</v>
      </c>
      <c r="U38" s="2">
        <f t="shared" si="6"/>
        <v>146.66666666666669</v>
      </c>
      <c r="V38" s="2">
        <f>VLOOKUP(A38,[1]TDSheet!$A:$U,21,0)</f>
        <v>1</v>
      </c>
      <c r="W38" s="2">
        <f>VLOOKUP(A38,[1]TDSheet!$A:$V,22,0)</f>
        <v>0</v>
      </c>
      <c r="X38" s="2">
        <f>VLOOKUP(A38,[1]TDSheet!$A:$O,15,0)</f>
        <v>0.6</v>
      </c>
      <c r="Z38" s="2">
        <f t="shared" si="7"/>
        <v>0</v>
      </c>
      <c r="AA38" s="16">
        <f>VLOOKUP(A38,[1]TDSheet!$A:$Y,25,0)</f>
        <v>6</v>
      </c>
      <c r="AB38" s="17">
        <f t="shared" si="9"/>
        <v>0</v>
      </c>
      <c r="AC38" s="2">
        <f t="shared" si="8"/>
        <v>0</v>
      </c>
    </row>
    <row r="39" spans="1:29" ht="11.1" customHeight="1" outlineLevel="2" x14ac:dyDescent="0.2">
      <c r="A39" s="21" t="s">
        <v>71</v>
      </c>
      <c r="B39" s="22" t="s">
        <v>16</v>
      </c>
      <c r="C39" s="7"/>
      <c r="D39" s="8"/>
      <c r="E39" s="8"/>
      <c r="F39" s="8"/>
      <c r="G39" s="8"/>
      <c r="H39" s="16">
        <f>VLOOKUP(A39,[1]TDSheet!$A:$H,8,0)</f>
        <v>1</v>
      </c>
      <c r="M39" s="2">
        <v>0</v>
      </c>
      <c r="O39" s="2">
        <f t="shared" si="3"/>
        <v>0</v>
      </c>
      <c r="P39" s="25">
        <v>50</v>
      </c>
      <c r="Q39" s="25">
        <v>50</v>
      </c>
      <c r="R39" s="29"/>
      <c r="T39" s="2" t="e">
        <f t="shared" si="5"/>
        <v>#DIV/0!</v>
      </c>
      <c r="U39" s="2" t="e">
        <f t="shared" si="6"/>
        <v>#DIV/0!</v>
      </c>
      <c r="V39" s="2">
        <f>VLOOKUP(A39,[1]TDSheet!$A:$U,21,0)</f>
        <v>3.6</v>
      </c>
      <c r="W39" s="2">
        <f>VLOOKUP(A39,[1]TDSheet!$A:$V,22,0)</f>
        <v>0.6</v>
      </c>
      <c r="X39" s="2">
        <f>VLOOKUP(A39,[1]TDSheet!$A:$O,15,0)</f>
        <v>0</v>
      </c>
      <c r="Z39" s="2">
        <f t="shared" si="7"/>
        <v>50</v>
      </c>
      <c r="AA39" s="16">
        <f>VLOOKUP(A39,[1]TDSheet!$A:$Y,25,0)</f>
        <v>3</v>
      </c>
      <c r="AB39" s="17">
        <v>17</v>
      </c>
      <c r="AC39" s="2">
        <f t="shared" si="8"/>
        <v>51</v>
      </c>
    </row>
    <row r="40" spans="1:29" ht="11.1" customHeight="1" outlineLevel="2" x14ac:dyDescent="0.2">
      <c r="A40" s="7" t="s">
        <v>42</v>
      </c>
      <c r="B40" s="7" t="s">
        <v>9</v>
      </c>
      <c r="C40" s="7"/>
      <c r="D40" s="8">
        <v>78</v>
      </c>
      <c r="E40" s="8"/>
      <c r="F40" s="8">
        <v>57</v>
      </c>
      <c r="G40" s="8">
        <v>5</v>
      </c>
      <c r="H40" s="16">
        <f>VLOOKUP(A40,[1]TDSheet!$A:$H,8,0)</f>
        <v>0.25</v>
      </c>
      <c r="M40" s="2">
        <v>108</v>
      </c>
      <c r="O40" s="2">
        <f t="shared" si="3"/>
        <v>11.4</v>
      </c>
      <c r="P40" s="23">
        <f t="shared" si="4"/>
        <v>35.200000000000017</v>
      </c>
      <c r="Q40" s="23">
        <v>40</v>
      </c>
      <c r="R40" s="29">
        <v>60</v>
      </c>
      <c r="S40" s="10" t="s">
        <v>79</v>
      </c>
      <c r="T40" s="2">
        <f t="shared" si="5"/>
        <v>13.000000000000002</v>
      </c>
      <c r="U40" s="2">
        <f t="shared" si="6"/>
        <v>9.9122807017543852</v>
      </c>
      <c r="V40" s="2">
        <f>VLOOKUP(A40,[1]TDSheet!$A:$U,21,0)</f>
        <v>3.8</v>
      </c>
      <c r="W40" s="2">
        <f>VLOOKUP(A40,[1]TDSheet!$A:$V,22,0)</f>
        <v>7.8</v>
      </c>
      <c r="X40" s="2">
        <f>VLOOKUP(A40,[1]TDSheet!$A:$O,15,0)</f>
        <v>12.6</v>
      </c>
      <c r="Z40" s="2">
        <f t="shared" si="7"/>
        <v>10</v>
      </c>
      <c r="AA40" s="16">
        <f>VLOOKUP(A40,[1]TDSheet!$A:$Y,25,0)</f>
        <v>12</v>
      </c>
      <c r="AB40" s="17">
        <v>3</v>
      </c>
      <c r="AC40" s="2">
        <f t="shared" si="8"/>
        <v>9</v>
      </c>
    </row>
    <row r="41" spans="1:29" ht="11.1" customHeight="1" outlineLevel="2" x14ac:dyDescent="0.2">
      <c r="A41" s="7" t="s">
        <v>43</v>
      </c>
      <c r="B41" s="7" t="s">
        <v>9</v>
      </c>
      <c r="C41" s="7"/>
      <c r="D41" s="8">
        <v>48</v>
      </c>
      <c r="E41" s="8">
        <v>3</v>
      </c>
      <c r="F41" s="8">
        <v>17</v>
      </c>
      <c r="G41" s="8"/>
      <c r="H41" s="16">
        <f>VLOOKUP(A41,[1]TDSheet!$A:$H,8,0)</f>
        <v>0.3</v>
      </c>
      <c r="M41" s="2">
        <v>72</v>
      </c>
      <c r="O41" s="2">
        <f t="shared" si="3"/>
        <v>3.4</v>
      </c>
      <c r="P41" s="24">
        <v>20</v>
      </c>
      <c r="Q41" s="24">
        <v>20</v>
      </c>
      <c r="R41" s="29"/>
      <c r="T41" s="2">
        <f t="shared" si="5"/>
        <v>27.058823529411764</v>
      </c>
      <c r="U41" s="2">
        <f t="shared" si="6"/>
        <v>21.176470588235293</v>
      </c>
      <c r="V41" s="2">
        <f>VLOOKUP(A41,[1]TDSheet!$A:$U,21,0)</f>
        <v>1.4</v>
      </c>
      <c r="W41" s="2">
        <f>VLOOKUP(A41,[1]TDSheet!$A:$V,22,0)</f>
        <v>4.8</v>
      </c>
      <c r="X41" s="2">
        <f>VLOOKUP(A41,[1]TDSheet!$A:$O,15,0)</f>
        <v>7.6</v>
      </c>
      <c r="Z41" s="2">
        <f t="shared" si="7"/>
        <v>6</v>
      </c>
      <c r="AA41" s="16">
        <f>VLOOKUP(A41,[1]TDSheet!$A:$Y,25,0)</f>
        <v>12</v>
      </c>
      <c r="AB41" s="17">
        <v>2</v>
      </c>
      <c r="AC41" s="2">
        <f t="shared" si="8"/>
        <v>7.1999999999999993</v>
      </c>
    </row>
    <row r="42" spans="1:29" ht="11.1" customHeight="1" outlineLevel="2" x14ac:dyDescent="0.2">
      <c r="A42" s="7" t="s">
        <v>44</v>
      </c>
      <c r="B42" s="7" t="s">
        <v>9</v>
      </c>
      <c r="C42" s="7"/>
      <c r="D42" s="8">
        <v>57</v>
      </c>
      <c r="E42" s="8">
        <v>4</v>
      </c>
      <c r="F42" s="8">
        <v>30</v>
      </c>
      <c r="G42" s="8"/>
      <c r="H42" s="16">
        <f>VLOOKUP(A42,[1]TDSheet!$A:$H,8,0)</f>
        <v>0.3</v>
      </c>
      <c r="M42" s="2">
        <v>120</v>
      </c>
      <c r="O42" s="2">
        <f t="shared" si="3"/>
        <v>6</v>
      </c>
      <c r="P42" s="24">
        <v>50</v>
      </c>
      <c r="Q42" s="24">
        <v>80</v>
      </c>
      <c r="R42" s="29">
        <v>120</v>
      </c>
      <c r="S42" s="10" t="s">
        <v>79</v>
      </c>
      <c r="T42" s="2">
        <f t="shared" si="5"/>
        <v>28.333333333333332</v>
      </c>
      <c r="U42" s="2">
        <f t="shared" si="6"/>
        <v>20</v>
      </c>
      <c r="V42" s="2">
        <f>VLOOKUP(A42,[1]TDSheet!$A:$U,21,0)</f>
        <v>2.4</v>
      </c>
      <c r="W42" s="2">
        <f>VLOOKUP(A42,[1]TDSheet!$A:$V,22,0)</f>
        <v>5.8</v>
      </c>
      <c r="X42" s="2">
        <f>VLOOKUP(A42,[1]TDSheet!$A:$O,15,0)</f>
        <v>14.2</v>
      </c>
      <c r="Z42" s="2">
        <f t="shared" si="7"/>
        <v>24</v>
      </c>
      <c r="AA42" s="16">
        <f>VLOOKUP(A42,[1]TDSheet!$A:$Y,25,0)</f>
        <v>12</v>
      </c>
      <c r="AB42" s="17">
        <v>7</v>
      </c>
      <c r="AC42" s="2">
        <f t="shared" si="8"/>
        <v>25.2</v>
      </c>
    </row>
    <row r="43" spans="1:29" ht="11.1" customHeight="1" outlineLevel="2" x14ac:dyDescent="0.2">
      <c r="A43" s="7" t="s">
        <v>72</v>
      </c>
      <c r="B43" s="7" t="s">
        <v>16</v>
      </c>
      <c r="C43" s="7"/>
      <c r="D43" s="8"/>
      <c r="E43" s="8"/>
      <c r="F43" s="8"/>
      <c r="G43" s="8"/>
      <c r="H43" s="16">
        <f>VLOOKUP(A43,[1]TDSheet!$A:$H,8,0)</f>
        <v>1</v>
      </c>
      <c r="M43" s="2">
        <v>30.6</v>
      </c>
      <c r="O43" s="2">
        <f t="shared" si="3"/>
        <v>0</v>
      </c>
      <c r="P43" s="24">
        <v>100</v>
      </c>
      <c r="Q43" s="24">
        <v>130</v>
      </c>
      <c r="R43" s="29">
        <v>180</v>
      </c>
      <c r="S43" s="10" t="s">
        <v>79</v>
      </c>
      <c r="T43" s="2" t="e">
        <f t="shared" si="5"/>
        <v>#DIV/0!</v>
      </c>
      <c r="U43" s="2" t="e">
        <f t="shared" si="6"/>
        <v>#DIV/0!</v>
      </c>
      <c r="V43" s="2">
        <f>VLOOKUP(A43,[1]TDSheet!$A:$U,21,0)</f>
        <v>5.76</v>
      </c>
      <c r="W43" s="2">
        <f>VLOOKUP(A43,[1]TDSheet!$A:$V,22,0)</f>
        <v>5.76</v>
      </c>
      <c r="X43" s="2">
        <f>VLOOKUP(A43,[1]TDSheet!$A:$O,15,0)</f>
        <v>0.36</v>
      </c>
      <c r="Z43" s="2">
        <f t="shared" si="7"/>
        <v>130</v>
      </c>
      <c r="AA43" s="16">
        <f>VLOOKUP(A43,[1]TDSheet!$A:$Y,25,0)</f>
        <v>1.8</v>
      </c>
      <c r="AB43" s="17">
        <v>72</v>
      </c>
      <c r="AC43" s="2">
        <f t="shared" si="8"/>
        <v>129.6</v>
      </c>
    </row>
    <row r="44" spans="1:29" ht="11.1" customHeight="1" outlineLevel="2" x14ac:dyDescent="0.2">
      <c r="A44" s="7" t="s">
        <v>45</v>
      </c>
      <c r="B44" s="7" t="s">
        <v>9</v>
      </c>
      <c r="C44" s="7"/>
      <c r="D44" s="8">
        <v>46</v>
      </c>
      <c r="E44" s="8"/>
      <c r="F44" s="8">
        <v>26</v>
      </c>
      <c r="G44" s="8">
        <v>16</v>
      </c>
      <c r="H44" s="16">
        <f>VLOOKUP(A44,[1]TDSheet!$A:$H,8,0)</f>
        <v>0.2</v>
      </c>
      <c r="M44" s="2">
        <v>48</v>
      </c>
      <c r="O44" s="2">
        <f t="shared" si="3"/>
        <v>5.2</v>
      </c>
      <c r="P44" s="23">
        <f t="shared" si="4"/>
        <v>3.6000000000000085</v>
      </c>
      <c r="Q44" s="23"/>
      <c r="R44" s="29"/>
      <c r="T44" s="2">
        <f t="shared" si="5"/>
        <v>13.000000000000002</v>
      </c>
      <c r="U44" s="2">
        <f t="shared" si="6"/>
        <v>12.307692307692307</v>
      </c>
      <c r="V44" s="2">
        <f>VLOOKUP(A44,[1]TDSheet!$A:$U,21,0)</f>
        <v>6.2</v>
      </c>
      <c r="W44" s="2">
        <f>VLOOKUP(A44,[1]TDSheet!$A:$V,22,0)</f>
        <v>3.2</v>
      </c>
      <c r="X44" s="2">
        <f>VLOOKUP(A44,[1]TDSheet!$A:$O,15,0)</f>
        <v>7</v>
      </c>
      <c r="Z44" s="2">
        <f t="shared" si="7"/>
        <v>0</v>
      </c>
      <c r="AA44" s="16">
        <f>VLOOKUP(A44,[1]TDSheet!$A:$Y,25,0)</f>
        <v>6</v>
      </c>
      <c r="AB44" s="17">
        <f t="shared" si="9"/>
        <v>0</v>
      </c>
      <c r="AC44" s="2">
        <f t="shared" si="8"/>
        <v>0</v>
      </c>
    </row>
    <row r="45" spans="1:29" ht="11.1" customHeight="1" outlineLevel="2" x14ac:dyDescent="0.2">
      <c r="A45" s="7" t="s">
        <v>46</v>
      </c>
      <c r="B45" s="7" t="s">
        <v>9</v>
      </c>
      <c r="C45" s="7"/>
      <c r="D45" s="8">
        <v>73</v>
      </c>
      <c r="E45" s="8"/>
      <c r="F45" s="8">
        <v>30</v>
      </c>
      <c r="G45" s="8">
        <v>36</v>
      </c>
      <c r="H45" s="16">
        <f>VLOOKUP(A45,[1]TDSheet!$A:$H,8,0)</f>
        <v>0.2</v>
      </c>
      <c r="M45" s="2">
        <v>72</v>
      </c>
      <c r="O45" s="2">
        <f t="shared" si="3"/>
        <v>6</v>
      </c>
      <c r="P45" s="23"/>
      <c r="Q45" s="23"/>
      <c r="R45" s="29"/>
      <c r="T45" s="2">
        <f t="shared" si="5"/>
        <v>18</v>
      </c>
      <c r="U45" s="2">
        <f t="shared" si="6"/>
        <v>18</v>
      </c>
      <c r="V45" s="2">
        <f>VLOOKUP(A45,[1]TDSheet!$A:$U,21,0)</f>
        <v>5.4</v>
      </c>
      <c r="W45" s="2">
        <f>VLOOKUP(A45,[1]TDSheet!$A:$V,22,0)</f>
        <v>2.6</v>
      </c>
      <c r="X45" s="2">
        <f>VLOOKUP(A45,[1]TDSheet!$A:$O,15,0)</f>
        <v>10.6</v>
      </c>
      <c r="Z45" s="2">
        <f t="shared" si="7"/>
        <v>0</v>
      </c>
      <c r="AA45" s="16">
        <f>VLOOKUP(A45,[1]TDSheet!$A:$Y,25,0)</f>
        <v>6</v>
      </c>
      <c r="AB45" s="17">
        <f t="shared" si="9"/>
        <v>0</v>
      </c>
      <c r="AC45" s="2">
        <f t="shared" si="8"/>
        <v>0</v>
      </c>
    </row>
    <row r="46" spans="1:29" ht="11.1" customHeight="1" outlineLevel="2" x14ac:dyDescent="0.2">
      <c r="A46" s="7" t="s">
        <v>47</v>
      </c>
      <c r="B46" s="7" t="s">
        <v>9</v>
      </c>
      <c r="C46" s="20" t="str">
        <f>VLOOKUP(A46,[1]TDSheet!$A:$C,3,0)</f>
        <v>Окт</v>
      </c>
      <c r="D46" s="8">
        <v>331</v>
      </c>
      <c r="E46" s="8">
        <v>14</v>
      </c>
      <c r="F46" s="8">
        <v>103</v>
      </c>
      <c r="G46" s="8">
        <v>215</v>
      </c>
      <c r="H46" s="16">
        <f>VLOOKUP(A46,[1]TDSheet!$A:$H,8,0)</f>
        <v>0.25</v>
      </c>
      <c r="M46" s="2">
        <v>0</v>
      </c>
      <c r="O46" s="2">
        <f t="shared" si="3"/>
        <v>20.6</v>
      </c>
      <c r="P46" s="23">
        <f t="shared" si="4"/>
        <v>52.800000000000011</v>
      </c>
      <c r="Q46" s="23">
        <v>55</v>
      </c>
      <c r="R46" s="29"/>
      <c r="T46" s="2">
        <f t="shared" si="5"/>
        <v>13</v>
      </c>
      <c r="U46" s="2">
        <f t="shared" si="6"/>
        <v>10.436893203883495</v>
      </c>
      <c r="V46" s="2">
        <f>VLOOKUP(A46,[1]TDSheet!$A:$U,21,0)</f>
        <v>14</v>
      </c>
      <c r="W46" s="2">
        <f>VLOOKUP(A46,[1]TDSheet!$A:$V,22,0)</f>
        <v>14.8</v>
      </c>
      <c r="X46" s="2">
        <f>VLOOKUP(A46,[1]TDSheet!$A:$O,15,0)</f>
        <v>17.600000000000001</v>
      </c>
      <c r="Z46" s="2">
        <f t="shared" si="7"/>
        <v>13.75</v>
      </c>
      <c r="AA46" s="16">
        <f>VLOOKUP(A46,[1]TDSheet!$A:$Y,25,0)</f>
        <v>12</v>
      </c>
      <c r="AB46" s="17">
        <v>5</v>
      </c>
      <c r="AC46" s="2">
        <f t="shared" si="8"/>
        <v>15</v>
      </c>
    </row>
    <row r="47" spans="1:29" ht="11.1" customHeight="1" outlineLevel="2" x14ac:dyDescent="0.2">
      <c r="A47" s="7" t="s">
        <v>48</v>
      </c>
      <c r="B47" s="7" t="s">
        <v>9</v>
      </c>
      <c r="C47" s="20" t="str">
        <f>VLOOKUP(A47,[1]TDSheet!$A:$C,3,0)</f>
        <v>Окт</v>
      </c>
      <c r="D47" s="8">
        <v>309</v>
      </c>
      <c r="E47" s="8"/>
      <c r="F47" s="8">
        <v>93</v>
      </c>
      <c r="G47" s="8">
        <v>181</v>
      </c>
      <c r="H47" s="16">
        <f>VLOOKUP(A47,[1]TDSheet!$A:$H,8,0)</f>
        <v>0.25</v>
      </c>
      <c r="M47" s="2">
        <v>0</v>
      </c>
      <c r="O47" s="2">
        <f t="shared" si="3"/>
        <v>18.600000000000001</v>
      </c>
      <c r="P47" s="23">
        <f t="shared" si="4"/>
        <v>60.800000000000011</v>
      </c>
      <c r="Q47" s="23">
        <v>60</v>
      </c>
      <c r="R47" s="29"/>
      <c r="T47" s="2">
        <f t="shared" si="5"/>
        <v>13</v>
      </c>
      <c r="U47" s="2">
        <f t="shared" si="6"/>
        <v>9.7311827956989241</v>
      </c>
      <c r="V47" s="2">
        <f>VLOOKUP(A47,[1]TDSheet!$A:$U,21,0)</f>
        <v>15.6</v>
      </c>
      <c r="W47" s="2">
        <f>VLOOKUP(A47,[1]TDSheet!$A:$V,22,0)</f>
        <v>18</v>
      </c>
      <c r="X47" s="2">
        <f>VLOOKUP(A47,[1]TDSheet!$A:$O,15,0)</f>
        <v>16.2</v>
      </c>
      <c r="Z47" s="2">
        <f t="shared" si="7"/>
        <v>15</v>
      </c>
      <c r="AA47" s="16">
        <f>VLOOKUP(A47,[1]TDSheet!$A:$Y,25,0)</f>
        <v>12</v>
      </c>
      <c r="AB47" s="17">
        <v>5</v>
      </c>
      <c r="AC47" s="2">
        <f t="shared" si="8"/>
        <v>15</v>
      </c>
    </row>
    <row r="48" spans="1:29" ht="11.1" customHeight="1" outlineLevel="2" x14ac:dyDescent="0.2">
      <c r="A48" s="7" t="s">
        <v>49</v>
      </c>
      <c r="B48" s="7" t="s">
        <v>9</v>
      </c>
      <c r="C48" s="7"/>
      <c r="D48" s="8">
        <v>372</v>
      </c>
      <c r="E48" s="8"/>
      <c r="F48" s="8">
        <v>212</v>
      </c>
      <c r="G48" s="8">
        <v>150</v>
      </c>
      <c r="H48" s="16">
        <f>VLOOKUP(A48,[1]TDSheet!$A:$H,8,0)</f>
        <v>0.14000000000000001</v>
      </c>
      <c r="M48" s="2">
        <v>132</v>
      </c>
      <c r="O48" s="2">
        <f t="shared" si="3"/>
        <v>42.4</v>
      </c>
      <c r="P48" s="23">
        <f t="shared" si="4"/>
        <v>269.19999999999993</v>
      </c>
      <c r="Q48" s="23">
        <v>270</v>
      </c>
      <c r="R48" s="29"/>
      <c r="T48" s="2">
        <f t="shared" si="5"/>
        <v>12.999999999999998</v>
      </c>
      <c r="U48" s="2">
        <f t="shared" si="6"/>
        <v>6.6509433962264151</v>
      </c>
      <c r="V48" s="2">
        <f>VLOOKUP(A48,[1]TDSheet!$A:$U,21,0)</f>
        <v>19.8</v>
      </c>
      <c r="W48" s="2">
        <f>VLOOKUP(A48,[1]TDSheet!$A:$V,22,0)</f>
        <v>38</v>
      </c>
      <c r="X48" s="2">
        <f>VLOOKUP(A48,[1]TDSheet!$A:$O,15,0)</f>
        <v>37.799999999999997</v>
      </c>
      <c r="Z48" s="2">
        <f t="shared" si="7"/>
        <v>37.800000000000004</v>
      </c>
      <c r="AA48" s="16">
        <f>VLOOKUP(A48,[1]TDSheet!$A:$Y,25,0)</f>
        <v>22</v>
      </c>
      <c r="AB48" s="17">
        <v>12</v>
      </c>
      <c r="AC48" s="2">
        <f t="shared" si="8"/>
        <v>36.96</v>
      </c>
    </row>
    <row r="49" spans="1:29" ht="11.1" customHeight="1" outlineLevel="2" x14ac:dyDescent="0.2">
      <c r="A49" s="21" t="s">
        <v>73</v>
      </c>
      <c r="B49" s="22" t="s">
        <v>16</v>
      </c>
      <c r="C49" s="7"/>
      <c r="D49" s="8"/>
      <c r="E49" s="8"/>
      <c r="F49" s="8"/>
      <c r="G49" s="8"/>
      <c r="H49" s="16">
        <f>VLOOKUP(A49,[1]TDSheet!$A:$H,8,0)</f>
        <v>1</v>
      </c>
      <c r="M49" s="2">
        <v>0</v>
      </c>
      <c r="O49" s="2">
        <f t="shared" si="3"/>
        <v>0</v>
      </c>
      <c r="P49" s="25">
        <v>100</v>
      </c>
      <c r="Q49" s="25">
        <v>100</v>
      </c>
      <c r="R49" s="29">
        <v>135</v>
      </c>
      <c r="S49" s="10" t="s">
        <v>79</v>
      </c>
      <c r="T49" s="2" t="e">
        <f t="shared" si="5"/>
        <v>#DIV/0!</v>
      </c>
      <c r="U49" s="2" t="e">
        <f t="shared" si="6"/>
        <v>#DIV/0!</v>
      </c>
      <c r="V49" s="2">
        <f>VLOOKUP(A49,[1]TDSheet!$A:$U,21,0)</f>
        <v>0.54</v>
      </c>
      <c r="W49" s="2">
        <f>VLOOKUP(A49,[1]TDSheet!$A:$V,22,0)</f>
        <v>0</v>
      </c>
      <c r="X49" s="2">
        <f>VLOOKUP(A49,[1]TDSheet!$A:$O,15,0)</f>
        <v>0</v>
      </c>
      <c r="Z49" s="2">
        <f t="shared" si="7"/>
        <v>100</v>
      </c>
      <c r="AA49" s="16">
        <f>VLOOKUP(A49,[1]TDSheet!$A:$Y,25,0)</f>
        <v>2.7</v>
      </c>
      <c r="AB49" s="17">
        <v>37</v>
      </c>
      <c r="AC49" s="2">
        <f t="shared" si="8"/>
        <v>99.9</v>
      </c>
    </row>
    <row r="50" spans="1:29" ht="11.1" customHeight="1" outlineLevel="2" x14ac:dyDescent="0.2">
      <c r="A50" s="21" t="s">
        <v>74</v>
      </c>
      <c r="B50" s="22" t="s">
        <v>16</v>
      </c>
      <c r="C50" s="7"/>
      <c r="D50" s="8"/>
      <c r="E50" s="8"/>
      <c r="F50" s="8"/>
      <c r="G50" s="8"/>
      <c r="H50" s="16">
        <f>VLOOKUP(A50,[1]TDSheet!$A:$H,8,0)</f>
        <v>1</v>
      </c>
      <c r="M50" s="2">
        <v>0</v>
      </c>
      <c r="O50" s="2">
        <f t="shared" si="3"/>
        <v>0</v>
      </c>
      <c r="P50" s="25">
        <v>100</v>
      </c>
      <c r="Q50" s="25">
        <v>100</v>
      </c>
      <c r="R50" s="29">
        <v>250</v>
      </c>
      <c r="S50" s="10" t="s">
        <v>79</v>
      </c>
      <c r="T50" s="2" t="e">
        <f t="shared" si="5"/>
        <v>#DIV/0!</v>
      </c>
      <c r="U50" s="2" t="e">
        <f t="shared" si="6"/>
        <v>#DIV/0!</v>
      </c>
      <c r="V50" s="2">
        <f>VLOOKUP(A50,[1]TDSheet!$A:$U,21,0)</f>
        <v>0</v>
      </c>
      <c r="W50" s="2">
        <f>VLOOKUP(A50,[1]TDSheet!$A:$V,22,0)</f>
        <v>0</v>
      </c>
      <c r="X50" s="2">
        <f>VLOOKUP(A50,[1]TDSheet!$A:$O,15,0)</f>
        <v>0</v>
      </c>
      <c r="Z50" s="2">
        <f t="shared" si="7"/>
        <v>100</v>
      </c>
      <c r="AA50" s="16">
        <f>VLOOKUP(A50,[1]TDSheet!$A:$Y,25,0)</f>
        <v>5</v>
      </c>
      <c r="AB50" s="17">
        <v>20</v>
      </c>
      <c r="AC50" s="2">
        <f t="shared" si="8"/>
        <v>100</v>
      </c>
    </row>
    <row r="51" spans="1:29" ht="11.1" customHeight="1" outlineLevel="2" x14ac:dyDescent="0.2">
      <c r="A51" s="7" t="s">
        <v>8</v>
      </c>
      <c r="B51" s="7" t="s">
        <v>9</v>
      </c>
      <c r="C51" s="7"/>
      <c r="D51" s="8">
        <v>-37</v>
      </c>
      <c r="E51" s="8">
        <v>54</v>
      </c>
      <c r="F51" s="8">
        <v>6</v>
      </c>
      <c r="G51" s="8">
        <v>-3</v>
      </c>
      <c r="H51" s="16">
        <f>VLOOKUP(A51,[1]TDSheet!$A:$H,8,0)</f>
        <v>0</v>
      </c>
      <c r="M51" s="2">
        <v>0</v>
      </c>
      <c r="O51" s="2">
        <f t="shared" si="3"/>
        <v>1.2</v>
      </c>
      <c r="P51" s="23"/>
      <c r="Q51" s="23"/>
      <c r="R51" s="29"/>
      <c r="T51" s="2">
        <f t="shared" si="5"/>
        <v>-2.5</v>
      </c>
      <c r="U51" s="2">
        <f t="shared" si="6"/>
        <v>-2.5</v>
      </c>
      <c r="V51" s="2">
        <f>VLOOKUP(A51,[1]TDSheet!$A:$U,21,0)</f>
        <v>0</v>
      </c>
      <c r="W51" s="2">
        <f>VLOOKUP(A51,[1]TDSheet!$A:$V,22,0)</f>
        <v>0</v>
      </c>
      <c r="X51" s="2">
        <f>VLOOKUP(A51,[1]TDSheet!$A:$O,15,0)</f>
        <v>10.199999999999999</v>
      </c>
      <c r="Z51" s="2">
        <f t="shared" si="7"/>
        <v>0</v>
      </c>
      <c r="AA51" s="16">
        <f>VLOOKUP(A51,[1]TDSheet!$A:$Y,25,0)</f>
        <v>0</v>
      </c>
      <c r="AB51" s="17">
        <v>0</v>
      </c>
      <c r="AC51" s="2">
        <f t="shared" si="8"/>
        <v>0</v>
      </c>
    </row>
    <row r="52" spans="1:29" ht="11.1" customHeight="1" outlineLevel="2" x14ac:dyDescent="0.2">
      <c r="A52" s="7" t="s">
        <v>10</v>
      </c>
      <c r="B52" s="7" t="s">
        <v>9</v>
      </c>
      <c r="C52" s="7"/>
      <c r="D52" s="8">
        <v>-53</v>
      </c>
      <c r="E52" s="8">
        <v>77</v>
      </c>
      <c r="F52" s="8">
        <v>21</v>
      </c>
      <c r="G52" s="8">
        <v>-10</v>
      </c>
      <c r="H52" s="16">
        <f>VLOOKUP(A52,[1]TDSheet!$A:$H,8,0)</f>
        <v>0</v>
      </c>
      <c r="M52" s="2">
        <v>0</v>
      </c>
      <c r="O52" s="2">
        <f t="shared" si="3"/>
        <v>4.2</v>
      </c>
      <c r="P52" s="23"/>
      <c r="Q52" s="23"/>
      <c r="R52" s="29"/>
      <c r="T52" s="2">
        <f t="shared" si="5"/>
        <v>-2.3809523809523809</v>
      </c>
      <c r="U52" s="2">
        <f t="shared" si="6"/>
        <v>-2.3809523809523809</v>
      </c>
      <c r="V52" s="2">
        <f>VLOOKUP(A52,[1]TDSheet!$A:$U,21,0)</f>
        <v>0</v>
      </c>
      <c r="W52" s="2">
        <f>VLOOKUP(A52,[1]TDSheet!$A:$V,22,0)</f>
        <v>2.6</v>
      </c>
      <c r="X52" s="2">
        <f>VLOOKUP(A52,[1]TDSheet!$A:$O,15,0)</f>
        <v>13.4</v>
      </c>
      <c r="Z52" s="2">
        <f t="shared" si="7"/>
        <v>0</v>
      </c>
      <c r="AA52" s="16">
        <f>VLOOKUP(A52,[1]TDSheet!$A:$Y,25,0)</f>
        <v>0</v>
      </c>
      <c r="AB52" s="17">
        <v>0</v>
      </c>
      <c r="AC52" s="2">
        <f t="shared" si="8"/>
        <v>0</v>
      </c>
    </row>
    <row r="56" spans="1:29" ht="11.45" customHeight="1" x14ac:dyDescent="0.2">
      <c r="P56" s="25"/>
      <c r="Q56" s="30" t="s">
        <v>78</v>
      </c>
      <c r="R56" s="31"/>
      <c r="S56" s="31"/>
    </row>
  </sheetData>
  <autoFilter ref="A3:AC52" xr:uid="{DE2EB105-F0AB-4C54-AA88-48291ED32675}"/>
  <mergeCells count="1">
    <mergeCell ref="Q56:S56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2023-10-20T08:58:07Z</dcterms:created>
  <dcterms:modified xsi:type="dcterms:W3CDTF">2023-10-20T09:59:44Z</dcterms:modified>
</cp:coreProperties>
</file>