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V336" i="2"/>
  <c r="U336" i="2"/>
  <c r="V335" i="2"/>
  <c r="U335" i="2"/>
  <c r="W334" i="2"/>
  <c r="V334" i="2"/>
  <c r="M334" i="2"/>
  <c r="W333" i="2"/>
  <c r="W335" i="2" s="1"/>
  <c r="V333" i="2"/>
  <c r="M333" i="2"/>
  <c r="U329" i="2"/>
  <c r="U328" i="2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M320" i="2"/>
  <c r="U318" i="2"/>
  <c r="V317" i="2"/>
  <c r="U317" i="2"/>
  <c r="W316" i="2"/>
  <c r="V316" i="2"/>
  <c r="M316" i="2"/>
  <c r="W315" i="2"/>
  <c r="W317" i="2" s="1"/>
  <c r="V315" i="2"/>
  <c r="V318" i="2" s="1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V308" i="2"/>
  <c r="M308" i="2"/>
  <c r="V305" i="2"/>
  <c r="U305" i="2"/>
  <c r="U304" i="2"/>
  <c r="V303" i="2"/>
  <c r="V304" i="2" s="1"/>
  <c r="M303" i="2"/>
  <c r="U301" i="2"/>
  <c r="U300" i="2"/>
  <c r="V299" i="2"/>
  <c r="V300" i="2" s="1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W287" i="2"/>
  <c r="V287" i="2"/>
  <c r="M287" i="2"/>
  <c r="V286" i="2"/>
  <c r="W286" i="2" s="1"/>
  <c r="M286" i="2"/>
  <c r="V285" i="2"/>
  <c r="M285" i="2"/>
  <c r="W284" i="2"/>
  <c r="V284" i="2"/>
  <c r="M284" i="2"/>
  <c r="V283" i="2"/>
  <c r="W283" i="2" s="1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W236" i="2"/>
  <c r="V236" i="2"/>
  <c r="M236" i="2"/>
  <c r="W235" i="2"/>
  <c r="V235" i="2"/>
  <c r="V237" i="2" s="1"/>
  <c r="V234" i="2"/>
  <c r="W234" i="2" s="1"/>
  <c r="U232" i="2"/>
  <c r="U231" i="2"/>
  <c r="W230" i="2"/>
  <c r="V230" i="2"/>
  <c r="M230" i="2"/>
  <c r="V229" i="2"/>
  <c r="W229" i="2" s="1"/>
  <c r="M229" i="2"/>
  <c r="V228" i="2"/>
  <c r="W228" i="2" s="1"/>
  <c r="M228" i="2"/>
  <c r="V227" i="2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V190" i="2"/>
  <c r="W190" i="2" s="1"/>
  <c r="W204" i="2" s="1"/>
  <c r="M190" i="2"/>
  <c r="W189" i="2"/>
  <c r="V189" i="2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V138" i="2"/>
  <c r="W138" i="2" s="1"/>
  <c r="M138" i="2"/>
  <c r="W137" i="2"/>
  <c r="V137" i="2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V62" i="2"/>
  <c r="W62" i="2" s="1"/>
  <c r="M62" i="2"/>
  <c r="V61" i="2"/>
  <c r="W61" i="2" s="1"/>
  <c r="M61" i="2"/>
  <c r="W60" i="2"/>
  <c r="V60" i="2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C468" i="2" s="1"/>
  <c r="M46" i="2"/>
  <c r="U42" i="2"/>
  <c r="V41" i="2"/>
  <c r="U41" i="2"/>
  <c r="V40" i="2"/>
  <c r="W40" i="2" s="1"/>
  <c r="W41" i="2" s="1"/>
  <c r="M40" i="2"/>
  <c r="U38" i="2"/>
  <c r="U37" i="2"/>
  <c r="W36" i="2"/>
  <c r="V36" i="2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259" i="2" l="1"/>
  <c r="O468" i="2"/>
  <c r="V38" i="2"/>
  <c r="W35" i="2"/>
  <c r="W37" i="2" s="1"/>
  <c r="V42" i="2"/>
  <c r="W243" i="2"/>
  <c r="V243" i="2"/>
  <c r="U461" i="2"/>
  <c r="P468" i="2"/>
  <c r="W327" i="2"/>
  <c r="W328" i="2" s="1"/>
  <c r="N468" i="2"/>
  <c r="V325" i="2"/>
  <c r="W237" i="2"/>
  <c r="W218" i="2"/>
  <c r="W224" i="2" s="1"/>
  <c r="V142" i="2"/>
  <c r="V291" i="2"/>
  <c r="V292" i="2"/>
  <c r="V205" i="2"/>
  <c r="W413" i="2"/>
  <c r="W415" i="2" s="1"/>
  <c r="V389" i="2"/>
  <c r="V270" i="2"/>
  <c r="V181" i="2"/>
  <c r="E468" i="2"/>
  <c r="V107" i="2"/>
  <c r="W299" i="2"/>
  <c r="W300" i="2" s="1"/>
  <c r="V301" i="2"/>
  <c r="V231" i="2"/>
  <c r="V329" i="2"/>
  <c r="W227" i="2"/>
  <c r="W231" i="2" s="1"/>
  <c r="V446" i="2"/>
  <c r="V161" i="2"/>
  <c r="W134" i="2"/>
  <c r="V143" i="2"/>
  <c r="V352" i="2"/>
  <c r="Q468" i="2"/>
  <c r="W254" i="2"/>
  <c r="U458" i="2"/>
  <c r="D468" i="2"/>
  <c r="V56" i="2"/>
  <c r="U462" i="2"/>
  <c r="V55" i="2"/>
  <c r="W46" i="2"/>
  <c r="V49" i="2"/>
  <c r="V48" i="2"/>
  <c r="V459" i="2"/>
  <c r="W308" i="2"/>
  <c r="W294" i="2"/>
  <c r="W296" i="2" s="1"/>
  <c r="V296" i="2"/>
  <c r="M468" i="2"/>
  <c r="R468" i="2"/>
  <c r="F10" i="2"/>
  <c r="W153" i="2"/>
  <c r="W312" i="2"/>
  <c r="W82" i="2"/>
  <c r="W18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<sst xmlns="http://schemas.openxmlformats.org/spreadsheetml/2006/main" count="2662" uniqueCount="628">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</sst>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49" zoomScaleNormal="100" zoomScaleSheetLayoutView="100" workbookViewId="0">
      <selection activeCell="U219" sqref="U2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30</v>
      </c>
      <c r="V35" s="56">
        <f>IFERROR(IF(U35="",0,CEILING((U35/$H35),1)*$H35),"")</f>
        <v>30</v>
      </c>
      <c r="W35" s="42">
        <f>IFERROR(IF(V35=0,"",ROUNDUP(V35/H35,0)*0.00753),"")</f>
        <v>0.3765</v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12</v>
      </c>
      <c r="V36" s="56">
        <f>IFERROR(IF(U36="",0,CEILING((U36/$H36),1)*$H36),"")</f>
        <v>12</v>
      </c>
      <c r="W36" s="42">
        <f>IFERROR(IF(V36=0,"",ROUNDUP(V36/H36,0)*0.00502),"")</f>
        <v>0.24096000000000001</v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98</v>
      </c>
      <c r="V37" s="44">
        <f>IFERROR(V35/H35,"0")+IFERROR(V36/H36,"0")</f>
        <v>98</v>
      </c>
      <c r="W37" s="44">
        <f>IFERROR(IF(W35="",0,W35),"0")+IFERROR(IF(W36="",0,W36),"0")</f>
        <v>0.61746000000000001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42</v>
      </c>
      <c r="V38" s="44">
        <f>IFERROR(SUM(V35:V36),"0")</f>
        <v>42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15</v>
      </c>
      <c r="V40" s="56">
        <f>IFERROR(IF(U40="",0,CEILING((U40/$H40),1)*$H40),"")</f>
        <v>16.2</v>
      </c>
      <c r="W40" s="42">
        <f>IFERROR(IF(V40=0,"",ROUNDUP(V40/H40,0)*0.00753),"")</f>
        <v>6.7769999999999997E-2</v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8.3333333333333339</v>
      </c>
      <c r="V41" s="44">
        <f>IFERROR(V40/H40,"0")</f>
        <v>9</v>
      </c>
      <c r="W41" s="44">
        <f>IFERROR(IF(W40="",0,W40),"0")</f>
        <v>6.7769999999999997E-2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15</v>
      </c>
      <c r="V42" s="44">
        <f>IFERROR(SUM(V40:V40),"0")</f>
        <v>16.2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20</v>
      </c>
      <c r="V46" s="56">
        <f>IFERROR(IF(U46="",0,CEILING((U46/$H46),1)*$H46),"")</f>
        <v>21.6</v>
      </c>
      <c r="W46" s="42">
        <f>IFERROR(IF(V46=0,"",ROUNDUP(V46/H46,0)*0.02175),"")</f>
        <v>4.3499999999999997E-2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1.8518518518518516</v>
      </c>
      <c r="V48" s="44">
        <f>IFERROR(V46/H46,"0")+IFERROR(V47/H47,"0")</f>
        <v>2</v>
      </c>
      <c r="W48" s="44">
        <f>IFERROR(IF(W46="",0,W46),"0")+IFERROR(IF(W47="",0,W47),"0")</f>
        <v>4.3499999999999997E-2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20</v>
      </c>
      <c r="V49" s="44">
        <f>IFERROR(SUM(V46:V47),"0")</f>
        <v>21.6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90</v>
      </c>
      <c r="V52" s="56">
        <f>IFERROR(IF(U52="",0,CEILING((U52/$H52),1)*$H52),"")</f>
        <v>97.2</v>
      </c>
      <c r="W52" s="42">
        <f>IFERROR(IF(V52=0,"",ROUNDUP(V52/H52,0)*0.02175),"")</f>
        <v>0.19574999999999998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120</v>
      </c>
      <c r="V53" s="56">
        <f>IFERROR(IF(U53="",0,CEILING((U53/$H53),1)*$H53),"")</f>
        <v>121.5</v>
      </c>
      <c r="W53" s="42">
        <f>IFERROR(IF(V53=0,"",ROUNDUP(V53/H53,0)*0.00937),"")</f>
        <v>0.25298999999999999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35</v>
      </c>
      <c r="V55" s="44">
        <f>IFERROR(V52/H52,"0")+IFERROR(V53/H53,"0")+IFERROR(V54/H54,"0")</f>
        <v>36</v>
      </c>
      <c r="W55" s="44">
        <f>IFERROR(IF(W52="",0,W52),"0")+IFERROR(IF(W53="",0,W53),"0")+IFERROR(IF(W54="",0,W54),"0")</f>
        <v>0.44873999999999997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210</v>
      </c>
      <c r="V56" s="44">
        <f>IFERROR(SUM(V52:V54),"0")</f>
        <v>218.7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20</v>
      </c>
      <c r="V59" s="56">
        <f t="shared" ref="V59:V72" si="2">IFERROR(IF(U59="",0,CEILING((U59/$H59),1)*$H59),"")</f>
        <v>22.4</v>
      </c>
      <c r="W59" s="42">
        <f>IFERROR(IF(V59=0,"",ROUNDUP(V59/H59,0)*0.02175),"")</f>
        <v>4.3499999999999997E-2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30</v>
      </c>
      <c r="V61" s="56">
        <f t="shared" si="2"/>
        <v>32.400000000000006</v>
      </c>
      <c r="W61" s="42">
        <f>IFERROR(IF(V61=0,"",ROUNDUP(V61/H61,0)*0.02175),"")</f>
        <v>6.5250000000000002E-2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30</v>
      </c>
      <c r="V62" s="56">
        <f t="shared" si="2"/>
        <v>32.400000000000006</v>
      </c>
      <c r="W62" s="42">
        <f>IFERROR(IF(V62=0,"",ROUNDUP(V62/H62,0)*0.02175),"")</f>
        <v>6.5250000000000002E-2</v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4</v>
      </c>
      <c r="V69" s="56">
        <f t="shared" si="2"/>
        <v>4.5</v>
      </c>
      <c r="W69" s="42">
        <f t="shared" si="3"/>
        <v>9.3699999999999999E-3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13</v>
      </c>
      <c r="V71" s="56">
        <f t="shared" si="2"/>
        <v>13.5</v>
      </c>
      <c r="W71" s="42">
        <f t="shared" si="3"/>
        <v>2.811E-2</v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11.119047619047619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12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0.21147999999999997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97</v>
      </c>
      <c r="V74" s="44">
        <f>IFERROR(SUM(V59:V72),"0")</f>
        <v>105.20000000000002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80</v>
      </c>
      <c r="V97" s="56">
        <f t="shared" ref="V97:V105" si="6">IFERROR(IF(U97="",0,CEILING((U97/$H97),1)*$H97),"")</f>
        <v>81</v>
      </c>
      <c r="W97" s="42">
        <f>IFERROR(IF(V97=0,"",ROUNDUP(V97/H97,0)*0.02175),"")</f>
        <v>0.21749999999999997</v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80</v>
      </c>
      <c r="V99" s="56">
        <f t="shared" si="6"/>
        <v>81</v>
      </c>
      <c r="W99" s="42">
        <f>IFERROR(IF(V99=0,"",ROUNDUP(V99/H99,0)*0.02175),"")</f>
        <v>0.21749999999999997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15</v>
      </c>
      <c r="V100" s="56">
        <f t="shared" si="6"/>
        <v>15</v>
      </c>
      <c r="W100" s="42">
        <f>IFERROR(IF(V100=0,"",ROUNDUP(V100/H100,0)*0.00753),"")</f>
        <v>3.7650000000000003E-2</v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13</v>
      </c>
      <c r="V101" s="56">
        <f t="shared" si="6"/>
        <v>13.5</v>
      </c>
      <c r="W101" s="42">
        <f>IFERROR(IF(V101=0,"",ROUNDUP(V101/H101,0)*0.00753),"")</f>
        <v>3.7650000000000003E-2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29.567901234567906</v>
      </c>
      <c r="V106" s="44">
        <f>IFERROR(V97/H97,"0")+IFERROR(V98/H98,"0")+IFERROR(V99/H99,"0")+IFERROR(V100/H100,"0")+IFERROR(V101/H101,"0")+IFERROR(V102/H102,"0")+IFERROR(V103/H103,"0")+IFERROR(V104/H104,"0")+IFERROR(V105/H105,"0")</f>
        <v>30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0.51029999999999998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188</v>
      </c>
      <c r="V107" s="44">
        <f>IFERROR(SUM(V97:V105),"0")</f>
        <v>190.5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20</v>
      </c>
      <c r="V110" s="56">
        <f>IFERROR(IF(U110="",0,CEILING((U110/$H110),1)*$H110),"")</f>
        <v>24.299999999999997</v>
      </c>
      <c r="W110" s="42">
        <f>IFERROR(IF(V110=0,"",ROUNDUP(V110/H110,0)*0.02175),"")</f>
        <v>6.5250000000000002E-2</v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2.4691358024691361</v>
      </c>
      <c r="V114" s="44">
        <f>IFERROR(V109/H109,"0")+IFERROR(V110/H110,"0")+IFERROR(V111/H111,"0")+IFERROR(V112/H112,"0")+IFERROR(V113/H113,"0")</f>
        <v>3</v>
      </c>
      <c r="W114" s="44">
        <f>IFERROR(IF(W109="",0,W109),"0")+IFERROR(IF(W110="",0,W110),"0")+IFERROR(IF(W111="",0,W111),"0")+IFERROR(IF(W112="",0,W112),"0")+IFERROR(IF(W113="",0,W113),"0")</f>
        <v>6.5250000000000002E-2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20</v>
      </c>
      <c r="V115" s="44">
        <f>IFERROR(SUM(V109:V113),"0")</f>
        <v>24.299999999999997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80</v>
      </c>
      <c r="V118" s="56">
        <f>IFERROR(IF(U118="",0,CEILING((U118/$H118),1)*$H118),"")</f>
        <v>81</v>
      </c>
      <c r="W118" s="42">
        <f>IFERROR(IF(V118=0,"",ROUNDUP(V118/H118,0)*0.02175),"")</f>
        <v>0.21749999999999997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18</v>
      </c>
      <c r="V120" s="56">
        <f>IFERROR(IF(U120="",0,CEILING((U120/$H120),1)*$H120),"")</f>
        <v>18.900000000000002</v>
      </c>
      <c r="W120" s="42">
        <f>IFERROR(IF(V120=0,"",ROUNDUP(V120/H120,0)*0.00753),"")</f>
        <v>5.271E-2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16.543209876543209</v>
      </c>
      <c r="V122" s="44">
        <f>IFERROR(V118/H118,"0")+IFERROR(V119/H119,"0")+IFERROR(V120/H120,"0")+IFERROR(V121/H121,"0")</f>
        <v>17</v>
      </c>
      <c r="W122" s="44">
        <f>IFERROR(IF(W118="",0,W118),"0")+IFERROR(IF(W119="",0,W119),"0")+IFERROR(IF(W120="",0,W120),"0")+IFERROR(IF(W121="",0,W121),"0")</f>
        <v>0.27020999999999995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98</v>
      </c>
      <c r="V123" s="44">
        <f>IFERROR(SUM(V118:V121),"0")</f>
        <v>99.9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100</v>
      </c>
      <c r="V134" s="56">
        <f t="shared" ref="V134:V141" si="7">IFERROR(IF(U134="",0,CEILING((U134/$H134),1)*$H134),"")</f>
        <v>100.80000000000001</v>
      </c>
      <c r="W134" s="42">
        <f>IFERROR(IF(V134=0,"",ROUNDUP(V134/H134,0)*0.00753),"")</f>
        <v>0.18071999999999999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30</v>
      </c>
      <c r="V135" s="56">
        <f t="shared" si="7"/>
        <v>33.6</v>
      </c>
      <c r="W135" s="42">
        <f>IFERROR(IF(V135=0,"",ROUNDUP(V135/H135,0)*0.00753),"")</f>
        <v>6.0240000000000002E-2</v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180</v>
      </c>
      <c r="V136" s="56">
        <f t="shared" si="7"/>
        <v>180.6</v>
      </c>
      <c r="W136" s="42">
        <f>IFERROR(IF(V136=0,"",ROUNDUP(V136/H136,0)*0.00753),"")</f>
        <v>0.32379000000000002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2</v>
      </c>
      <c r="V138" s="56">
        <f t="shared" si="7"/>
        <v>2.4</v>
      </c>
      <c r="W138" s="42">
        <f>IFERROR(IF(V138=0,"",ROUNDUP(V138/H138,0)*0.00753),"")</f>
        <v>7.5300000000000002E-3</v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74.642857142857139</v>
      </c>
      <c r="V142" s="44">
        <f>IFERROR(V134/H134,"0")+IFERROR(V135/H135,"0")+IFERROR(V136/H136,"0")+IFERROR(V137/H137,"0")+IFERROR(V138/H138,"0")+IFERROR(V139/H139,"0")+IFERROR(V140/H140,"0")+IFERROR(V141/H141,"0")</f>
        <v>76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0.57228000000000012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312</v>
      </c>
      <c r="V143" s="44">
        <f>IFERROR(SUM(V134:V141),"0")</f>
        <v>317.39999999999998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300</v>
      </c>
      <c r="V156" s="56">
        <f>IFERROR(IF(U156="",0,CEILING((U156/$H156),1)*$H156),"")</f>
        <v>302.40000000000003</v>
      </c>
      <c r="W156" s="42">
        <f>IFERROR(IF(V156=0,"",ROUNDUP(V156/H156,0)*0.00937),"")</f>
        <v>0.52471999999999996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150</v>
      </c>
      <c r="V157" s="56">
        <f>IFERROR(IF(U157="",0,CEILING((U157/$H157),1)*$H157),"")</f>
        <v>151.20000000000002</v>
      </c>
      <c r="W157" s="42">
        <f>IFERROR(IF(V157=0,"",ROUNDUP(V157/H157,0)*0.00937),"")</f>
        <v>0.26235999999999998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170</v>
      </c>
      <c r="V158" s="56">
        <f>IFERROR(IF(U158="",0,CEILING((U158/$H158),1)*$H158),"")</f>
        <v>172.8</v>
      </c>
      <c r="W158" s="42">
        <f>IFERROR(IF(V158=0,"",ROUNDUP(V158/H158,0)*0.00937),"")</f>
        <v>0.29984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80</v>
      </c>
      <c r="V159" s="56">
        <f>IFERROR(IF(U159="",0,CEILING((U159/$H159),1)*$H159),"")</f>
        <v>81</v>
      </c>
      <c r="W159" s="42">
        <f>IFERROR(IF(V159=0,"",ROUNDUP(V159/H159,0)*0.00937),"")</f>
        <v>0.14055000000000001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129.62962962962962</v>
      </c>
      <c r="V160" s="44">
        <f>IFERROR(V156/H156,"0")+IFERROR(V157/H157,"0")+IFERROR(V158/H158,"0")+IFERROR(V159/H159,"0")</f>
        <v>131</v>
      </c>
      <c r="W160" s="44">
        <f>IFERROR(IF(W156="",0,W156),"0")+IFERROR(IF(W157="",0,W157),"0")+IFERROR(IF(W158="",0,W158),"0")+IFERROR(IF(W159="",0,W159),"0")</f>
        <v>1.2274700000000001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700</v>
      </c>
      <c r="V161" s="44">
        <f>IFERROR(SUM(V156:V159),"0")</f>
        <v>707.40000000000009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220</v>
      </c>
      <c r="V164" s="56">
        <f t="shared" si="8"/>
        <v>226.2</v>
      </c>
      <c r="W164" s="42">
        <f>IFERROR(IF(V164=0,"",ROUNDUP(V164/H164,0)*0.02175),"")</f>
        <v>0.63074999999999992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20</v>
      </c>
      <c r="V166" s="56">
        <f t="shared" si="8"/>
        <v>24.299999999999997</v>
      </c>
      <c r="W166" s="42">
        <f>IFERROR(IF(V166=0,"",ROUNDUP(V166/H166,0)*0.02175),"")</f>
        <v>6.5250000000000002E-2</v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150</v>
      </c>
      <c r="V168" s="56">
        <f t="shared" si="8"/>
        <v>156</v>
      </c>
      <c r="W168" s="42">
        <f>IFERROR(IF(V168=0,"",ROUNDUP(V168/H168,0)*0.02175),"")</f>
        <v>0.43499999999999994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20</v>
      </c>
      <c r="V169" s="56">
        <f t="shared" si="8"/>
        <v>24.299999999999997</v>
      </c>
      <c r="W169" s="42">
        <f>IFERROR(IF(V169=0,"",ROUNDUP(V169/H169,0)*0.02175),"")</f>
        <v>6.5250000000000002E-2</v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60</v>
      </c>
      <c r="V170" s="56">
        <f t="shared" si="8"/>
        <v>60</v>
      </c>
      <c r="W170" s="42">
        <f>IFERROR(IF(V170=0,"",ROUNDUP(V170/H170,0)*0.00753),"")</f>
        <v>0.18825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120</v>
      </c>
      <c r="V172" s="56">
        <f t="shared" si="8"/>
        <v>120</v>
      </c>
      <c r="W172" s="42">
        <f>IFERROR(IF(V172=0,"",ROUNDUP(V172/H172,0)*0.00753),"")</f>
        <v>0.3765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9</v>
      </c>
      <c r="V174" s="56">
        <f t="shared" si="8"/>
        <v>9.6</v>
      </c>
      <c r="W174" s="42">
        <f t="shared" ref="W174:W179" si="9">IFERROR(IF(V174=0,"",ROUNDUP(V174/H174,0)*0.00753),"")</f>
        <v>3.0120000000000001E-2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6</v>
      </c>
      <c r="V175" s="56">
        <f t="shared" si="8"/>
        <v>7.1999999999999993</v>
      </c>
      <c r="W175" s="42">
        <f t="shared" si="9"/>
        <v>2.2589999999999999E-2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6</v>
      </c>
      <c r="V176" s="56">
        <f t="shared" si="8"/>
        <v>7.1999999999999993</v>
      </c>
      <c r="W176" s="42">
        <f t="shared" si="9"/>
        <v>2.2589999999999999E-2</v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9</v>
      </c>
      <c r="V178" s="56">
        <f t="shared" si="8"/>
        <v>9.6</v>
      </c>
      <c r="W178" s="42">
        <f t="shared" si="9"/>
        <v>3.0120000000000001E-2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9</v>
      </c>
      <c r="V179" s="56">
        <f t="shared" si="8"/>
        <v>9.6</v>
      </c>
      <c r="W179" s="42">
        <f t="shared" si="9"/>
        <v>3.0120000000000001E-2</v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143.62416904083571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148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1.8965399999999999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629</v>
      </c>
      <c r="V181" s="44">
        <f>IFERROR(SUM(V163:V179),"0")</f>
        <v>654.00000000000011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9.6</v>
      </c>
      <c r="V184" s="56">
        <f>IFERROR(IF(U184="",0,CEILING((U184/$H184),1)*$H184),"")</f>
        <v>9.6</v>
      </c>
      <c r="W184" s="42">
        <f>IFERROR(IF(V184=0,"",ROUNDUP(V184/H184,0)*0.00753),"")</f>
        <v>3.0120000000000001E-2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4</v>
      </c>
      <c r="V185" s="44">
        <f>IFERROR(V183/H183,"0")+IFERROR(V184/H184,"0")</f>
        <v>4</v>
      </c>
      <c r="W185" s="44">
        <f>IFERROR(IF(W183="",0,W183),"0")+IFERROR(IF(W184="",0,W184),"0")</f>
        <v>3.0120000000000001E-2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9.6</v>
      </c>
      <c r="V186" s="44">
        <f>IFERROR(SUM(V183:V184),"0")</f>
        <v>9.6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20</v>
      </c>
      <c r="V190" s="56">
        <f t="shared" si="10"/>
        <v>21.6</v>
      </c>
      <c r="W190" s="42">
        <f>IFERROR(IF(V190=0,"",ROUNDUP(V190/H190,0)*0.02039),"")</f>
        <v>4.0779999999999997E-2</v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1.8518518518518516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4.0779999999999997E-2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20</v>
      </c>
      <c r="V205" s="44">
        <f>IFERROR(SUM(V189:V203),"0")</f>
        <v>21.6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70</v>
      </c>
      <c r="V211" s="56">
        <f>IFERROR(IF(U211="",0,CEILING((U211/$H211),1)*$H211),"")</f>
        <v>71.400000000000006</v>
      </c>
      <c r="W211" s="42">
        <f>IFERROR(IF(V211=0,"",ROUNDUP(V211/H211,0)*0.00753),"")</f>
        <v>0.12801000000000001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20</v>
      </c>
      <c r="V212" s="56">
        <f>IFERROR(IF(U212="",0,CEILING((U212/$H212),1)*$H212),"")</f>
        <v>21</v>
      </c>
      <c r="W212" s="42">
        <f>IFERROR(IF(V212=0,"",ROUNDUP(V212/H212,0)*0.00753),"")</f>
        <v>3.7650000000000003E-2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21.428571428571427</v>
      </c>
      <c r="V215" s="44">
        <f>IFERROR(V211/H211,"0")+IFERROR(V212/H212,"0")+IFERROR(V213/H213,"0")+IFERROR(V214/H214,"0")</f>
        <v>22</v>
      </c>
      <c r="W215" s="44">
        <f>IFERROR(IF(W211="",0,W211),"0")+IFERROR(IF(W212="",0,W212),"0")+IFERROR(IF(W213="",0,W213),"0")+IFERROR(IF(W214="",0,W214),"0")</f>
        <v>0.16566000000000003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90</v>
      </c>
      <c r="V216" s="44">
        <f>IFERROR(SUM(V211:V214),"0")</f>
        <v>92.4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1000</v>
      </c>
      <c r="V218" s="56">
        <f t="shared" ref="V218:V223" si="12">IFERROR(IF(U218="",0,CEILING((U218/$H218),1)*$H218),"")</f>
        <v>1004.4</v>
      </c>
      <c r="W218" s="42">
        <f>IFERROR(IF(V218=0,"",ROUNDUP(V218/H218,0)*0.02175),"")</f>
        <v>2.6969999999999996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123.4567901234568</v>
      </c>
      <c r="V224" s="44">
        <f>IFERROR(V218/H218,"0")+IFERROR(V219/H219,"0")+IFERROR(V220/H220,"0")+IFERROR(V221/H221,"0")+IFERROR(V222/H222,"0")+IFERROR(V223/H223,"0")</f>
        <v>124</v>
      </c>
      <c r="W224" s="44">
        <f>IFERROR(IF(W218="",0,W218),"0")+IFERROR(IF(W219="",0,W219),"0")+IFERROR(IF(W220="",0,W220),"0")+IFERROR(IF(W221="",0,W221),"0")+IFERROR(IF(W222="",0,W222),"0")+IFERROR(IF(W223="",0,W223),"0")</f>
        <v>2.6969999999999996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1000</v>
      </c>
      <c r="V225" s="44">
        <f>IFERROR(SUM(V218:V223),"0")</f>
        <v>1004.4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60</v>
      </c>
      <c r="V227" s="56">
        <f>IFERROR(IF(U227="",0,CEILING((U227/$H227),1)*$H227),"")</f>
        <v>67.2</v>
      </c>
      <c r="W227" s="42">
        <f>IFERROR(IF(V227=0,"",ROUNDUP(V227/H227,0)*0.02175),"")</f>
        <v>0.17399999999999999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210</v>
      </c>
      <c r="V228" s="56">
        <f>IFERROR(IF(U228="",0,CEILING((U228/$H228),1)*$H228),"")</f>
        <v>210.6</v>
      </c>
      <c r="W228" s="42">
        <f>IFERROR(IF(V228=0,"",ROUNDUP(V228/H228,0)*0.02175),"")</f>
        <v>0.58724999999999994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60</v>
      </c>
      <c r="V229" s="56">
        <f>IFERROR(IF(U229="",0,CEILING((U229/$H229),1)*$H229),"")</f>
        <v>67.2</v>
      </c>
      <c r="W229" s="42">
        <f>IFERROR(IF(V229=0,"",ROUNDUP(V229/H229,0)*0.02175),"")</f>
        <v>0.17399999999999999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41.208791208791212</v>
      </c>
      <c r="V231" s="44">
        <f>IFERROR(V227/H227,"0")+IFERROR(V228/H228,"0")+IFERROR(V229/H229,"0")+IFERROR(V230/H230,"0")</f>
        <v>43</v>
      </c>
      <c r="W231" s="44">
        <f>IFERROR(IF(W227="",0,W227),"0")+IFERROR(IF(W228="",0,W228),"0")+IFERROR(IF(W229="",0,W229),"0")+IFERROR(IF(W230="",0,W230),"0")</f>
        <v>0.93524999999999991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330</v>
      </c>
      <c r="V232" s="44">
        <f>IFERROR(SUM(V227:V230),"0")</f>
        <v>345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10</v>
      </c>
      <c r="V234" s="56">
        <f>IFERROR(IF(U234="",0,CEILING((U234/$H234),1)*$H234),"")</f>
        <v>12.16</v>
      </c>
      <c r="W234" s="42">
        <f>IFERROR(IF(V234=0,"",ROUNDUP(V234/H234,0)*0.00753),"")</f>
        <v>3.0120000000000001E-2</v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10</v>
      </c>
      <c r="V235" s="56">
        <f>IFERROR(IF(U235="",0,CEILING((U235/$H235),1)*$H235),"")</f>
        <v>12.16</v>
      </c>
      <c r="W235" s="42">
        <f>IFERROR(IF(V235=0,"",ROUNDUP(V235/H235,0)*0.00753),"")</f>
        <v>3.0120000000000001E-2</v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6.5789473684210522</v>
      </c>
      <c r="V237" s="44">
        <f>IFERROR(V234/H234,"0")+IFERROR(V235/H235,"0")+IFERROR(V236/H236,"0")</f>
        <v>8</v>
      </c>
      <c r="W237" s="44">
        <f>IFERROR(IF(W234="",0,W234),"0")+IFERROR(IF(W235="",0,W235),"0")+IFERROR(IF(W236="",0,W236),"0")</f>
        <v>6.0240000000000002E-2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20</v>
      </c>
      <c r="V238" s="44">
        <f>IFERROR(SUM(V234:V236),"0")</f>
        <v>24.32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6</v>
      </c>
      <c r="V240" s="56">
        <f>IFERROR(IF(U240="",0,CEILING((U240/$H240),1)*$H240),"")</f>
        <v>6</v>
      </c>
      <c r="W240" s="42">
        <f>IFERROR(IF(V240=0,"",ROUNDUP(V240/H240,0)*0.00474),"")</f>
        <v>1.422E-2</v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6</v>
      </c>
      <c r="V241" s="56">
        <f>IFERROR(IF(U241="",0,CEILING((U241/$H241),1)*$H241),"")</f>
        <v>6</v>
      </c>
      <c r="W241" s="42">
        <f>IFERROR(IF(V241=0,"",ROUNDUP(V241/H241,0)*0.00474),"")</f>
        <v>1.422E-2</v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6</v>
      </c>
      <c r="V242" s="56">
        <f>IFERROR(IF(U242="",0,CEILING((U242/$H242),1)*$H242),"")</f>
        <v>6</v>
      </c>
      <c r="W242" s="42">
        <f>IFERROR(IF(V242=0,"",ROUNDUP(V242/H242,0)*0.00474),"")</f>
        <v>1.422E-2</v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9</v>
      </c>
      <c r="V243" s="44">
        <f>IFERROR(V240/H240,"0")+IFERROR(V241/H241,"0")+IFERROR(V242/H242,"0")</f>
        <v>9</v>
      </c>
      <c r="W243" s="44">
        <f>IFERROR(IF(W240="",0,W240),"0")+IFERROR(IF(W241="",0,W241),"0")+IFERROR(IF(W242="",0,W242),"0")</f>
        <v>4.2660000000000003E-2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18</v>
      </c>
      <c r="V244" s="44">
        <f>IFERROR(SUM(V240:V242),"0")</f>
        <v>18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40</v>
      </c>
      <c r="V247" s="56">
        <f t="shared" ref="V247:V253" si="13">IFERROR(IF(U247="",0,CEILING((U247/$H247),1)*$H247),"")</f>
        <v>43.2</v>
      </c>
      <c r="W247" s="42">
        <f>IFERROR(IF(V247=0,"",ROUNDUP(V247/H247,0)*0.02175),"")</f>
        <v>8.6999999999999994E-2</v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30</v>
      </c>
      <c r="V249" s="56">
        <f t="shared" si="13"/>
        <v>32.400000000000006</v>
      </c>
      <c r="W249" s="42">
        <f>IFERROR(IF(V249=0,"",ROUNDUP(V249/H249,0)*0.02039),"")</f>
        <v>6.1169999999999995E-2</v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10</v>
      </c>
      <c r="V251" s="56">
        <f t="shared" si="13"/>
        <v>10.8</v>
      </c>
      <c r="W251" s="42">
        <f>IFERROR(IF(V251=0,"",ROUNDUP(V251/H251,0)*0.02175),"")</f>
        <v>2.1749999999999999E-2</v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7.4074074074074066</v>
      </c>
      <c r="V254" s="44">
        <f>IFERROR(V247/H247,"0")+IFERROR(V248/H248,"0")+IFERROR(V249/H249,"0")+IFERROR(V250/H250,"0")+IFERROR(V251/H251,"0")+IFERROR(V252/H252,"0")+IFERROR(V253/H253,"0")</f>
        <v>8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0.16991999999999999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80</v>
      </c>
      <c r="V255" s="44">
        <f>IFERROR(SUM(V247:V253),"0")</f>
        <v>86.4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50</v>
      </c>
      <c r="V257" s="56">
        <f>IFERROR(IF(U257="",0,CEILING((U257/$H257),1)*$H257),"")</f>
        <v>52.56</v>
      </c>
      <c r="W257" s="42">
        <f>IFERROR(IF(V257=0,"",ROUNDUP(V257/H257,0)*0.00753),"")</f>
        <v>9.0359999999999996E-2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11.415525114155251</v>
      </c>
      <c r="V259" s="44">
        <f>IFERROR(V257/H257,"0")+IFERROR(V258/H258,"0")</f>
        <v>12</v>
      </c>
      <c r="W259" s="44">
        <f>IFERROR(IF(W257="",0,W257),"0")+IFERROR(IF(W258="",0,W258),"0")</f>
        <v>9.0359999999999996E-2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50</v>
      </c>
      <c r="V260" s="44">
        <f>IFERROR(SUM(V257:V258),"0")</f>
        <v>52.56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6</v>
      </c>
      <c r="V263" s="56">
        <f>IFERROR(IF(U263="",0,CEILING((U263/$H263),1)*$H263),"")</f>
        <v>7.2</v>
      </c>
      <c r="W263" s="42">
        <f>IFERROR(IF(V263=0,"",ROUNDUP(V263/H263,0)*0.00753),"")</f>
        <v>3.0120000000000001E-2</v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3.333333333333333</v>
      </c>
      <c r="V264" s="44">
        <f>IFERROR(V263/H263,"0")</f>
        <v>4</v>
      </c>
      <c r="W264" s="44">
        <f>IFERROR(IF(W263="",0,W263),"0")</f>
        <v>3.0120000000000001E-2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6</v>
      </c>
      <c r="V265" s="44">
        <f>IFERROR(SUM(V263:V263),"0")</f>
        <v>7.2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40</v>
      </c>
      <c r="V267" s="56">
        <f>IFERROR(IF(U267="",0,CEILING((U267/$H267),1)*$H267),"")</f>
        <v>40.5</v>
      </c>
      <c r="W267" s="42">
        <f>IFERROR(IF(V267=0,"",ROUNDUP(V267/H267,0)*0.02175),"")</f>
        <v>0.10874999999999999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125</v>
      </c>
      <c r="V268" s="56">
        <f>IFERROR(IF(U268="",0,CEILING((U268/$H268),1)*$H268),"")</f>
        <v>126</v>
      </c>
      <c r="W268" s="42">
        <f>IFERROR(IF(V268=0,"",ROUNDUP(V268/H268,0)*0.00753),"")</f>
        <v>0.3765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25</v>
      </c>
      <c r="V269" s="56">
        <f>IFERROR(IF(U269="",0,CEILING((U269/$H269),1)*$H269),"")</f>
        <v>25.2</v>
      </c>
      <c r="W269" s="42">
        <f>IFERROR(IF(V269=0,"",ROUNDUP(V269/H269,0)*0.00753),"")</f>
        <v>7.5300000000000006E-2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64.462081128747798</v>
      </c>
      <c r="V270" s="44">
        <f>IFERROR(V267/H267,"0")+IFERROR(V268/H268,"0")+IFERROR(V269/H269,"0")</f>
        <v>65</v>
      </c>
      <c r="W270" s="44">
        <f>IFERROR(IF(W267="",0,W267),"0")+IFERROR(IF(W268="",0,W268),"0")+IFERROR(IF(W269="",0,W269),"0")</f>
        <v>0.56054999999999999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190</v>
      </c>
      <c r="V271" s="44">
        <f>IFERROR(SUM(V267:V269),"0")</f>
        <v>191.7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3700</v>
      </c>
      <c r="V283" s="56">
        <f t="shared" ref="V283:V290" si="14">IFERROR(IF(U283="",0,CEILING((U283/$H283),1)*$H283),"")</f>
        <v>3705</v>
      </c>
      <c r="W283" s="42">
        <f>IFERROR(IF(V283=0,"",ROUNDUP(V283/H283,0)*0.02175),"")</f>
        <v>5.3722499999999993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2550</v>
      </c>
      <c r="V286" s="56">
        <f t="shared" si="14"/>
        <v>2550</v>
      </c>
      <c r="W286" s="42">
        <f>IFERROR(IF(V286=0,"",ROUNDUP(V286/H286,0)*0.02039),"")</f>
        <v>3.4662999999999999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1050</v>
      </c>
      <c r="V288" s="56">
        <f t="shared" si="14"/>
        <v>1050</v>
      </c>
      <c r="W288" s="42">
        <f>IFERROR(IF(V288=0,"",ROUNDUP(V288/H288,0)*0.02039),"")</f>
        <v>1.4272999999999998</v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486.66666666666663</v>
      </c>
      <c r="V291" s="44">
        <f>IFERROR(V283/H283,"0")+IFERROR(V284/H284,"0")+IFERROR(V285/H285,"0")+IFERROR(V286/H286,"0")+IFERROR(V287/H287,"0")+IFERROR(V288/H288,"0")+IFERROR(V289/H289,"0")+IFERROR(V290/H290,"0")</f>
        <v>487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10.26585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7300</v>
      </c>
      <c r="V292" s="44">
        <f>IFERROR(SUM(V283:V290),"0")</f>
        <v>7305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400</v>
      </c>
      <c r="V299" s="56">
        <f>IFERROR(IF(U299="",0,CEILING((U299/$H299),1)*$H299),"")</f>
        <v>405.59999999999997</v>
      </c>
      <c r="W299" s="42">
        <f>IFERROR(IF(V299=0,"",ROUNDUP(V299/H299,0)*0.02175),"")</f>
        <v>1.131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51.282051282051285</v>
      </c>
      <c r="V300" s="44">
        <f>IFERROR(V299/H299,"0")</f>
        <v>52</v>
      </c>
      <c r="W300" s="44">
        <f>IFERROR(IF(W299="",0,W299),"0")</f>
        <v>1.131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400</v>
      </c>
      <c r="V301" s="44">
        <f>IFERROR(SUM(V299:V299),"0")</f>
        <v>405.59999999999997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120</v>
      </c>
      <c r="V303" s="56">
        <f>IFERROR(IF(U303="",0,CEILING((U303/$H303),1)*$H303),"")</f>
        <v>124.8</v>
      </c>
      <c r="W303" s="42">
        <f>IFERROR(IF(V303=0,"",ROUNDUP(V303/H303,0)*0.02175),"")</f>
        <v>0.34799999999999998</v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15.384615384615385</v>
      </c>
      <c r="V304" s="44">
        <f>IFERROR(V303/H303,"0")</f>
        <v>16</v>
      </c>
      <c r="W304" s="44">
        <f>IFERROR(IF(W303="",0,W303),"0")</f>
        <v>0.34799999999999998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120</v>
      </c>
      <c r="V305" s="44">
        <f>IFERROR(SUM(V303:V303),"0")</f>
        <v>124.8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290</v>
      </c>
      <c r="V308" s="56">
        <f>IFERROR(IF(U308="",0,CEILING((U308/$H308),1)*$H308),"")</f>
        <v>300</v>
      </c>
      <c r="W308" s="42">
        <f>IFERROR(IF(V308=0,"",ROUNDUP(V308/H308,0)*0.02175),"")</f>
        <v>0.54374999999999996</v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24.166666666666668</v>
      </c>
      <c r="V312" s="44">
        <f>IFERROR(V308/H308,"0")+IFERROR(V309/H309,"0")+IFERROR(V310/H310,"0")+IFERROR(V311/H311,"0")</f>
        <v>25</v>
      </c>
      <c r="W312" s="44">
        <f>IFERROR(IF(W308="",0,W308),"0")+IFERROR(IF(W309="",0,W309),"0")+IFERROR(IF(W310="",0,W310),"0")+IFERROR(IF(W311="",0,W311),"0")</f>
        <v>0.54374999999999996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290</v>
      </c>
      <c r="V313" s="44">
        <f>IFERROR(SUM(V308:V311),"0")</f>
        <v>300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140</v>
      </c>
      <c r="V315" s="56">
        <f>IFERROR(IF(U315="",0,CEILING((U315/$H315),1)*$H315),"")</f>
        <v>140.16</v>
      </c>
      <c r="W315" s="42">
        <f>IFERROR(IF(V315=0,"",ROUNDUP(V315/H315,0)*0.00753),"")</f>
        <v>0.24096000000000001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31.963470319634705</v>
      </c>
      <c r="V317" s="44">
        <f>IFERROR(V315/H315,"0")+IFERROR(V316/H316,"0")</f>
        <v>32</v>
      </c>
      <c r="W317" s="44">
        <f>IFERROR(IF(W315="",0,W315),"0")+IFERROR(IF(W316="",0,W316),"0")</f>
        <v>0.24096000000000001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140</v>
      </c>
      <c r="V318" s="44">
        <f>IFERROR(SUM(V315:V316),"0")</f>
        <v>140.16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200</v>
      </c>
      <c r="V320" s="56">
        <f>IFERROR(IF(U320="",0,CEILING((U320/$H320),1)*$H320),"")</f>
        <v>202.79999999999998</v>
      </c>
      <c r="W320" s="42">
        <f>IFERROR(IF(V320=0,"",ROUNDUP(V320/H320,0)*0.02175),"")</f>
        <v>0.5655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30</v>
      </c>
      <c r="V321" s="56">
        <f>IFERROR(IF(U321="",0,CEILING((U321/$H321),1)*$H321),"")</f>
        <v>31.2</v>
      </c>
      <c r="W321" s="42">
        <f>IFERROR(IF(V321=0,"",ROUNDUP(V321/H321,0)*0.02175),"")</f>
        <v>8.6999999999999994E-2</v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29.487179487179489</v>
      </c>
      <c r="V324" s="44">
        <f>IFERROR(V320/H320,"0")+IFERROR(V321/H321,"0")+IFERROR(V322/H322,"0")+IFERROR(V323/H323,"0")</f>
        <v>30</v>
      </c>
      <c r="W324" s="44">
        <f>IFERROR(IF(W320="",0,W320),"0")+IFERROR(IF(W321="",0,W321),"0")+IFERROR(IF(W322="",0,W322),"0")+IFERROR(IF(W323="",0,W323),"0")</f>
        <v>0.65249999999999997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230</v>
      </c>
      <c r="V325" s="44">
        <f>IFERROR(SUM(V320:V323),"0")</f>
        <v>233.99999999999997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140</v>
      </c>
      <c r="V327" s="56">
        <f>IFERROR(IF(U327="",0,CEILING((U327/$H327),1)*$H327),"")</f>
        <v>140.4</v>
      </c>
      <c r="W327" s="42">
        <f>IFERROR(IF(V327=0,"",ROUNDUP(V327/H327,0)*0.02175),"")</f>
        <v>0.39149999999999996</v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17.948717948717949</v>
      </c>
      <c r="V328" s="44">
        <f>IFERROR(V327/H327,"0")</f>
        <v>18</v>
      </c>
      <c r="W328" s="44">
        <f>IFERROR(IF(W327="",0,W327),"0")</f>
        <v>0.39149999999999996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140</v>
      </c>
      <c r="V329" s="44">
        <f>IFERROR(SUM(V327:V327),"0")</f>
        <v>140.4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350</v>
      </c>
      <c r="V338" s="56">
        <f t="shared" ref="V338:V350" si="15">IFERROR(IF(U338="",0,CEILING((U338/$H338),1)*$H338),"")</f>
        <v>352.8</v>
      </c>
      <c r="W338" s="42">
        <f>IFERROR(IF(V338=0,"",ROUNDUP(V338/H338,0)*0.00753),"")</f>
        <v>0.63251999999999997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130</v>
      </c>
      <c r="V339" s="56">
        <f t="shared" si="15"/>
        <v>130.20000000000002</v>
      </c>
      <c r="W339" s="42">
        <f>IFERROR(IF(V339=0,"",ROUNDUP(V339/H339,0)*0.00753),"")</f>
        <v>0.23343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480</v>
      </c>
      <c r="V340" s="56">
        <f t="shared" si="15"/>
        <v>483</v>
      </c>
      <c r="W340" s="42">
        <f>IFERROR(IF(V340=0,"",ROUNDUP(V340/H340,0)*0.00753),"")</f>
        <v>0.86595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6</v>
      </c>
      <c r="V341" s="56">
        <f t="shared" si="15"/>
        <v>6.72</v>
      </c>
      <c r="W341" s="42">
        <f>IFERROR(IF(V341=0,"",ROUNDUP(V341/H341,0)*0.00753),"")</f>
        <v>3.0120000000000001E-2</v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4</v>
      </c>
      <c r="V349" s="56">
        <f t="shared" si="15"/>
        <v>4.2</v>
      </c>
      <c r="W349" s="42">
        <f t="shared" si="16"/>
        <v>1.004E-2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234.04761904761904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236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1.77206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970</v>
      </c>
      <c r="V352" s="44">
        <f>IFERROR(SUM(V338:V350),"0")</f>
        <v>976.92000000000007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30</v>
      </c>
      <c r="V376" s="56">
        <f>IFERROR(IF(U376="",0,CEILING((U376/$H376),1)*$H376),"")</f>
        <v>31.200000000000003</v>
      </c>
      <c r="W376" s="42">
        <f>IFERROR(IF(V376=0,"",ROUNDUP(V376/H376,0)*0.01196),"")</f>
        <v>7.1760000000000004E-2</v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5.7692307692307692</v>
      </c>
      <c r="V378" s="44">
        <f>IFERROR(V376/H376,"0")+IFERROR(V377/H377,"0")</f>
        <v>6</v>
      </c>
      <c r="W378" s="44">
        <f>IFERROR(IF(W376="",0,W376),"0")+IFERROR(IF(W377="",0,W377),"0")</f>
        <v>7.1760000000000004E-2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30</v>
      </c>
      <c r="V379" s="44">
        <f>IFERROR(SUM(V376:V377),"0")</f>
        <v>31.200000000000003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500</v>
      </c>
      <c r="V381" s="56">
        <f t="shared" ref="V381:V387" si="17">IFERROR(IF(U381="",0,CEILING((U381/$H381),1)*$H381),"")</f>
        <v>504</v>
      </c>
      <c r="W381" s="42">
        <f>IFERROR(IF(V381=0,"",ROUNDUP(V381/H381,0)*0.00753),"")</f>
        <v>0.90360000000000007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20</v>
      </c>
      <c r="V382" s="56">
        <f t="shared" si="17"/>
        <v>20</v>
      </c>
      <c r="W382" s="42">
        <f>IFERROR(IF(V382=0,"",ROUNDUP(V382/H382,0)*0.00937),"")</f>
        <v>4.6850000000000003E-2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124.04761904761904</v>
      </c>
      <c r="V388" s="44">
        <f>IFERROR(V381/H381,"0")+IFERROR(V382/H382,"0")+IFERROR(V383/H383,"0")+IFERROR(V384/H384,"0")+IFERROR(V385/H385,"0")+IFERROR(V386/H386,"0")+IFERROR(V387/H387,"0")</f>
        <v>125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0.95045000000000002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520</v>
      </c>
      <c r="V389" s="44">
        <f>IFERROR(SUM(V381:V387),"0")</f>
        <v>524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650</v>
      </c>
      <c r="V402" s="56">
        <f t="shared" si="18"/>
        <v>654.72</v>
      </c>
      <c r="W402" s="42">
        <f>IFERROR(IF(V402=0,"",ROUNDUP(V402/H402,0)*0.01196),"")</f>
        <v>1.4830399999999999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280</v>
      </c>
      <c r="V404" s="56">
        <f t="shared" si="18"/>
        <v>285.12</v>
      </c>
      <c r="W404" s="42">
        <f>IFERROR(IF(V404=0,"",ROUNDUP(V404/H404,0)*0.01196),"")</f>
        <v>0.64583999999999997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176.13636363636363</v>
      </c>
      <c r="V410" s="44">
        <f>IFERROR(V401/H401,"0")+IFERROR(V402/H402,"0")+IFERROR(V403/H403,"0")+IFERROR(V404/H404,"0")+IFERROR(V405/H405,"0")+IFERROR(V406/H406,"0")+IFERROR(V407/H407,"0")+IFERROR(V408/H408,"0")+IFERROR(V409/H409,"0")</f>
        <v>178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2.1288799999999997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930</v>
      </c>
      <c r="V411" s="44">
        <f>IFERROR(SUM(V401:V409),"0")</f>
        <v>939.84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350</v>
      </c>
      <c r="V413" s="56">
        <f>IFERROR(IF(U413="",0,CEILING((U413/$H413),1)*$H413),"")</f>
        <v>353.76</v>
      </c>
      <c r="W413" s="42">
        <f>IFERROR(IF(V413=0,"",ROUNDUP(V413/H413,0)*0.01196),"")</f>
        <v>0.80132000000000003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66.287878787878782</v>
      </c>
      <c r="V415" s="44">
        <f>IFERROR(V413/H413,"0")+IFERROR(V414/H414,"0")</f>
        <v>67</v>
      </c>
      <c r="W415" s="44">
        <f>IFERROR(IF(W413="",0,W413),"0")+IFERROR(IF(W414="",0,W414),"0")</f>
        <v>0.80132000000000003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350</v>
      </c>
      <c r="V416" s="44">
        <f>IFERROR(SUM(V413:V414),"0")</f>
        <v>353.76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50</v>
      </c>
      <c r="V418" s="56">
        <f t="shared" ref="V418:V423" si="19">IFERROR(IF(U418="",0,CEILING((U418/$H418),1)*$H418),"")</f>
        <v>52.800000000000004</v>
      </c>
      <c r="W418" s="42">
        <f>IFERROR(IF(V418=0,"",ROUNDUP(V418/H418,0)*0.01196),"")</f>
        <v>0.1196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150</v>
      </c>
      <c r="V419" s="56">
        <f t="shared" si="19"/>
        <v>153.12</v>
      </c>
      <c r="W419" s="42">
        <f>IFERROR(IF(V419=0,"",ROUNDUP(V419/H419,0)*0.01196),"")</f>
        <v>0.34683999999999998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100</v>
      </c>
      <c r="V420" s="56">
        <f t="shared" si="19"/>
        <v>100.32000000000001</v>
      </c>
      <c r="W420" s="42">
        <f>IFERROR(IF(V420=0,"",ROUNDUP(V420/H420,0)*0.01196),"")</f>
        <v>0.22724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56.818181818181813</v>
      </c>
      <c r="V424" s="44">
        <f>IFERROR(V418/H418,"0")+IFERROR(V419/H419,"0")+IFERROR(V420/H420,"0")+IFERROR(V421/H421,"0")+IFERROR(V422/H422,"0")+IFERROR(V423/H423,"0")</f>
        <v>58</v>
      </c>
      <c r="W424" s="44">
        <f>IFERROR(IF(W418="",0,W418),"0")+IFERROR(IF(W419="",0,W419),"0")+IFERROR(IF(W420="",0,W420),"0")+IFERROR(IF(W421="",0,W421),"0")+IFERROR(IF(W422="",0,W422),"0")+IFERROR(IF(W423="",0,W423),"0")</f>
        <v>0.69367999999999996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300</v>
      </c>
      <c r="V425" s="44">
        <f>IFERROR(SUM(V418:V423),"0")</f>
        <v>306.24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550</v>
      </c>
      <c r="V435" s="56">
        <f>IFERROR(IF(U435="",0,CEILING((U435/$H435),1)*$H435),"")</f>
        <v>552</v>
      </c>
      <c r="W435" s="42">
        <f>IFERROR(IF(V435=0,"",ROUNDUP(V435/H435,0)*0.02175),"")</f>
        <v>1.0004999999999999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45.833333333333336</v>
      </c>
      <c r="V436" s="44">
        <f>IFERROR(V434/H434,"0")+IFERROR(V435/H435,"0")</f>
        <v>46</v>
      </c>
      <c r="W436" s="44">
        <f>IFERROR(IF(W434="",0,W434),"0")+IFERROR(IF(W435="",0,W435),"0")</f>
        <v>1.0004999999999999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550</v>
      </c>
      <c r="V437" s="44">
        <f>IFERROR(SUM(V434:V435),"0")</f>
        <v>552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40</v>
      </c>
      <c r="V444" s="56">
        <f>IFERROR(IF(U444="",0,CEILING((U444/$H444),1)*$H444),"")</f>
        <v>43.8</v>
      </c>
      <c r="W444" s="42">
        <f>IFERROR(IF(V444=0,"",ROUNDUP(V444/H444,0)*0.00753),"")</f>
        <v>7.5300000000000006E-2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80</v>
      </c>
      <c r="V445" s="56">
        <f>IFERROR(IF(U445="",0,CEILING((U445/$H445),1)*$H445),"")</f>
        <v>83.22</v>
      </c>
      <c r="W445" s="42">
        <f>IFERROR(IF(V445=0,"",ROUNDUP(V445/H445,0)*0.00753),"")</f>
        <v>0.14307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27.397260273972606</v>
      </c>
      <c r="V446" s="44">
        <f>IFERROR(V444/H444,"0")+IFERROR(V445/H445,"0")</f>
        <v>29</v>
      </c>
      <c r="W446" s="44">
        <f>IFERROR(IF(W444="",0,W444),"0")+IFERROR(IF(W445="",0,W445),"0")</f>
        <v>0.21837000000000001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120</v>
      </c>
      <c r="V447" s="44">
        <f>IFERROR(SUM(V444:V445),"0")</f>
        <v>127.02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1450</v>
      </c>
      <c r="V455" s="56">
        <f>IFERROR(IF(U455="",0,CEILING((U455/$H455),1)*$H455),"")</f>
        <v>1450.8</v>
      </c>
      <c r="W455" s="42">
        <f>IFERROR(IF(V455=0,"",ROUNDUP(V455/H455,0)*0.02175),"")</f>
        <v>4.0454999999999997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185.89743589743591</v>
      </c>
      <c r="V456" s="44">
        <f>IFERROR(V455/H455,"0")</f>
        <v>186</v>
      </c>
      <c r="W456" s="44">
        <f>IFERROR(IF(W455="",0,W455),"0")</f>
        <v>4.0454999999999997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1450</v>
      </c>
      <c r="V457" s="44">
        <f>IFERROR(SUM(V455:V455),"0")</f>
        <v>1450.8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17984.599999999999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18162.120000000003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18910.285297568375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19099.260000000013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32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32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19710.285297568375</v>
      </c>
      <c r="V461" s="44">
        <f>GrossWeightTotalR+PalletQtyTotalR*25</f>
        <v>19899.260000000013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2424.05872486304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2454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36.009739999999994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58.2</v>
      </c>
      <c r="C468" s="53">
        <f>IFERROR(V46*1,"0")+IFERROR(V47*1,"0")</f>
        <v>21.6</v>
      </c>
      <c r="D468" s="53">
        <f>IFERROR(V52*1,"0")+IFERROR(V53*1,"0")+IFERROR(V54*1,"0")</f>
        <v>218.7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320.00000000000006</v>
      </c>
      <c r="F468" s="53">
        <f>IFERROR(V118*1,"0")+IFERROR(V119*1,"0")+IFERROR(V120*1,"0")+IFERROR(V121*1,"0")</f>
        <v>99.9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317.39999999999998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1370.9999999999998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1505.7200000000003</v>
      </c>
      <c r="K468" s="53">
        <f>IFERROR(V247*1,"0")+IFERROR(V248*1,"0")+IFERROR(V249*1,"0")+IFERROR(V250*1,"0")+IFERROR(V251*1,"0")+IFERROR(V252*1,"0")+IFERROR(V253*1,"0")+IFERROR(V257*1,"0")+IFERROR(V258*1,"0")</f>
        <v>138.96</v>
      </c>
      <c r="L468" s="53">
        <f>IFERROR(V263*1,"0")+IFERROR(V267*1,"0")+IFERROR(V268*1,"0")+IFERROR(V269*1,"0")+IFERROR(V273*1,"0")+IFERROR(V277*1,"0")</f>
        <v>198.89999999999998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7835.4000000000005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814.56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976.92000000000007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555.20000000000005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1599.84</v>
      </c>
      <c r="R468" s="53">
        <f>IFERROR(V434*1,"0")+IFERROR(V435*1,"0")+IFERROR(V439*1,"0")+IFERROR(V440*1,"0")+IFERROR(V444*1,"0")+IFERROR(V445*1,"0")+IFERROR(V449*1,"0")+IFERROR(V450*1,"0")</f>
        <v>679.02</v>
      </c>
      <c r="S468" s="53">
        <f>IFERROR(V455*1,"0")</f>
        <v>1450.8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2023-10-17T07:49:31Z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