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4E87933-D4B1-4A61-AD9E-6622F3CEBBBE}" xr6:coauthVersionLast="45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TDSheet!$A$3:$W$125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6" i="1"/>
  <c r="F85" i="1" l="1"/>
  <c r="F26" i="1"/>
  <c r="F112" i="1"/>
  <c r="L7" i="1"/>
  <c r="L8" i="1"/>
  <c r="L9" i="1"/>
  <c r="L10" i="1"/>
  <c r="L11" i="1"/>
  <c r="L12" i="1"/>
  <c r="L13" i="1"/>
  <c r="L14" i="1"/>
  <c r="L15" i="1"/>
  <c r="L16" i="1"/>
  <c r="L17" i="1"/>
  <c r="L18" i="1"/>
  <c r="P18" i="1" s="1"/>
  <c r="L19" i="1"/>
  <c r="L20" i="1"/>
  <c r="Q20" i="1" s="1"/>
  <c r="L21" i="1"/>
  <c r="L22" i="1"/>
  <c r="Q22" i="1" s="1"/>
  <c r="L23" i="1"/>
  <c r="L24" i="1"/>
  <c r="Q24" i="1" s="1"/>
  <c r="L25" i="1"/>
  <c r="L26" i="1"/>
  <c r="Q26" i="1" s="1"/>
  <c r="L27" i="1"/>
  <c r="L28" i="1"/>
  <c r="L29" i="1"/>
  <c r="L30" i="1"/>
  <c r="P30" i="1" s="1"/>
  <c r="L31" i="1"/>
  <c r="L32" i="1"/>
  <c r="Q32" i="1" s="1"/>
  <c r="L33" i="1"/>
  <c r="L34" i="1"/>
  <c r="P34" i="1" s="1"/>
  <c r="L35" i="1"/>
  <c r="L36" i="1"/>
  <c r="Q36" i="1" s="1"/>
  <c r="L37" i="1"/>
  <c r="L38" i="1"/>
  <c r="Q38" i="1" s="1"/>
  <c r="L39" i="1"/>
  <c r="L40" i="1"/>
  <c r="L41" i="1"/>
  <c r="L42" i="1"/>
  <c r="P42" i="1" s="1"/>
  <c r="L43" i="1"/>
  <c r="L44" i="1"/>
  <c r="P44" i="1" s="1"/>
  <c r="L45" i="1"/>
  <c r="L46" i="1"/>
  <c r="Q46" i="1" s="1"/>
  <c r="L47" i="1"/>
  <c r="L48" i="1"/>
  <c r="Q48" i="1" s="1"/>
  <c r="L49" i="1"/>
  <c r="L50" i="1"/>
  <c r="Q50" i="1" s="1"/>
  <c r="L51" i="1"/>
  <c r="L52" i="1"/>
  <c r="P52" i="1" s="1"/>
  <c r="L53" i="1"/>
  <c r="L54" i="1"/>
  <c r="Q54" i="1" s="1"/>
  <c r="L55" i="1"/>
  <c r="L56" i="1"/>
  <c r="P56" i="1" s="1"/>
  <c r="L57" i="1"/>
  <c r="L58" i="1"/>
  <c r="Q58" i="1" s="1"/>
  <c r="L59" i="1"/>
  <c r="L60" i="1"/>
  <c r="Q60" i="1" s="1"/>
  <c r="L61" i="1"/>
  <c r="L62" i="1"/>
  <c r="Q62" i="1" s="1"/>
  <c r="L63" i="1"/>
  <c r="L64" i="1"/>
  <c r="Q64" i="1" s="1"/>
  <c r="L65" i="1"/>
  <c r="L66" i="1"/>
  <c r="Q66" i="1" s="1"/>
  <c r="L67" i="1"/>
  <c r="L68" i="1"/>
  <c r="Q68" i="1" s="1"/>
  <c r="L69" i="1"/>
  <c r="L70" i="1"/>
  <c r="Q70" i="1" s="1"/>
  <c r="L71" i="1"/>
  <c r="L72" i="1"/>
  <c r="L73" i="1"/>
  <c r="L74" i="1"/>
  <c r="Q74" i="1" s="1"/>
  <c r="L75" i="1"/>
  <c r="L76" i="1"/>
  <c r="Q76" i="1" s="1"/>
  <c r="L77" i="1"/>
  <c r="L78" i="1"/>
  <c r="P78" i="1" s="1"/>
  <c r="L79" i="1"/>
  <c r="L80" i="1"/>
  <c r="P80" i="1" s="1"/>
  <c r="L81" i="1"/>
  <c r="L82" i="1"/>
  <c r="Q82" i="1" s="1"/>
  <c r="L83" i="1"/>
  <c r="L84" i="1"/>
  <c r="P84" i="1" s="1"/>
  <c r="L85" i="1"/>
  <c r="L86" i="1"/>
  <c r="Q86" i="1" s="1"/>
  <c r="L87" i="1"/>
  <c r="L88" i="1"/>
  <c r="Q88" i="1" s="1"/>
  <c r="L89" i="1"/>
  <c r="L90" i="1"/>
  <c r="P90" i="1" s="1"/>
  <c r="L91" i="1"/>
  <c r="L92" i="1"/>
  <c r="Q92" i="1" s="1"/>
  <c r="L93" i="1"/>
  <c r="L94" i="1"/>
  <c r="P94" i="1" s="1"/>
  <c r="L95" i="1"/>
  <c r="L96" i="1"/>
  <c r="Q96" i="1" s="1"/>
  <c r="L97" i="1"/>
  <c r="L98" i="1"/>
  <c r="Q98" i="1" s="1"/>
  <c r="L99" i="1"/>
  <c r="L100" i="1"/>
  <c r="Q100" i="1" s="1"/>
  <c r="L101" i="1"/>
  <c r="L102" i="1"/>
  <c r="Q102" i="1" s="1"/>
  <c r="L103" i="1"/>
  <c r="L104" i="1"/>
  <c r="Q104" i="1" s="1"/>
  <c r="L105" i="1"/>
  <c r="L106" i="1"/>
  <c r="L107" i="1"/>
  <c r="Q107" i="1" s="1"/>
  <c r="L108" i="1"/>
  <c r="Q108" i="1" s="1"/>
  <c r="L109" i="1"/>
  <c r="Q109" i="1" s="1"/>
  <c r="L110" i="1"/>
  <c r="P110" i="1" s="1"/>
  <c r="L111" i="1"/>
  <c r="Q111" i="1" s="1"/>
  <c r="L112" i="1"/>
  <c r="L113" i="1"/>
  <c r="Q113" i="1" s="1"/>
  <c r="L114" i="1"/>
  <c r="Q114" i="1" s="1"/>
  <c r="L115" i="1"/>
  <c r="Q115" i="1" s="1"/>
  <c r="L116" i="1"/>
  <c r="Q116" i="1" s="1"/>
  <c r="L117" i="1"/>
  <c r="L118" i="1"/>
  <c r="Q118" i="1" s="1"/>
  <c r="L119" i="1"/>
  <c r="Q119" i="1" s="1"/>
  <c r="L120" i="1"/>
  <c r="Q120" i="1" s="1"/>
  <c r="L121" i="1"/>
  <c r="Q121" i="1" s="1"/>
  <c r="L122" i="1"/>
  <c r="Q122" i="1" s="1"/>
  <c r="L123" i="1"/>
  <c r="L124" i="1"/>
  <c r="L125" i="1"/>
  <c r="L6" i="1"/>
  <c r="P6" i="1" s="1"/>
  <c r="U7" i="1"/>
  <c r="U8" i="1"/>
  <c r="U10" i="1"/>
  <c r="U13" i="1"/>
  <c r="U14" i="1"/>
  <c r="U15" i="1"/>
  <c r="U18" i="1"/>
  <c r="U22" i="1"/>
  <c r="U27" i="1"/>
  <c r="U31" i="1"/>
  <c r="U32" i="1"/>
  <c r="U37" i="1"/>
  <c r="U43" i="1"/>
  <c r="U45" i="1"/>
  <c r="U51" i="1"/>
  <c r="U53" i="1"/>
  <c r="U58" i="1"/>
  <c r="U59" i="1"/>
  <c r="U63" i="1"/>
  <c r="U64" i="1"/>
  <c r="U68" i="1"/>
  <c r="U74" i="1"/>
  <c r="U75" i="1"/>
  <c r="U76" i="1"/>
  <c r="U77" i="1"/>
  <c r="U79" i="1"/>
  <c r="U82" i="1"/>
  <c r="U87" i="1"/>
  <c r="U91" i="1"/>
  <c r="U95" i="1"/>
  <c r="U97" i="1"/>
  <c r="U98" i="1"/>
  <c r="U102" i="1"/>
  <c r="U103" i="1"/>
  <c r="U108" i="1"/>
  <c r="U109" i="1"/>
  <c r="U113" i="1"/>
  <c r="U114" i="1"/>
  <c r="U116" i="1"/>
  <c r="U118" i="1"/>
  <c r="U6" i="1"/>
  <c r="G45" i="1"/>
  <c r="G51" i="1"/>
  <c r="E5" i="1"/>
  <c r="W5" i="1"/>
  <c r="T5" i="1"/>
  <c r="N5" i="1"/>
  <c r="K5" i="1"/>
  <c r="J5" i="1"/>
  <c r="I5" i="1"/>
  <c r="H5" i="1"/>
  <c r="L5" i="1" l="1"/>
  <c r="F5" i="1"/>
  <c r="Q112" i="1"/>
  <c r="P40" i="1"/>
  <c r="P106" i="1"/>
  <c r="P72" i="1"/>
  <c r="P28" i="1"/>
  <c r="Q6" i="1"/>
  <c r="P122" i="1"/>
  <c r="P118" i="1"/>
  <c r="P114" i="1"/>
  <c r="P102" i="1"/>
  <c r="P98" i="1"/>
  <c r="P86" i="1"/>
  <c r="P82" i="1"/>
  <c r="P74" i="1"/>
  <c r="P70" i="1"/>
  <c r="P66" i="1"/>
  <c r="P62" i="1"/>
  <c r="P58" i="1"/>
  <c r="P54" i="1"/>
  <c r="P50" i="1"/>
  <c r="P46" i="1"/>
  <c r="P38" i="1"/>
  <c r="P26" i="1"/>
  <c r="P22" i="1"/>
  <c r="Q18" i="1"/>
  <c r="P124" i="1"/>
  <c r="P120" i="1"/>
  <c r="P116" i="1"/>
  <c r="P112" i="1"/>
  <c r="P108" i="1"/>
  <c r="P104" i="1"/>
  <c r="P100" i="1"/>
  <c r="P96" i="1"/>
  <c r="P92" i="1"/>
  <c r="P88" i="1"/>
  <c r="P76" i="1"/>
  <c r="P68" i="1"/>
  <c r="P64" i="1"/>
  <c r="P60" i="1"/>
  <c r="P48" i="1"/>
  <c r="P36" i="1"/>
  <c r="P32" i="1"/>
  <c r="P24" i="1"/>
  <c r="P20" i="1"/>
  <c r="Q125" i="1"/>
  <c r="Q123" i="1"/>
  <c r="Q117" i="1"/>
  <c r="Q105" i="1"/>
  <c r="P105" i="1"/>
  <c r="Q103" i="1"/>
  <c r="P103" i="1"/>
  <c r="Q101" i="1"/>
  <c r="Q99" i="1"/>
  <c r="Q97" i="1"/>
  <c r="P97" i="1"/>
  <c r="Q95" i="1"/>
  <c r="P95" i="1"/>
  <c r="Q93" i="1"/>
  <c r="Q91" i="1"/>
  <c r="P91" i="1"/>
  <c r="Q89" i="1"/>
  <c r="P89" i="1"/>
  <c r="Q87" i="1"/>
  <c r="P87" i="1"/>
  <c r="Q85" i="1"/>
  <c r="Q83" i="1"/>
  <c r="P83" i="1"/>
  <c r="Q81" i="1"/>
  <c r="Q79" i="1"/>
  <c r="P79" i="1"/>
  <c r="Q77" i="1"/>
  <c r="P77" i="1"/>
  <c r="Q75" i="1"/>
  <c r="P75" i="1"/>
  <c r="Q73" i="1"/>
  <c r="P73" i="1"/>
  <c r="Q71" i="1"/>
  <c r="P71" i="1"/>
  <c r="Q69" i="1"/>
  <c r="P69" i="1"/>
  <c r="Q67" i="1"/>
  <c r="Q65" i="1"/>
  <c r="Q63" i="1"/>
  <c r="P63" i="1"/>
  <c r="Q61" i="1"/>
  <c r="P61" i="1"/>
  <c r="Q59" i="1"/>
  <c r="P59" i="1"/>
  <c r="Q57" i="1"/>
  <c r="Q55" i="1"/>
  <c r="P55" i="1"/>
  <c r="Q53" i="1"/>
  <c r="P53" i="1"/>
  <c r="Q51" i="1"/>
  <c r="P51" i="1"/>
  <c r="Q49" i="1"/>
  <c r="P49" i="1"/>
  <c r="Q47" i="1"/>
  <c r="P47" i="1"/>
  <c r="Q45" i="1"/>
  <c r="P45" i="1"/>
  <c r="Q43" i="1"/>
  <c r="P43" i="1"/>
  <c r="Q41" i="1"/>
  <c r="P41" i="1"/>
  <c r="Q39" i="1"/>
  <c r="Q37" i="1"/>
  <c r="P37" i="1"/>
  <c r="Q35" i="1"/>
  <c r="Q33" i="1"/>
  <c r="P33" i="1"/>
  <c r="Q31" i="1"/>
  <c r="P31" i="1"/>
  <c r="Q29" i="1"/>
  <c r="P29" i="1"/>
  <c r="Q27" i="1"/>
  <c r="P27" i="1"/>
  <c r="Q25" i="1"/>
  <c r="P25" i="1"/>
  <c r="Q23" i="1"/>
  <c r="P23" i="1"/>
  <c r="Q21" i="1"/>
  <c r="P21" i="1"/>
  <c r="Q19" i="1"/>
  <c r="Q17" i="1"/>
  <c r="Q15" i="1"/>
  <c r="P15" i="1"/>
  <c r="Q13" i="1"/>
  <c r="P13" i="1"/>
  <c r="Q11" i="1"/>
  <c r="P11" i="1"/>
  <c r="Q9" i="1"/>
  <c r="P9" i="1"/>
  <c r="Q7" i="1"/>
  <c r="P7" i="1"/>
  <c r="P121" i="1"/>
  <c r="P119" i="1"/>
  <c r="P115" i="1"/>
  <c r="P113" i="1"/>
  <c r="P111" i="1"/>
  <c r="P109" i="1"/>
  <c r="P107" i="1"/>
  <c r="Q16" i="1"/>
  <c r="P16" i="1"/>
  <c r="Q14" i="1"/>
  <c r="P14" i="1"/>
  <c r="Q12" i="1"/>
  <c r="P12" i="1"/>
  <c r="Q10" i="1"/>
  <c r="P10" i="1"/>
  <c r="Q8" i="1"/>
  <c r="P8" i="1"/>
  <c r="Q124" i="1"/>
  <c r="Q110" i="1"/>
  <c r="Q106" i="1"/>
  <c r="Q94" i="1"/>
  <c r="Q90" i="1"/>
  <c r="Q84" i="1"/>
  <c r="Q80" i="1"/>
  <c r="Q78" i="1"/>
  <c r="Q72" i="1"/>
  <c r="Q56" i="1"/>
  <c r="Q52" i="1"/>
  <c r="Q44" i="1"/>
  <c r="Q42" i="1"/>
  <c r="Q40" i="1"/>
  <c r="Q34" i="1"/>
  <c r="Q30" i="1"/>
  <c r="Q28" i="1"/>
  <c r="P19" i="1"/>
  <c r="P17" i="1" l="1"/>
  <c r="P35" i="1"/>
  <c r="P39" i="1"/>
  <c r="P57" i="1"/>
  <c r="P65" i="1"/>
  <c r="P67" i="1"/>
  <c r="P81" i="1"/>
  <c r="P85" i="1"/>
  <c r="P93" i="1"/>
  <c r="P99" i="1"/>
  <c r="P101" i="1"/>
  <c r="P117" i="1"/>
  <c r="P123" i="1"/>
  <c r="P125" i="1"/>
  <c r="M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40" i="1"/>
  <c r="S41" i="1"/>
  <c r="S42" i="1"/>
  <c r="S43" i="1"/>
  <c r="S44" i="1"/>
  <c r="S45" i="1"/>
  <c r="S46" i="1"/>
  <c r="S47" i="1"/>
  <c r="S49" i="1"/>
  <c r="S50" i="1"/>
  <c r="S51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122" i="1"/>
  <c r="S95" i="1"/>
  <c r="S97" i="1"/>
  <c r="S98" i="1"/>
  <c r="S99" i="1"/>
  <c r="S100" i="1"/>
  <c r="S101" i="1"/>
  <c r="S102" i="1"/>
  <c r="S103" i="1"/>
  <c r="S104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6" i="1"/>
  <c r="S5" i="1" l="1"/>
  <c r="R120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0" i="1"/>
  <c r="R41" i="1"/>
  <c r="R42" i="1"/>
  <c r="R43" i="1"/>
  <c r="R44" i="1"/>
  <c r="R45" i="1"/>
  <c r="R46" i="1"/>
  <c r="R47" i="1"/>
  <c r="R49" i="1"/>
  <c r="R50" i="1"/>
  <c r="R51" i="1"/>
  <c r="R52" i="1"/>
  <c r="R53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122" i="1"/>
  <c r="R95" i="1"/>
  <c r="R97" i="1"/>
  <c r="R98" i="1"/>
  <c r="R99" i="1"/>
  <c r="R100" i="1"/>
  <c r="R101" i="1"/>
  <c r="R102" i="1"/>
  <c r="R103" i="1"/>
  <c r="R104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6" i="1"/>
  <c r="G9" i="1"/>
  <c r="G12" i="1"/>
  <c r="G16" i="1"/>
  <c r="G18" i="1"/>
  <c r="G20" i="1"/>
  <c r="G30" i="1"/>
  <c r="G33" i="1"/>
  <c r="G34" i="1"/>
  <c r="G41" i="1"/>
  <c r="G42" i="1"/>
  <c r="G44" i="1"/>
  <c r="G46" i="1"/>
  <c r="G47" i="1"/>
  <c r="G49" i="1"/>
  <c r="G52" i="1"/>
  <c r="G60" i="1"/>
  <c r="G62" i="1"/>
  <c r="G66" i="1"/>
  <c r="G69" i="1"/>
  <c r="G71" i="1"/>
  <c r="G73" i="1"/>
  <c r="G80" i="1"/>
  <c r="G84" i="1"/>
  <c r="G85" i="1"/>
  <c r="G86" i="1"/>
  <c r="G91" i="1"/>
  <c r="G93" i="1"/>
  <c r="G122" i="1"/>
  <c r="G99" i="1"/>
  <c r="G101" i="1"/>
  <c r="G104" i="1"/>
  <c r="G106" i="1"/>
  <c r="G110" i="1"/>
  <c r="G119" i="1"/>
  <c r="G6" i="1" l="1"/>
  <c r="G117" i="1"/>
  <c r="G113" i="1"/>
  <c r="G109" i="1"/>
  <c r="G102" i="1"/>
  <c r="G100" i="1"/>
  <c r="G98" i="1"/>
  <c r="G89" i="1"/>
  <c r="G87" i="1"/>
  <c r="G82" i="1"/>
  <c r="G78" i="1"/>
  <c r="G76" i="1"/>
  <c r="G74" i="1"/>
  <c r="G72" i="1"/>
  <c r="G70" i="1"/>
  <c r="G68" i="1"/>
  <c r="G64" i="1"/>
  <c r="G58" i="1"/>
  <c r="G56" i="1"/>
  <c r="G53" i="1"/>
  <c r="G40" i="1"/>
  <c r="G37" i="1"/>
  <c r="G35" i="1"/>
  <c r="G31" i="1"/>
  <c r="G29" i="1"/>
  <c r="G27" i="1"/>
  <c r="G25" i="1"/>
  <c r="G23" i="1"/>
  <c r="G21" i="1"/>
  <c r="G19" i="1"/>
  <c r="G17" i="1"/>
  <c r="G15" i="1"/>
  <c r="G13" i="1"/>
  <c r="G11" i="1"/>
  <c r="G7" i="1"/>
  <c r="G115" i="1"/>
  <c r="G111" i="1"/>
  <c r="G107" i="1"/>
  <c r="G120" i="1"/>
  <c r="G118" i="1"/>
  <c r="G116" i="1"/>
  <c r="G114" i="1"/>
  <c r="G112" i="1"/>
  <c r="G108" i="1"/>
  <c r="G103" i="1"/>
  <c r="G97" i="1"/>
  <c r="G95" i="1"/>
  <c r="G94" i="1"/>
  <c r="G92" i="1"/>
  <c r="G90" i="1"/>
  <c r="G88" i="1"/>
  <c r="G83" i="1"/>
  <c r="G81" i="1"/>
  <c r="G79" i="1"/>
  <c r="G77" i="1"/>
  <c r="G75" i="1"/>
  <c r="G67" i="1"/>
  <c r="G65" i="1"/>
  <c r="G63" i="1"/>
  <c r="G61" i="1"/>
  <c r="G59" i="1"/>
  <c r="G57" i="1"/>
  <c r="G55" i="1"/>
  <c r="G50" i="1"/>
  <c r="G43" i="1"/>
  <c r="G38" i="1"/>
  <c r="G36" i="1"/>
  <c r="G32" i="1"/>
  <c r="G28" i="1"/>
  <c r="G26" i="1"/>
  <c r="G24" i="1"/>
  <c r="G22" i="1"/>
  <c r="G14" i="1"/>
  <c r="G10" i="1"/>
  <c r="G8" i="1"/>
  <c r="R5" i="1"/>
  <c r="V5" i="1" l="1"/>
  <c r="O5" i="1"/>
</calcChain>
</file>

<file path=xl/sharedStrings.xml><?xml version="1.0" encoding="utf-8"?>
<sst xmlns="http://schemas.openxmlformats.org/spreadsheetml/2006/main" count="288" uniqueCount="147">
  <si>
    <t>Период: 11.09.2023 - 18.09.2023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</si>
  <si>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</si>
  <si>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</si>
  <si>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</si>
  <si>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</si>
  <si>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</si>
  <si>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</si>
  <si>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</si>
  <si>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</si>
  <si>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ПОКОМ - КРАСНОДАР (склад)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</si>
  <si>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</si>
  <si>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</si>
  <si>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</si>
  <si>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</si>
  <si>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012  Колбаса Сервелат Столичный, Вязанка фиброуз в/у,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</si>
  <si>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</si>
  <si>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</si>
  <si>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</si>
  <si>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</si>
  <si>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</si>
  <si>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</si>
  <si>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</si>
  <si>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</si>
  <si>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</si>
  <si>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</si>
  <si>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</si>
  <si>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</si>
  <si>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</si>
  <si>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</si>
  <si>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</si>
  <si>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</si>
  <si>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</si>
  <si>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</si>
  <si>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</si>
  <si>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</si>
  <si>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</si>
  <si>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</si>
  <si>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</si>
  <si>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</si>
  <si>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</si>
  <si>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</si>
  <si>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</si>
  <si>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</si>
  <si>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104  Сосиски Молочные по-стародворски, амицел МГС 0.45кг, ТМ Стародворье    ПОКОМ</t>
  </si>
  <si>
    <t xml:space="preserve"> 114  Сосиски Филейбургские с филе сочного окорока, 0,55 кг, БАВАРУШКА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</si>
  <si>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</si>
  <si>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</si>
  <si>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</si>
  <si>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</si>
  <si>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</si>
  <si>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</si>
  <si>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213  Колбаса в/к Сервелат Рижский, ВЕС.,ТМ КОЛБАСНЫЙ СТАНДАРТ ПОКОМ</t>
  </si>
  <si>
    <t xml:space="preserve"> 215  Колбаса Докторская Дугушка ГОСТ,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</si>
  <si>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</si>
  <si>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</si>
  <si>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</si>
  <si>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</si>
  <si>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221  Колбаса Докторская по-стародворски, натурин в/у, ВЕС, ТМ Стародворье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</si>
  <si>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</si>
  <si>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</si>
  <si>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</si>
  <si>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</si>
  <si>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</si>
  <si>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</si>
  <si>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232  Колбаса Молочная по-стародворски, ВЕС,  ВсхЗв,   ПОКОМ_</t>
  </si>
  <si>
    <t xml:space="preserve"> 233  Колбаса Молочная по-стародворски, ВЕС, натурин, в/у, ТМ Стародворье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</si>
  <si>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</si>
  <si>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</si>
  <si>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237  Колбаса Русская по-стародворски, ВЕС.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</si>
  <si>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</si>
  <si>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</si>
  <si>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</si>
  <si>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</si>
  <si>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</si>
  <si>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</si>
  <si>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</si>
  <si>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</si>
  <si>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</si>
  <si>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</si>
  <si>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</si>
  <si>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</si>
  <si>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</si>
  <si>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258  Сосиски Молочные по-стародворски, амицел МГС, ВЕС, ТМ Стародворье ПОКОМ</t>
  </si>
  <si>
    <t xml:space="preserve"> 260  Сосиски Сливочные по-стародворски, ВЕС.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</si>
  <si>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</si>
  <si>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</si>
  <si>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</si>
  <si>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</si>
  <si>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</si>
  <si>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</si>
  <si>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</si>
  <si>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</si>
  <si>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</si>
  <si>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</si>
  <si>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</si>
  <si>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</si>
  <si>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</si>
  <si>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</si>
  <si>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286  Колбаса Сервелат Левантский ТМ Особый Рецепт, 0,35 кг.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</si>
  <si>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</si>
  <si>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</si>
  <si>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299 Колбаса Классическая, Вязанка п/а 0,6кг,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</si>
  <si>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</si>
  <si>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</si>
  <si>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</si>
  <si>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</si>
  <si>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311 Ветчина Запекуша с сочным окороком Вязанка ВЕС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</si>
  <si>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</si>
  <si>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</si>
  <si>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</si>
  <si>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</si>
  <si>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</si>
  <si>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</si>
  <si>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</si>
  <si>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</si>
  <si>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</si>
  <si>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</si>
  <si>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</si>
  <si>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</si>
  <si>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</si>
  <si>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</si>
  <si>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 xml:space="preserve"> 352  Ветчина Нежная с нежным филе 0,4 кг ТМ Особый рецепт  ПОКОМ</t>
  </si>
  <si>
    <t xml:space="preserve"> 358  Колбаса Молочная стародворская, амифлекс, 0,5кг, ТМ Стародворье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</si>
  <si>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</si>
  <si>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</si>
  <si>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369  Колбаса Русская стародворская, амифлекс ВЕС, ТМ Стародворье  ПОКОМ</t>
  </si>
  <si>
    <t xml:space="preserve"> 379  Колбаса Балыкбургская с копченым балыком ТМ Баварушка 0,28 кг срез ПОКОМ</t>
  </si>
  <si>
    <t xml:space="preserve"> 386  Колбаса Балыкбургская с копченым балыком 0,35 кг срез ТМ Баварушка  ПОКОМ</t>
  </si>
  <si>
    <t>298  Колбаса Сливушка ТМ Вязанка, 0,375кг,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</si>
  <si>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</si>
  <si>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</si>
  <si>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</si>
  <si>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</si>
  <si>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</si>
  <si>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</si>
  <si>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</si>
  <si>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</si>
  <si>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</si>
  <si>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</si>
  <si>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07,09</t>
  </si>
  <si>
    <t>коментарий</t>
  </si>
  <si>
    <t>вес</t>
  </si>
  <si>
    <t>ср 11,09</t>
  </si>
  <si>
    <t>необходимо увеличить продажи</t>
  </si>
  <si>
    <t>не в матрице</t>
  </si>
  <si>
    <t>от филиала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</si>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</sst>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b/>
      <sz val="8"/>
      <name val="Arial"/>
      <family val="2"/>
      <charset val="204"/>
    </font>
    <font>
      <u/>
      <sz val="8"/>
      <name val="Arial"/>
      <family val="2"/>
      <charset val="204"/>
    </font>
    <font>
      <b/>
      <u/>
      <sz val="8"/>
      <name val="Arial"/>
      <family val="2"/>
      <charset val="204"/>
    </font>
    <font>
      <b/>
      <u/>
      <sz val="8"/>
      <color indexed="56"/>
      <name val="Trebuchet MS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3" fillId="0" borderId="0" xfId="0" applyNumberFormat="1" applyFont="1"/>
    <xf numFmtId="164" fontId="4" fillId="5" borderId="0" xfId="0" applyNumberFormat="1" applyFont="1" applyFill="1" applyAlignment="1">
      <alignment horizontal="right" vertical="top"/>
    </xf>
    <xf numFmtId="164" fontId="0" fillId="0" borderId="3" xfId="0" applyNumberFormat="1" applyBorder="1"/>
    <xf numFmtId="164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right" vertical="top"/>
    </xf>
    <xf numFmtId="164" fontId="0" fillId="6" borderId="0" xfId="0" applyNumberFormat="1" applyFill="1"/>
    <xf numFmtId="164" fontId="0" fillId="7" borderId="0" xfId="0" applyNumberFormat="1" applyFill="1"/>
    <xf numFmtId="164" fontId="3" fillId="0" borderId="1" xfId="0" applyNumberFormat="1" applyFont="1" applyBorder="1" applyAlignment="1">
      <alignment horizontal="left" vertical="top"/>
    </xf>
    <xf numFmtId="164" fontId="5" fillId="7" borderId="1" xfId="0" applyNumberFormat="1" applyFont="1" applyFill="1" applyBorder="1" applyAlignment="1">
      <alignment horizontal="right" vertical="top"/>
    </xf>
    <xf numFmtId="164" fontId="3" fillId="7" borderId="0" xfId="0" applyNumberFormat="1" applyFont="1" applyFill="1"/>
    <xf numFmtId="164" fontId="6" fillId="6" borderId="0" xfId="0" applyNumberFormat="1" applyFont="1" applyFill="1"/>
    <xf numFmtId="164" fontId="3" fillId="6" borderId="0" xfId="0" applyNumberFormat="1" applyFont="1" applyFill="1"/>
    <xf numFmtId="164" fontId="0" fillId="6" borderId="2" xfId="0" applyNumberFormat="1" applyFill="1" applyBorder="1" applyAlignment="1">
      <alignment horizontal="right" vertical="top"/>
    </xf>
    <xf numFmtId="164" fontId="6" fillId="8" borderId="3" xfId="0" applyNumberFormat="1" applyFont="1" applyFill="1" applyBorder="1"/>
    <xf numFmtId="164" fontId="7" fillId="0" borderId="0" xfId="0" applyNumberFormat="1" applyFont="1"/>
    <xf numFmtId="164" fontId="8" fillId="4" borderId="0" xfId="0" applyNumberFormat="1" applyFont="1" applyFill="1"/>
    <xf numFmtId="164" fontId="9" fillId="5" borderId="0" xfId="0" applyNumberFormat="1" applyFont="1" applyFill="1" applyAlignment="1">
      <alignment horizontal="right" vertical="top"/>
    </xf>
    <xf numFmtId="164" fontId="7" fillId="0" borderId="3" xfId="0" applyNumberFormat="1" applyFont="1" applyBorder="1"/>
    <xf numFmtId="164" fontId="6" fillId="0" borderId="0" xfId="0" applyNumberFormat="1" applyFont="1"/>
    <xf numFmtId="164" fontId="6" fillId="8" borderId="0" xfId="0" applyNumberFormat="1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86;&#1087;&#1090;%20&#1080;%20&#1050;&#1088;&#1072;&#1089;&#1085;&#1086;&#1076;&#1072;&#1088;/2023/09,23/11,09,23%20&#1050;&#1056;_&#1057;&#1063;/&#1076;&#1074;%2011,09,23%20&#1082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04.09.2023 - 11.09.2023</v>
          </cell>
          <cell r="B1"/>
          <cell r="C1"/>
        </row>
        <row r="2">
          <cell r="B2"/>
          <cell r="C2"/>
        </row>
        <row r="3">
          <cell r="A3" t="str">
            <v>Склад</v>
          </cell>
          <cell r="B3"/>
          <cell r="C3" t="str">
            <v>Количество</v>
          </cell>
          <cell r="D3"/>
          <cell r="E3"/>
          <cell r="F3"/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>кон ост</v>
          </cell>
          <cell r="P3" t="str">
            <v>ост без заказа</v>
          </cell>
          <cell r="Q3" t="str">
            <v>ср 07,09</v>
          </cell>
          <cell r="R3" t="str">
            <v>ср</v>
          </cell>
          <cell r="S3" t="str">
            <v>ср</v>
          </cell>
          <cell r="T3" t="str">
            <v>коментарий</v>
          </cell>
        </row>
        <row r="4">
          <cell r="A4" t="str">
            <v>1 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</row>
        <row r="5">
          <cell r="A5">
            <v>2</v>
          </cell>
          <cell r="B5"/>
          <cell r="C5"/>
          <cell r="D5"/>
          <cell r="E5">
            <v>4596.5640000000003</v>
          </cell>
          <cell r="F5">
            <v>12233.188999999997</v>
          </cell>
          <cell r="G5"/>
          <cell r="H5">
            <v>0</v>
          </cell>
          <cell r="I5">
            <v>0</v>
          </cell>
          <cell r="J5">
            <v>1759</v>
          </cell>
          <cell r="K5">
            <v>0</v>
          </cell>
          <cell r="L5">
            <v>919.31279999999992</v>
          </cell>
          <cell r="M5">
            <v>4028.4695999999994</v>
          </cell>
          <cell r="N5">
            <v>0</v>
          </cell>
          <cell r="O5"/>
          <cell r="P5"/>
          <cell r="Q5">
            <v>1086.0058000000001</v>
          </cell>
          <cell r="R5">
            <v>0</v>
          </cell>
          <cell r="S5">
            <v>0</v>
          </cell>
          <cell r="T5"/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202.46</v>
          </cell>
          <cell r="D6"/>
          <cell r="E6">
            <v>1.34</v>
          </cell>
          <cell r="F6">
            <v>178.535</v>
          </cell>
          <cell r="G6">
            <v>1</v>
          </cell>
          <cell r="L6">
            <v>0.26800000000000002</v>
          </cell>
          <cell r="M6"/>
          <cell r="N6"/>
          <cell r="O6">
            <v>666.17537313432831</v>
          </cell>
          <cell r="P6">
            <v>666.17537313432831</v>
          </cell>
          <cell r="Q6">
            <v>0.53200000000000003</v>
          </cell>
          <cell r="T6" t="str">
            <v>необходимо увеличить продажи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198.452</v>
          </cell>
          <cell r="D7"/>
          <cell r="E7">
            <v>21.375</v>
          </cell>
          <cell r="F7">
            <v>166.4</v>
          </cell>
          <cell r="G7">
            <v>1</v>
          </cell>
          <cell r="H7"/>
          <cell r="I7"/>
          <cell r="J7"/>
          <cell r="K7"/>
          <cell r="L7">
            <v>4.2750000000000004</v>
          </cell>
          <cell r="M7"/>
          <cell r="N7"/>
          <cell r="O7">
            <v>38.923976608187132</v>
          </cell>
          <cell r="P7">
            <v>38.923976608187132</v>
          </cell>
          <cell r="Q7">
            <v>5.3464</v>
          </cell>
          <cell r="R7"/>
          <cell r="S7"/>
          <cell r="T7" t="str">
            <v>необходимо увеличить продажи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C8">
            <v>43.716000000000001</v>
          </cell>
          <cell r="D8"/>
          <cell r="E8"/>
          <cell r="F8">
            <v>30.85</v>
          </cell>
          <cell r="G8">
            <v>1</v>
          </cell>
          <cell r="L8">
            <v>0</v>
          </cell>
          <cell r="M8"/>
          <cell r="N8"/>
          <cell r="O8" t="e">
            <v>#DIV/0!</v>
          </cell>
          <cell r="P8" t="e">
            <v>#DIV/0!</v>
          </cell>
          <cell r="Q8">
            <v>0.43</v>
          </cell>
          <cell r="T8" t="str">
            <v>необходимо увеличить продажи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C9">
            <v>289.24299999999999</v>
          </cell>
          <cell r="D9"/>
          <cell r="E9">
            <v>127.01300000000001</v>
          </cell>
          <cell r="F9">
            <v>162.22999999999999</v>
          </cell>
          <cell r="G9">
            <v>1</v>
          </cell>
          <cell r="L9">
            <v>25.4026</v>
          </cell>
          <cell r="M9">
            <v>142.60119999999998</v>
          </cell>
          <cell r="N9"/>
          <cell r="O9">
            <v>11.999999999999998</v>
          </cell>
          <cell r="P9">
            <v>6.3863541527245236</v>
          </cell>
          <cell r="Q9">
            <v>9.5361999999999991</v>
          </cell>
        </row>
        <row r="10">
          <cell r="A10" t="str">
            <v xml:space="preserve"> 013  Сардельки Вязанка Стародворские NDX, ВЕС.  ПОКОМ</v>
          </cell>
          <cell r="B10" t="str">
            <v>кг</v>
          </cell>
          <cell r="C10">
            <v>36.332999999999998</v>
          </cell>
          <cell r="D10"/>
          <cell r="E10"/>
          <cell r="F10">
            <v>36.332999999999998</v>
          </cell>
          <cell r="G10">
            <v>1</v>
          </cell>
          <cell r="L10">
            <v>0</v>
          </cell>
          <cell r="M10"/>
          <cell r="N10"/>
          <cell r="O10" t="e">
            <v>#DIV/0!</v>
          </cell>
          <cell r="P10" t="e">
            <v>#DIV/0!</v>
          </cell>
          <cell r="Q10">
            <v>0</v>
          </cell>
          <cell r="T10" t="str">
            <v>необходимо увеличить продажи</v>
          </cell>
        </row>
        <row r="11">
          <cell r="A11" t="str">
            <v xml:space="preserve"> 016  Сосиски Вязанка Молочные, Вязанка вискофан  ВЕС.ПОКОМ</v>
          </cell>
          <cell r="B11" t="str">
            <v>кг</v>
          </cell>
          <cell r="C11">
            <v>100.512</v>
          </cell>
          <cell r="D11">
            <v>24.805</v>
          </cell>
          <cell r="E11">
            <v>14.91</v>
          </cell>
          <cell r="F11">
            <v>94.108000000000004</v>
          </cell>
          <cell r="G11">
            <v>1</v>
          </cell>
          <cell r="L11">
            <v>2.9820000000000002</v>
          </cell>
          <cell r="M11"/>
          <cell r="N11"/>
          <cell r="O11">
            <v>31.558685446009388</v>
          </cell>
          <cell r="P11">
            <v>31.558685446009388</v>
          </cell>
          <cell r="Q11">
            <v>6.2417999999999996</v>
          </cell>
        </row>
        <row r="12">
          <cell r="A12" t="str">
            <v xml:space="preserve"> 017  Сосиски Вязанка Сливочные, Вязанка амицел ВЕС.ПОКОМ</v>
          </cell>
          <cell r="B12" t="str">
            <v>кг</v>
          </cell>
          <cell r="C12">
            <v>75.81</v>
          </cell>
          <cell r="D12"/>
          <cell r="E12">
            <v>37.840000000000003</v>
          </cell>
          <cell r="F12">
            <v>37.97</v>
          </cell>
          <cell r="G12">
            <v>1</v>
          </cell>
          <cell r="L12">
            <v>7.5680000000000005</v>
          </cell>
          <cell r="M12">
            <v>52.846000000000004</v>
          </cell>
          <cell r="N12"/>
          <cell r="O12">
            <v>12</v>
          </cell>
          <cell r="P12">
            <v>5.0171775898520083</v>
          </cell>
          <cell r="Q12">
            <v>7.2962000000000007</v>
          </cell>
        </row>
        <row r="13">
          <cell r="A13" t="str">
            <v xml:space="preserve"> 018  Сосиски Рубленые, Вязанка вискофан  ВЕС.ПОКОМ</v>
          </cell>
          <cell r="B13" t="str">
            <v>кг</v>
          </cell>
          <cell r="C13">
            <v>76.876999999999995</v>
          </cell>
          <cell r="D13">
            <v>110.211</v>
          </cell>
          <cell r="E13">
            <v>8.5109999999999992</v>
          </cell>
          <cell r="F13">
            <v>178.577</v>
          </cell>
          <cell r="G13">
            <v>1</v>
          </cell>
          <cell r="J13">
            <v>100</v>
          </cell>
          <cell r="L13">
            <v>1.7021999999999999</v>
          </cell>
          <cell r="M13"/>
          <cell r="N13"/>
          <cell r="O13">
            <v>163.65703207613677</v>
          </cell>
          <cell r="P13">
            <v>163.65703207613677</v>
          </cell>
          <cell r="Q13">
            <v>1.6716000000000002</v>
          </cell>
          <cell r="T13" t="str">
            <v>необходимо увеличить продажи</v>
          </cell>
        </row>
        <row r="14">
          <cell r="A14" t="str">
            <v xml:space="preserve"> 020  Ветчина Столичная Вязанка, вектор 0.5кг, ПОКОМ</v>
          </cell>
          <cell r="B14" t="str">
            <v>шт</v>
          </cell>
          <cell r="C14">
            <v>62</v>
          </cell>
          <cell r="D14"/>
          <cell r="E14">
            <v>7</v>
          </cell>
          <cell r="F14">
            <v>55</v>
          </cell>
          <cell r="G14">
            <v>0.5</v>
          </cell>
          <cell r="L14">
            <v>1.4</v>
          </cell>
          <cell r="M14"/>
          <cell r="N14"/>
          <cell r="O14">
            <v>39.285714285714285</v>
          </cell>
          <cell r="P14">
            <v>39.285714285714285</v>
          </cell>
          <cell r="Q14">
            <v>2</v>
          </cell>
          <cell r="T14" t="str">
            <v>необходимо увеличить продажи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89</v>
          </cell>
          <cell r="D15"/>
          <cell r="E15">
            <v>1</v>
          </cell>
          <cell r="F15">
            <v>88</v>
          </cell>
          <cell r="G15">
            <v>0.5</v>
          </cell>
          <cell r="L15">
            <v>0.2</v>
          </cell>
          <cell r="M15"/>
          <cell r="N15"/>
          <cell r="O15">
            <v>440</v>
          </cell>
          <cell r="P15">
            <v>440</v>
          </cell>
          <cell r="Q15">
            <v>0.2</v>
          </cell>
          <cell r="T15" t="str">
            <v>необходимо увеличить продажи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201</v>
          </cell>
          <cell r="D16"/>
          <cell r="E16">
            <v>10</v>
          </cell>
          <cell r="F16">
            <v>191</v>
          </cell>
          <cell r="G16">
            <v>0.4</v>
          </cell>
          <cell r="J16">
            <v>50</v>
          </cell>
          <cell r="L16">
            <v>2</v>
          </cell>
          <cell r="M16"/>
          <cell r="N16"/>
          <cell r="O16">
            <v>120.5</v>
          </cell>
          <cell r="P16">
            <v>120.5</v>
          </cell>
          <cell r="Q16">
            <v>2.6</v>
          </cell>
          <cell r="T16" t="str">
            <v>необходимо увеличить продажи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B17" t="str">
            <v>шт</v>
          </cell>
          <cell r="C17">
            <v>87</v>
          </cell>
          <cell r="D17"/>
          <cell r="E17">
            <v>15</v>
          </cell>
          <cell r="F17">
            <v>39</v>
          </cell>
          <cell r="G17">
            <v>0.5</v>
          </cell>
          <cell r="L17">
            <v>3</v>
          </cell>
          <cell r="M17"/>
          <cell r="N17"/>
          <cell r="O17">
            <v>13</v>
          </cell>
          <cell r="P17">
            <v>13</v>
          </cell>
          <cell r="Q17">
            <v>3.8</v>
          </cell>
        </row>
        <row r="18">
          <cell r="A18" t="str">
            <v xml:space="preserve"> 029  Сосиски Венские, Вязанка NDX МГС, 0.5кг, ПОКОМ</v>
          </cell>
          <cell r="B18" t="str">
            <v>шт</v>
          </cell>
          <cell r="C18">
            <v>54</v>
          </cell>
          <cell r="D18"/>
          <cell r="E18">
            <v>2</v>
          </cell>
          <cell r="F18">
            <v>52</v>
          </cell>
          <cell r="G18">
            <v>0.5</v>
          </cell>
          <cell r="J18">
            <v>24</v>
          </cell>
          <cell r="L18">
            <v>0.4</v>
          </cell>
          <cell r="M18"/>
          <cell r="N18"/>
          <cell r="O18">
            <v>190</v>
          </cell>
          <cell r="P18">
            <v>190</v>
          </cell>
          <cell r="Q18">
            <v>0.4</v>
          </cell>
          <cell r="T18" t="str">
            <v>необходимо увеличить продажи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 t="str">
            <v>шт</v>
          </cell>
          <cell r="C19">
            <v>24</v>
          </cell>
          <cell r="D19"/>
          <cell r="E19">
            <v>4</v>
          </cell>
          <cell r="F19">
            <v>20</v>
          </cell>
          <cell r="G19">
            <v>0.45</v>
          </cell>
          <cell r="L19">
            <v>0.8</v>
          </cell>
          <cell r="M19"/>
          <cell r="N19"/>
          <cell r="O19">
            <v>25</v>
          </cell>
          <cell r="P19">
            <v>25</v>
          </cell>
          <cell r="Q19">
            <v>1.2</v>
          </cell>
          <cell r="T19" t="str">
            <v>необходимо увеличить продажи</v>
          </cell>
        </row>
        <row r="20">
          <cell r="A20" t="str">
            <v xml:space="preserve"> 031  Сосиски Вязанка Сливочные, Вязанка амицел МГС, 0.33кг, ТМ Стародворские колбасы</v>
          </cell>
          <cell r="B20" t="str">
            <v>шт</v>
          </cell>
          <cell r="C20">
            <v>12</v>
          </cell>
          <cell r="D20">
            <v>12</v>
          </cell>
          <cell r="E20">
            <v>8</v>
          </cell>
          <cell r="F20">
            <v>12</v>
          </cell>
          <cell r="G20">
            <v>0.33</v>
          </cell>
          <cell r="L20">
            <v>1.6</v>
          </cell>
          <cell r="M20">
            <v>7.2000000000000028</v>
          </cell>
          <cell r="N20"/>
          <cell r="O20">
            <v>12.000000000000002</v>
          </cell>
          <cell r="P20">
            <v>7.5</v>
          </cell>
          <cell r="Q20">
            <v>2.4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B21" t="str">
            <v>шт</v>
          </cell>
          <cell r="C21">
            <v>17</v>
          </cell>
          <cell r="D21"/>
          <cell r="E21"/>
          <cell r="F21">
            <v>17</v>
          </cell>
          <cell r="G21">
            <v>0.45</v>
          </cell>
          <cell r="L21">
            <v>0</v>
          </cell>
          <cell r="M21"/>
          <cell r="N21"/>
          <cell r="O21" t="e">
            <v>#DIV/0!</v>
          </cell>
          <cell r="P21" t="e">
            <v>#DIV/0!</v>
          </cell>
          <cell r="Q21">
            <v>0</v>
          </cell>
        </row>
        <row r="22">
          <cell r="A22" t="str">
            <v xml:space="preserve"> 034  Сосиски Рубленые, Вязанка вискофан МГС, 0.5кг, ПОКОМ</v>
          </cell>
          <cell r="B22" t="str">
            <v>шт</v>
          </cell>
          <cell r="C22">
            <v>83</v>
          </cell>
          <cell r="D22"/>
          <cell r="E22">
            <v>3</v>
          </cell>
          <cell r="F22">
            <v>51</v>
          </cell>
          <cell r="G22">
            <v>0.5</v>
          </cell>
          <cell r="L22">
            <v>0.6</v>
          </cell>
          <cell r="M22"/>
          <cell r="N22"/>
          <cell r="O22">
            <v>85</v>
          </cell>
          <cell r="P22">
            <v>85</v>
          </cell>
          <cell r="Q22">
            <v>0.8</v>
          </cell>
          <cell r="T22" t="str">
            <v>необходимо увеличить продажи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/>
          <cell r="D23">
            <v>20</v>
          </cell>
          <cell r="E23"/>
          <cell r="F23">
            <v>20</v>
          </cell>
          <cell r="G23">
            <v>0.4</v>
          </cell>
          <cell r="L23">
            <v>0</v>
          </cell>
          <cell r="M23"/>
          <cell r="N23"/>
          <cell r="O23" t="e">
            <v>#DIV/0!</v>
          </cell>
          <cell r="P23" t="e">
            <v>#DIV/0!</v>
          </cell>
          <cell r="Q23">
            <v>0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C24">
            <v>3</v>
          </cell>
          <cell r="D24">
            <v>15</v>
          </cell>
          <cell r="E24"/>
          <cell r="F24">
            <v>18</v>
          </cell>
          <cell r="G24">
            <v>0.17</v>
          </cell>
          <cell r="L24">
            <v>0</v>
          </cell>
          <cell r="M24"/>
          <cell r="N24"/>
          <cell r="O24" t="e">
            <v>#DIV/0!</v>
          </cell>
          <cell r="P24" t="e">
            <v>#DIV/0!</v>
          </cell>
          <cell r="Q24">
            <v>0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B25" t="str">
            <v>шт</v>
          </cell>
          <cell r="C25">
            <v>39</v>
          </cell>
          <cell r="D25"/>
          <cell r="E25"/>
          <cell r="F25">
            <v>39</v>
          </cell>
          <cell r="G25">
            <v>0.4</v>
          </cell>
          <cell r="L25">
            <v>0</v>
          </cell>
          <cell r="M25"/>
          <cell r="N25"/>
          <cell r="O25" t="e">
            <v>#DIV/0!</v>
          </cell>
          <cell r="P25" t="e">
            <v>#DIV/0!</v>
          </cell>
          <cell r="Q25">
            <v>0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 t="str">
            <v>шт</v>
          </cell>
          <cell r="C26"/>
          <cell r="D26">
            <v>60</v>
          </cell>
          <cell r="E26"/>
          <cell r="F26">
            <v>40</v>
          </cell>
          <cell r="G26">
            <v>0.5</v>
          </cell>
          <cell r="L26">
            <v>0</v>
          </cell>
          <cell r="M26"/>
          <cell r="N26"/>
          <cell r="O26" t="e">
            <v>#DIV/0!</v>
          </cell>
          <cell r="P26" t="e">
            <v>#DIV/0!</v>
          </cell>
          <cell r="Q26">
            <v>4</v>
          </cell>
        </row>
        <row r="27">
          <cell r="A27" t="str">
            <v xml:space="preserve"> 059  Колбаса Докторская по-стародворски  0.5 кг, ПОКОМ</v>
          </cell>
          <cell r="B27" t="str">
            <v>шт</v>
          </cell>
          <cell r="C27">
            <v>75</v>
          </cell>
          <cell r="D27"/>
          <cell r="E27">
            <v>12</v>
          </cell>
          <cell r="F27">
            <v>63</v>
          </cell>
          <cell r="G27">
            <v>0.5</v>
          </cell>
          <cell r="L27">
            <v>2.4</v>
          </cell>
          <cell r="M27"/>
          <cell r="N27"/>
          <cell r="O27">
            <v>26.25</v>
          </cell>
          <cell r="P27">
            <v>26.25</v>
          </cell>
          <cell r="Q27">
            <v>2.4</v>
          </cell>
          <cell r="T27" t="str">
            <v>необходимо увеличить продажи</v>
          </cell>
        </row>
        <row r="28">
          <cell r="A28" t="str">
            <v xml:space="preserve"> 060  Колбаса Докторская стародворская  0,5 кг,ПОКОМ</v>
          </cell>
          <cell r="B28" t="str">
            <v>шт</v>
          </cell>
          <cell r="C28">
            <v>172</v>
          </cell>
          <cell r="D28"/>
          <cell r="E28">
            <v>32</v>
          </cell>
          <cell r="F28">
            <v>100</v>
          </cell>
          <cell r="G28">
            <v>0.5</v>
          </cell>
          <cell r="L28">
            <v>6.4</v>
          </cell>
          <cell r="M28"/>
          <cell r="N28"/>
          <cell r="O28">
            <v>15.625</v>
          </cell>
          <cell r="P28">
            <v>15.625</v>
          </cell>
          <cell r="Q28">
            <v>15.4</v>
          </cell>
        </row>
        <row r="29">
          <cell r="A29" t="str">
            <v xml:space="preserve"> 068  Колбаса Особая ТМ Особый рецепт, 0,5 кг, ПОКОМ</v>
          </cell>
          <cell r="B29" t="str">
            <v>шт</v>
          </cell>
          <cell r="C29">
            <v>37</v>
          </cell>
          <cell r="D29">
            <v>52</v>
          </cell>
          <cell r="E29"/>
          <cell r="F29">
            <v>89</v>
          </cell>
          <cell r="G29">
            <v>0.5</v>
          </cell>
          <cell r="L29">
            <v>0</v>
          </cell>
          <cell r="M29"/>
          <cell r="N29"/>
          <cell r="O29" t="e">
            <v>#DIV/0!</v>
          </cell>
          <cell r="P29" t="e">
            <v>#DIV/0!</v>
          </cell>
          <cell r="Q29">
            <v>0</v>
          </cell>
        </row>
        <row r="30">
          <cell r="A30" t="str">
            <v xml:space="preserve"> 079  Колбаса Сервелат Кремлевский,  0.35 кг, ПОКОМ</v>
          </cell>
          <cell r="B30" t="str">
            <v>шт</v>
          </cell>
          <cell r="C30">
            <v>57</v>
          </cell>
          <cell r="D30">
            <v>12</v>
          </cell>
          <cell r="E30">
            <v>4</v>
          </cell>
          <cell r="F30">
            <v>35</v>
          </cell>
          <cell r="G30">
            <v>0.35</v>
          </cell>
          <cell r="J30">
            <v>60.000000000000007</v>
          </cell>
          <cell r="L30">
            <v>0.8</v>
          </cell>
          <cell r="M30"/>
          <cell r="N30"/>
          <cell r="O30">
            <v>118.75</v>
          </cell>
          <cell r="P30">
            <v>118.75</v>
          </cell>
          <cell r="Q30">
            <v>6.6</v>
          </cell>
          <cell r="T30" t="str">
            <v>необходимо увеличить продажи</v>
          </cell>
        </row>
        <row r="31">
          <cell r="A31" t="str">
            <v xml:space="preserve"> 083  Колбаса Швейцарская 0,17 кг., ШТ., сырокопченая   ПОКОМ</v>
          </cell>
          <cell r="B31" t="str">
            <v>шт</v>
          </cell>
          <cell r="C31">
            <v>160</v>
          </cell>
          <cell r="D31"/>
          <cell r="E31">
            <v>10</v>
          </cell>
          <cell r="F31">
            <v>135</v>
          </cell>
          <cell r="G31">
            <v>0.17</v>
          </cell>
          <cell r="L31">
            <v>2</v>
          </cell>
          <cell r="M31"/>
          <cell r="N31"/>
          <cell r="O31">
            <v>67.5</v>
          </cell>
          <cell r="P31">
            <v>67.5</v>
          </cell>
          <cell r="Q31">
            <v>5</v>
          </cell>
          <cell r="T31" t="str">
            <v>необходимо увеличить продажи</v>
          </cell>
        </row>
        <row r="32">
          <cell r="A32" t="str">
            <v xml:space="preserve"> 084  Колбаски Баварские копченые, NDX в МГС 0,28 кг, ТМ Стародворье  ПОКОМ</v>
          </cell>
          <cell r="B32" t="str">
            <v>шт</v>
          </cell>
          <cell r="C32">
            <v>29</v>
          </cell>
          <cell r="D32">
            <v>24</v>
          </cell>
          <cell r="E32">
            <v>4</v>
          </cell>
          <cell r="F32">
            <v>49</v>
          </cell>
          <cell r="G32">
            <v>0.28000000000000003</v>
          </cell>
          <cell r="L32">
            <v>0.8</v>
          </cell>
          <cell r="M32"/>
          <cell r="N32"/>
          <cell r="O32">
            <v>61.25</v>
          </cell>
          <cell r="P32">
            <v>61.25</v>
          </cell>
          <cell r="Q32">
            <v>2.6</v>
          </cell>
          <cell r="T32" t="str">
            <v>необходимо увеличить продажи</v>
          </cell>
        </row>
        <row r="33">
          <cell r="A33" t="str">
            <v xml:space="preserve"> 092  Сосиски Баварские с сыром,  0.42кг,ПОКОМ</v>
          </cell>
          <cell r="B33" t="str">
            <v>шт</v>
          </cell>
          <cell r="C33">
            <v>49</v>
          </cell>
          <cell r="D33">
            <v>30</v>
          </cell>
          <cell r="E33">
            <v>22</v>
          </cell>
          <cell r="F33">
            <v>45</v>
          </cell>
          <cell r="G33">
            <v>0.42</v>
          </cell>
          <cell r="L33">
            <v>4.4000000000000004</v>
          </cell>
          <cell r="M33">
            <v>7.8000000000000043</v>
          </cell>
          <cell r="N33"/>
          <cell r="O33">
            <v>12</v>
          </cell>
          <cell r="P33">
            <v>10.227272727272727</v>
          </cell>
          <cell r="Q33">
            <v>6.8</v>
          </cell>
        </row>
        <row r="34">
          <cell r="A34" t="str">
            <v xml:space="preserve"> 096  Сосиски Баварские,  0.42кг,ПОКОМ</v>
          </cell>
          <cell r="B34" t="str">
            <v>шт</v>
          </cell>
          <cell r="C34">
            <v>76</v>
          </cell>
          <cell r="D34"/>
          <cell r="E34">
            <v>25</v>
          </cell>
          <cell r="F34">
            <v>45</v>
          </cell>
          <cell r="G34">
            <v>0.42</v>
          </cell>
          <cell r="J34">
            <v>60</v>
          </cell>
          <cell r="L34">
            <v>5</v>
          </cell>
          <cell r="M34"/>
          <cell r="N34"/>
          <cell r="O34">
            <v>21</v>
          </cell>
          <cell r="P34">
            <v>21</v>
          </cell>
          <cell r="Q34">
            <v>7</v>
          </cell>
          <cell r="T34" t="str">
            <v>необходимо увеличить продажи</v>
          </cell>
        </row>
        <row r="35">
          <cell r="A35" t="str">
            <v xml:space="preserve"> 102  Сосиски Ганноверские, амилюкс МГС, 0.6кг, ТМ Стародворье    ПОКОМ</v>
          </cell>
          <cell r="B35" t="str">
            <v>шт</v>
          </cell>
          <cell r="C35">
            <v>129</v>
          </cell>
          <cell r="D35">
            <v>114</v>
          </cell>
          <cell r="E35">
            <v>12</v>
          </cell>
          <cell r="F35">
            <v>207</v>
          </cell>
          <cell r="G35">
            <v>0.6</v>
          </cell>
          <cell r="L35">
            <v>2.4</v>
          </cell>
          <cell r="M35"/>
          <cell r="N35"/>
          <cell r="O35">
            <v>86.25</v>
          </cell>
          <cell r="P35">
            <v>86.25</v>
          </cell>
          <cell r="Q35">
            <v>6.8</v>
          </cell>
          <cell r="T35" t="str">
            <v>необходимо увеличить продажи</v>
          </cell>
        </row>
        <row r="36">
          <cell r="A36" t="str">
            <v xml:space="preserve"> 103  Сосиски Классические, 0.42кг,ядрена копотьПОКОМ</v>
          </cell>
          <cell r="B36" t="str">
            <v>шт</v>
          </cell>
          <cell r="C36">
            <v>4</v>
          </cell>
          <cell r="D36">
            <v>24</v>
          </cell>
          <cell r="E36"/>
          <cell r="F36">
            <v>24</v>
          </cell>
          <cell r="G36">
            <v>0.42</v>
          </cell>
          <cell r="L36">
            <v>0</v>
          </cell>
          <cell r="M36"/>
          <cell r="N36"/>
          <cell r="O36" t="e">
            <v>#DIV/0!</v>
          </cell>
          <cell r="P36" t="e">
            <v>#DIV/0!</v>
          </cell>
          <cell r="Q36">
            <v>0</v>
          </cell>
        </row>
        <row r="37">
          <cell r="A37" t="str">
            <v xml:space="preserve"> 104  Сосиски Молочные по-стародворски, амицел МГС 0.45кг, ТМ Стародворье    ПОКОМ</v>
          </cell>
          <cell r="B37" t="str">
            <v>шт</v>
          </cell>
          <cell r="C37">
            <v>39</v>
          </cell>
          <cell r="D37"/>
          <cell r="E37">
            <v>1</v>
          </cell>
          <cell r="F37">
            <v>35</v>
          </cell>
          <cell r="G37">
            <v>0.45</v>
          </cell>
          <cell r="L37">
            <v>0.2</v>
          </cell>
          <cell r="M37"/>
          <cell r="N37"/>
          <cell r="O37">
            <v>175</v>
          </cell>
          <cell r="P37">
            <v>175</v>
          </cell>
          <cell r="Q37">
            <v>0.8</v>
          </cell>
          <cell r="T37" t="str">
            <v>необходимо увеличить продажи</v>
          </cell>
        </row>
        <row r="38">
          <cell r="A38" t="str">
            <v xml:space="preserve"> 114  Сосиски Филейбургские с филе сочного окорока, 0,55 кг, БАВАРУШКА ПОКОМ</v>
          </cell>
          <cell r="B38" t="str">
            <v>шт</v>
          </cell>
          <cell r="C38">
            <v>8</v>
          </cell>
          <cell r="D38">
            <v>16</v>
          </cell>
          <cell r="E38"/>
          <cell r="F38">
            <v>24</v>
          </cell>
          <cell r="G38">
            <v>0.55000000000000004</v>
          </cell>
          <cell r="L38">
            <v>0</v>
          </cell>
          <cell r="M38"/>
          <cell r="N38"/>
          <cell r="O38" t="e">
            <v>#DIV/0!</v>
          </cell>
          <cell r="P38" t="e">
            <v>#DIV/0!</v>
          </cell>
          <cell r="Q38">
            <v>0</v>
          </cell>
        </row>
        <row r="39">
          <cell r="A39" t="str">
            <v xml:space="preserve"> 116  Колбаса Балыкбурская с копченым балыком, в/у 0,35 кг срез, БАВАРУШКА ПОКОМ</v>
          </cell>
          <cell r="B39" t="str">
            <v>шт</v>
          </cell>
          <cell r="C39">
            <v>14</v>
          </cell>
          <cell r="D39"/>
          <cell r="E39">
            <v>11</v>
          </cell>
          <cell r="F39">
            <v>3</v>
          </cell>
          <cell r="G39">
            <v>0.35</v>
          </cell>
          <cell r="J39">
            <v>5</v>
          </cell>
          <cell r="L39">
            <v>2.2000000000000002</v>
          </cell>
          <cell r="M39">
            <v>18.400000000000002</v>
          </cell>
          <cell r="N39"/>
          <cell r="O39">
            <v>12</v>
          </cell>
          <cell r="P39">
            <v>3.6363636363636362</v>
          </cell>
          <cell r="Q39">
            <v>2.2000000000000002</v>
          </cell>
        </row>
        <row r="40">
          <cell r="A40" t="str">
            <v xml:space="preserve"> 117  Колбаса Сервелат Филейбургский с ароматными пряностями, в/у 0,35 кг срез, БАВАРУШКА ПОКОМ</v>
          </cell>
          <cell r="B40" t="str">
            <v>шт</v>
          </cell>
          <cell r="C40">
            <v>2</v>
          </cell>
          <cell r="D40"/>
          <cell r="E40">
            <v>2</v>
          </cell>
          <cell r="F40"/>
          <cell r="G40">
            <v>0.35</v>
          </cell>
          <cell r="J40">
            <v>40</v>
          </cell>
          <cell r="L40">
            <v>0.4</v>
          </cell>
          <cell r="M40"/>
          <cell r="N40"/>
          <cell r="O40">
            <v>100</v>
          </cell>
          <cell r="P40">
            <v>100</v>
          </cell>
          <cell r="Q40">
            <v>0.4</v>
          </cell>
        </row>
        <row r="41">
          <cell r="A41" t="str">
            <v xml:space="preserve"> 118  Колбаса Сервелат Филейбургский с филе сочного окорока, в/у 0,35 кг срез, БАВАРУШКА ПОКОМ</v>
          </cell>
          <cell r="B41" t="str">
            <v>шт</v>
          </cell>
          <cell r="C41">
            <v>15</v>
          </cell>
          <cell r="D41"/>
          <cell r="E41">
            <v>5</v>
          </cell>
          <cell r="F41">
            <v>4</v>
          </cell>
          <cell r="G41">
            <v>0.35</v>
          </cell>
          <cell r="J41">
            <v>30.000000000000004</v>
          </cell>
          <cell r="L41">
            <v>1</v>
          </cell>
          <cell r="M41"/>
          <cell r="N41"/>
          <cell r="O41">
            <v>34</v>
          </cell>
          <cell r="P41">
            <v>34</v>
          </cell>
          <cell r="Q41">
            <v>2.4</v>
          </cell>
        </row>
        <row r="42">
          <cell r="A42" t="str">
            <v xml:space="preserve"> 200  Ветчина Дугушка ТМ Стародворье, вектор в/у    ПОКОМ</v>
          </cell>
          <cell r="B42" t="str">
            <v>кг</v>
          </cell>
          <cell r="C42">
            <v>486.22199999999998</v>
          </cell>
          <cell r="D42"/>
          <cell r="E42">
            <v>67.766000000000005</v>
          </cell>
          <cell r="F42">
            <v>407.863</v>
          </cell>
          <cell r="G42">
            <v>1</v>
          </cell>
          <cell r="L42">
            <v>13.5532</v>
          </cell>
          <cell r="M42"/>
          <cell r="N42"/>
          <cell r="O42">
            <v>30.093483457781186</v>
          </cell>
          <cell r="P42">
            <v>30.093483457781186</v>
          </cell>
          <cell r="Q42">
            <v>15.671799999999999</v>
          </cell>
          <cell r="T42" t="str">
            <v>необходимо увеличить продажи</v>
          </cell>
        </row>
        <row r="43">
          <cell r="A43" t="str">
            <v xml:space="preserve"> 201  Ветчина Нежная ТМ Особый рецепт, (2,5кг), ПОКОМ</v>
          </cell>
          <cell r="B43" t="str">
            <v>кг</v>
          </cell>
          <cell r="C43">
            <v>1211.4100000000001</v>
          </cell>
          <cell r="D43"/>
          <cell r="E43">
            <v>369.18</v>
          </cell>
          <cell r="F43">
            <v>742.54</v>
          </cell>
          <cell r="G43">
            <v>1</v>
          </cell>
          <cell r="L43">
            <v>73.835999999999999</v>
          </cell>
          <cell r="M43">
            <v>143.49199999999996</v>
          </cell>
          <cell r="N43"/>
          <cell r="O43">
            <v>12</v>
          </cell>
          <cell r="P43">
            <v>10.056611950809902</v>
          </cell>
          <cell r="Q43">
            <v>99.272000000000006</v>
          </cell>
        </row>
        <row r="44">
          <cell r="A44" t="str">
            <v xml:space="preserve"> 213  Колбаса в/к Сервелат Рижский, ВЕС.,ТМ КОЛБАСНЫЙ СТАНДАРТ ПОКОМ</v>
          </cell>
          <cell r="B44" t="str">
            <v>кг</v>
          </cell>
          <cell r="C44"/>
          <cell r="D44"/>
          <cell r="E44">
            <v>8.8970000000000002</v>
          </cell>
          <cell r="F44">
            <v>-8.8970000000000002</v>
          </cell>
          <cell r="G44">
            <v>0</v>
          </cell>
          <cell r="L44">
            <v>1.7794000000000001</v>
          </cell>
          <cell r="M44"/>
          <cell r="N44"/>
          <cell r="O44">
            <v>-5</v>
          </cell>
          <cell r="P44">
            <v>-5</v>
          </cell>
          <cell r="Q44">
            <v>1.7794000000000001</v>
          </cell>
          <cell r="T44" t="str">
            <v>не в матрице</v>
          </cell>
        </row>
        <row r="45">
          <cell r="A45" t="str">
            <v xml:space="preserve"> 215  Колбаса Докторская Дугушка ГОСТ, ВЕС, ТМ Стародворье ПОКОМ</v>
          </cell>
          <cell r="B45" t="str">
            <v>кг</v>
          </cell>
          <cell r="C45">
            <v>26.45</v>
          </cell>
          <cell r="D45">
            <v>36.69</v>
          </cell>
          <cell r="E45">
            <v>37.619999999999997</v>
          </cell>
          <cell r="F45">
            <v>4.3499999999999996</v>
          </cell>
          <cell r="G45">
            <v>1</v>
          </cell>
          <cell r="L45">
            <v>7.5239999999999991</v>
          </cell>
          <cell r="M45">
            <v>63.365999999999993</v>
          </cell>
          <cell r="N45"/>
          <cell r="O45">
            <v>9</v>
          </cell>
          <cell r="P45">
            <v>0.57814992025518341</v>
          </cell>
          <cell r="Q45">
            <v>11.757999999999999</v>
          </cell>
        </row>
        <row r="46">
          <cell r="A46" t="str">
            <v xml:space="preserve"> 217  Колбаса Докторская Дугушка, ВЕС, НЕ ГОСТ, ТМ Стародворье ПОКОМ</v>
          </cell>
          <cell r="B46" t="str">
            <v>кг</v>
          </cell>
          <cell r="C46">
            <v>49.33</v>
          </cell>
          <cell r="D46">
            <v>31.827999999999999</v>
          </cell>
          <cell r="E46">
            <v>69.453999999999994</v>
          </cell>
          <cell r="F46">
            <v>6.4009999999999998</v>
          </cell>
          <cell r="G46">
            <v>1</v>
          </cell>
          <cell r="J46">
            <v>20</v>
          </cell>
          <cell r="L46">
            <v>13.890799999999999</v>
          </cell>
          <cell r="M46">
            <v>112.50699999999998</v>
          </cell>
          <cell r="N46"/>
          <cell r="O46">
            <v>10</v>
          </cell>
          <cell r="P46">
            <v>1.9006104759985027</v>
          </cell>
          <cell r="Q46">
            <v>14.951400000000001</v>
          </cell>
        </row>
        <row r="47">
          <cell r="A47" t="str">
            <v xml:space="preserve"> 219  Колбаса Докторская Особая ТМ Особый рецепт, ВЕС  ПОКОМ</v>
          </cell>
          <cell r="B47" t="str">
            <v>кг</v>
          </cell>
          <cell r="C47">
            <v>988.09500000000003</v>
          </cell>
          <cell r="D47">
            <v>48.755000000000003</v>
          </cell>
          <cell r="E47">
            <v>564.86500000000001</v>
          </cell>
          <cell r="F47">
            <v>347.11500000000001</v>
          </cell>
          <cell r="G47">
            <v>1</v>
          </cell>
          <cell r="L47">
            <v>112.973</v>
          </cell>
          <cell r="M47">
            <v>895.58799999999997</v>
          </cell>
          <cell r="N47"/>
          <cell r="O47">
            <v>11</v>
          </cell>
          <cell r="P47">
            <v>3.0725483080027973</v>
          </cell>
          <cell r="Q47">
            <v>136.35499999999999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B48" t="str">
            <v>кг</v>
          </cell>
          <cell r="C48"/>
          <cell r="D48">
            <v>0.93500000000000005</v>
          </cell>
          <cell r="E48"/>
          <cell r="F48">
            <v>0.93500000000000005</v>
          </cell>
          <cell r="G48">
            <v>1</v>
          </cell>
          <cell r="L48">
            <v>0</v>
          </cell>
          <cell r="M48">
            <v>300</v>
          </cell>
          <cell r="N48"/>
          <cell r="O48" t="e">
            <v>#DIV/0!</v>
          </cell>
          <cell r="P48" t="e">
            <v>#DIV/0!</v>
          </cell>
          <cell r="Q48">
            <v>0</v>
          </cell>
          <cell r="T48" t="str">
            <v>заказ филиала</v>
          </cell>
        </row>
        <row r="49">
          <cell r="A49" t="str">
            <v xml:space="preserve"> 221  Колбаса Докторская по-стародворски, натурин в/у, ВЕС, ТМ Стародворье ПОКОМ</v>
          </cell>
          <cell r="B49" t="str">
            <v>кг</v>
          </cell>
          <cell r="C49">
            <v>267.60700000000003</v>
          </cell>
          <cell r="D49">
            <v>35.094000000000001</v>
          </cell>
          <cell r="E49">
            <v>31.61</v>
          </cell>
          <cell r="F49">
            <v>271.09100000000001</v>
          </cell>
          <cell r="G49">
            <v>0</v>
          </cell>
          <cell r="L49">
            <v>6.3220000000000001</v>
          </cell>
          <cell r="M49"/>
          <cell r="N49"/>
          <cell r="O49">
            <v>42.880575767162291</v>
          </cell>
          <cell r="P49">
            <v>42.880575767162291</v>
          </cell>
          <cell r="Q49">
            <v>25.9754</v>
          </cell>
          <cell r="T49" t="str">
            <v>не в матрице / необходимо увеличить продажи</v>
          </cell>
        </row>
        <row r="50">
          <cell r="A50" t="str">
            <v xml:space="preserve"> 222  Колбаса Докторская стародворская, ВЕС, ВсхЗв   ПОКОМ</v>
          </cell>
          <cell r="B50" t="str">
            <v>кг</v>
          </cell>
          <cell r="C50">
            <v>476.875</v>
          </cell>
          <cell r="D50">
            <v>0.439</v>
          </cell>
          <cell r="E50">
            <v>173.16499999999999</v>
          </cell>
          <cell r="F50">
            <v>220.434</v>
          </cell>
          <cell r="G50">
            <v>1</v>
          </cell>
          <cell r="L50">
            <v>34.632999999999996</v>
          </cell>
          <cell r="M50">
            <v>195.16199999999995</v>
          </cell>
          <cell r="N50"/>
          <cell r="O50">
            <v>12</v>
          </cell>
          <cell r="P50">
            <v>6.3648543296855609</v>
          </cell>
          <cell r="Q50">
            <v>47.2</v>
          </cell>
        </row>
        <row r="51">
          <cell r="A51" t="str">
            <v xml:space="preserve"> 225  Колбаса Дугушка со шпиком, ВЕС, ТМ Стародворье   ПОКОМ</v>
          </cell>
          <cell r="B51" t="str">
            <v>кг</v>
          </cell>
          <cell r="C51">
            <v>95.671999999999997</v>
          </cell>
          <cell r="D51"/>
          <cell r="E51">
            <v>0.89</v>
          </cell>
          <cell r="F51">
            <v>94.781999999999996</v>
          </cell>
          <cell r="G51">
            <v>1</v>
          </cell>
          <cell r="L51">
            <v>0.17799999999999999</v>
          </cell>
          <cell r="M51"/>
          <cell r="N51"/>
          <cell r="O51">
            <v>532.48314606741576</v>
          </cell>
          <cell r="P51">
            <v>532.48314606741576</v>
          </cell>
          <cell r="Q51">
            <v>0.17799999999999999</v>
          </cell>
          <cell r="T51" t="str">
            <v>необходимо увеличить продажи</v>
          </cell>
        </row>
        <row r="52">
          <cell r="A52" t="str">
            <v xml:space="preserve"> 229  Колбаса Молочная Дугушка, в/у, ВЕС, ТМ Стародворье   ПОКОМ</v>
          </cell>
          <cell r="B52" t="str">
            <v>кг</v>
          </cell>
          <cell r="C52">
            <v>165.96</v>
          </cell>
          <cell r="D52">
            <v>3.0000000000000001E-3</v>
          </cell>
          <cell r="E52">
            <v>36.832999999999998</v>
          </cell>
          <cell r="F52">
            <v>129.13</v>
          </cell>
          <cell r="G52">
            <v>1</v>
          </cell>
          <cell r="L52">
            <v>7.3666</v>
          </cell>
          <cell r="M52"/>
          <cell r="N52"/>
          <cell r="O52">
            <v>17.529117910569326</v>
          </cell>
          <cell r="P52">
            <v>17.529117910569326</v>
          </cell>
          <cell r="Q52">
            <v>7.1906000000000008</v>
          </cell>
        </row>
        <row r="53">
          <cell r="A53" t="str">
            <v xml:space="preserve"> 230  Колбаса Молочная Особая ТМ Особый рецепт, п/а, ВЕС. ПОКОМ</v>
          </cell>
          <cell r="B53" t="str">
            <v>кг</v>
          </cell>
          <cell r="C53">
            <v>251.14</v>
          </cell>
          <cell r="D53">
            <v>2.98</v>
          </cell>
          <cell r="E53">
            <v>25.625</v>
          </cell>
          <cell r="F53">
            <v>228.495</v>
          </cell>
          <cell r="G53">
            <v>1</v>
          </cell>
          <cell r="L53">
            <v>5.125</v>
          </cell>
          <cell r="M53"/>
          <cell r="N53"/>
          <cell r="O53">
            <v>44.58439024390244</v>
          </cell>
          <cell r="P53">
            <v>44.58439024390244</v>
          </cell>
          <cell r="Q53">
            <v>5.125</v>
          </cell>
          <cell r="T53" t="str">
            <v>необходимо увеличить продажи</v>
          </cell>
        </row>
        <row r="54">
          <cell r="A54" t="str">
            <v xml:space="preserve"> 231  Колбаса Молочная по-стародворски, ВЕС   ПОКОМ</v>
          </cell>
          <cell r="B54" t="str">
            <v>кг</v>
          </cell>
          <cell r="C54">
            <v>64.015000000000001</v>
          </cell>
          <cell r="D54"/>
          <cell r="E54"/>
          <cell r="F54">
            <v>64.015000000000001</v>
          </cell>
          <cell r="G54">
            <v>1</v>
          </cell>
          <cell r="L54">
            <v>0</v>
          </cell>
          <cell r="M54"/>
          <cell r="N54"/>
          <cell r="O54" t="e">
            <v>#DIV/0!</v>
          </cell>
          <cell r="P54" t="e">
            <v>#DIV/0!</v>
          </cell>
          <cell r="Q54">
            <v>0</v>
          </cell>
          <cell r="T54" t="str">
            <v>необходимо увеличить продажи</v>
          </cell>
        </row>
        <row r="55">
          <cell r="A55" t="str">
            <v xml:space="preserve"> 232  Колбаса Молочная по-стародворски, ВЕС,  ВсхЗв,   ПОКОМ_</v>
          </cell>
          <cell r="B55" t="str">
            <v>кг</v>
          </cell>
          <cell r="C55">
            <v>52.844999999999999</v>
          </cell>
          <cell r="D55"/>
          <cell r="E55"/>
          <cell r="F55">
            <v>52.844999999999999</v>
          </cell>
          <cell r="G55">
            <v>1</v>
          </cell>
          <cell r="L55">
            <v>0</v>
          </cell>
          <cell r="M55"/>
          <cell r="N55"/>
          <cell r="O55" t="e">
            <v>#DIV/0!</v>
          </cell>
          <cell r="P55" t="e">
            <v>#DIV/0!</v>
          </cell>
          <cell r="Q55">
            <v>0</v>
          </cell>
          <cell r="T55" t="str">
            <v>необходимо увеличить продажи</v>
          </cell>
        </row>
        <row r="56">
          <cell r="A56" t="str">
            <v xml:space="preserve"> 233  Колбаса Молочная по-стародворски, ВЕС, натурин, в/у, ТМ Стародворье ПОКОМ</v>
          </cell>
          <cell r="B56" t="str">
            <v>кг</v>
          </cell>
          <cell r="C56">
            <v>253.25700000000001</v>
          </cell>
          <cell r="D56"/>
          <cell r="E56"/>
          <cell r="F56">
            <v>253.25700000000001</v>
          </cell>
          <cell r="G56">
            <v>1</v>
          </cell>
          <cell r="L56">
            <v>0</v>
          </cell>
          <cell r="M56"/>
          <cell r="N56"/>
          <cell r="O56" t="e">
            <v>#DIV/0!</v>
          </cell>
          <cell r="P56" t="e">
            <v>#DIV/0!</v>
          </cell>
          <cell r="Q56">
            <v>0</v>
          </cell>
          <cell r="T56" t="str">
            <v>необходимо увеличить продажи</v>
          </cell>
        </row>
        <row r="57">
          <cell r="A57" t="str">
            <v xml:space="preserve"> 235  Колбаса Особая ТМ Особый рецепт, ВЕС, ТМ Стародворье ПОКОМ</v>
          </cell>
          <cell r="B57" t="str">
            <v>кг</v>
          </cell>
          <cell r="C57">
            <v>309.48</v>
          </cell>
          <cell r="D57">
            <v>0.13</v>
          </cell>
          <cell r="E57">
            <v>312.44499999999999</v>
          </cell>
          <cell r="F57">
            <v>-2.835</v>
          </cell>
          <cell r="G57">
            <v>1</v>
          </cell>
          <cell r="L57">
            <v>62.488999999999997</v>
          </cell>
          <cell r="M57">
            <v>502.74699999999996</v>
          </cell>
          <cell r="N57"/>
          <cell r="O57">
            <v>8</v>
          </cell>
          <cell r="P57">
            <v>-4.5367984765318697E-2</v>
          </cell>
          <cell r="Q57">
            <v>65.584000000000003</v>
          </cell>
        </row>
        <row r="58">
          <cell r="A58" t="str">
            <v xml:space="preserve"> 236  Колбаса Рубленая ЗАПЕЧ. Дугушка ТМ Стародворье, вектор, в/к    ПОКОМ</v>
          </cell>
          <cell r="B58" t="str">
            <v>кг</v>
          </cell>
          <cell r="C58">
            <v>39.512</v>
          </cell>
          <cell r="D58"/>
          <cell r="E58">
            <v>15.788</v>
          </cell>
          <cell r="F58">
            <v>13.159000000000001</v>
          </cell>
          <cell r="G58">
            <v>1</v>
          </cell>
          <cell r="J58">
            <v>50</v>
          </cell>
          <cell r="L58">
            <v>3.1576</v>
          </cell>
          <cell r="M58"/>
          <cell r="N58"/>
          <cell r="O58">
            <v>20.002216873574866</v>
          </cell>
          <cell r="P58">
            <v>20.002216873574866</v>
          </cell>
          <cell r="Q58">
            <v>5.0945999999999998</v>
          </cell>
        </row>
        <row r="59">
          <cell r="A59" t="str">
            <v xml:space="preserve"> 237  Колбаса Русская по-стародворски, ВЕС.  ПОКОМ</v>
          </cell>
          <cell r="B59" t="str">
            <v>кг</v>
          </cell>
          <cell r="C59">
            <v>59.604999999999997</v>
          </cell>
          <cell r="D59"/>
          <cell r="E59">
            <v>10.76</v>
          </cell>
          <cell r="F59">
            <v>5.44</v>
          </cell>
          <cell r="G59">
            <v>1</v>
          </cell>
          <cell r="J59">
            <v>10</v>
          </cell>
          <cell r="L59">
            <v>2.1520000000000001</v>
          </cell>
          <cell r="M59">
            <v>10.384</v>
          </cell>
          <cell r="N59"/>
          <cell r="O59">
            <v>12</v>
          </cell>
          <cell r="P59">
            <v>7.1747211895910779</v>
          </cell>
          <cell r="Q59">
            <v>2.1520000000000001</v>
          </cell>
        </row>
        <row r="60">
          <cell r="A60" t="str">
            <v xml:space="preserve"> 239  Колбаса Салями запеч Дугушка, оболочка вектор, ВЕС, ТМ Стародворье  ПОКОМ</v>
          </cell>
          <cell r="B60" t="str">
            <v>кг</v>
          </cell>
          <cell r="C60">
            <v>155.00700000000001</v>
          </cell>
          <cell r="D60"/>
          <cell r="E60">
            <v>15.032</v>
          </cell>
          <cell r="F60">
            <v>139.97499999999999</v>
          </cell>
          <cell r="G60">
            <v>1</v>
          </cell>
          <cell r="L60">
            <v>3.0064000000000002</v>
          </cell>
          <cell r="M60"/>
          <cell r="N60"/>
          <cell r="O60">
            <v>46.559007450771681</v>
          </cell>
          <cell r="P60">
            <v>46.559007450771681</v>
          </cell>
          <cell r="Q60">
            <v>3.0064000000000002</v>
          </cell>
          <cell r="T60" t="str">
            <v>необходимо увеличить продажи</v>
          </cell>
        </row>
        <row r="61">
          <cell r="A61" t="str">
            <v xml:space="preserve"> 240  Колбаса Салями охотничья, ВЕС. ПОКОМ</v>
          </cell>
          <cell r="B61" t="str">
            <v>кг</v>
          </cell>
          <cell r="C61">
            <v>9.0050000000000008</v>
          </cell>
          <cell r="D61"/>
          <cell r="E61">
            <v>0.75</v>
          </cell>
          <cell r="F61">
            <v>8.2550000000000008</v>
          </cell>
          <cell r="G61">
            <v>1</v>
          </cell>
          <cell r="L61">
            <v>0.15</v>
          </cell>
          <cell r="M61"/>
          <cell r="N61"/>
          <cell r="O61">
            <v>55.033333333333339</v>
          </cell>
          <cell r="P61">
            <v>55.033333333333339</v>
          </cell>
          <cell r="Q61">
            <v>0</v>
          </cell>
          <cell r="T61" t="str">
            <v>необходимо увеличить продажи</v>
          </cell>
        </row>
        <row r="62">
          <cell r="A62" t="str">
            <v xml:space="preserve"> 242  Колбаса Сервелат ЗАПЕЧ.Дугушка ТМ Стародворье, вектор, в/к     ПОКОМ</v>
          </cell>
          <cell r="B62" t="str">
            <v>кг</v>
          </cell>
          <cell r="C62">
            <v>152.471</v>
          </cell>
          <cell r="D62">
            <v>1.7849999999999999</v>
          </cell>
          <cell r="E62">
            <v>39.521000000000001</v>
          </cell>
          <cell r="F62">
            <v>93.641000000000005</v>
          </cell>
          <cell r="G62">
            <v>1</v>
          </cell>
          <cell r="L62">
            <v>7.9042000000000003</v>
          </cell>
          <cell r="M62"/>
          <cell r="N62"/>
          <cell r="O62">
            <v>11.846992738038006</v>
          </cell>
          <cell r="P62">
            <v>11.846992738038006</v>
          </cell>
          <cell r="Q62">
            <v>12.123000000000001</v>
          </cell>
        </row>
        <row r="63">
          <cell r="A63" t="str">
            <v xml:space="preserve"> 243  Колбаса Сервелат Зернистый, ВЕС.  ПОКОМ</v>
          </cell>
          <cell r="B63" t="str">
            <v>кг</v>
          </cell>
          <cell r="C63"/>
          <cell r="D63">
            <v>127.88800000000001</v>
          </cell>
          <cell r="E63">
            <v>118.67100000000001</v>
          </cell>
          <cell r="F63">
            <v>-3.3620000000000001</v>
          </cell>
          <cell r="G63">
            <v>1</v>
          </cell>
          <cell r="L63">
            <v>23.734200000000001</v>
          </cell>
          <cell r="M63">
            <v>193.23560000000001</v>
          </cell>
          <cell r="N63"/>
          <cell r="O63">
            <v>8</v>
          </cell>
          <cell r="P63">
            <v>-0.14165213068062121</v>
          </cell>
          <cell r="Q63">
            <v>24.955000000000002</v>
          </cell>
        </row>
        <row r="64">
          <cell r="A64" t="str">
            <v xml:space="preserve"> 244  Колбаса Сервелат Кремлевский, ВЕС. ПОКОМ</v>
          </cell>
          <cell r="B64" t="str">
            <v>кг</v>
          </cell>
          <cell r="C64">
            <v>200.26300000000001</v>
          </cell>
          <cell r="D64"/>
          <cell r="E64">
            <v>20.100000000000001</v>
          </cell>
          <cell r="F64">
            <v>171.548</v>
          </cell>
          <cell r="G64">
            <v>1</v>
          </cell>
          <cell r="J64">
            <v>50</v>
          </cell>
          <cell r="L64">
            <v>4.0200000000000005</v>
          </cell>
          <cell r="M64"/>
          <cell r="N64"/>
          <cell r="O64">
            <v>55.111442786069645</v>
          </cell>
          <cell r="P64">
            <v>55.111442786069645</v>
          </cell>
          <cell r="Q64">
            <v>7.0389999999999997</v>
          </cell>
          <cell r="T64" t="str">
            <v>необходимо увеличить продажи</v>
          </cell>
        </row>
        <row r="65">
          <cell r="A65" t="str">
            <v xml:space="preserve"> 246  Колбаса Стародворская,ТС Старый двор  ПОКОМ</v>
          </cell>
          <cell r="B65" t="str">
            <v>кг</v>
          </cell>
          <cell r="C65">
            <v>129.255</v>
          </cell>
          <cell r="D65"/>
          <cell r="E65">
            <v>1.36</v>
          </cell>
          <cell r="F65">
            <v>127.895</v>
          </cell>
          <cell r="G65">
            <v>1</v>
          </cell>
          <cell r="L65">
            <v>0.27200000000000002</v>
          </cell>
          <cell r="M65"/>
          <cell r="N65"/>
          <cell r="O65">
            <v>470.20220588235287</v>
          </cell>
          <cell r="P65">
            <v>470.20220588235287</v>
          </cell>
          <cell r="Q65">
            <v>0.27200000000000002</v>
          </cell>
          <cell r="T65" t="str">
            <v>необходимо увеличить продажи</v>
          </cell>
        </row>
        <row r="66">
          <cell r="A66" t="str">
            <v xml:space="preserve"> 247  Сардельки Нежные, ВЕС.  ПОКОМ</v>
          </cell>
          <cell r="B66" t="str">
            <v>кг</v>
          </cell>
          <cell r="C66"/>
          <cell r="D66">
            <v>55.357999999999997</v>
          </cell>
          <cell r="E66">
            <v>23.774000000000001</v>
          </cell>
          <cell r="F66"/>
          <cell r="G66">
            <v>1</v>
          </cell>
          <cell r="L66">
            <v>4.7548000000000004</v>
          </cell>
          <cell r="M66">
            <v>38.038400000000003</v>
          </cell>
          <cell r="N66"/>
          <cell r="O66">
            <v>8</v>
          </cell>
          <cell r="P66">
            <v>0</v>
          </cell>
          <cell r="Q66">
            <v>11.0716</v>
          </cell>
        </row>
        <row r="67">
          <cell r="A67" t="str">
            <v xml:space="preserve"> 248  Сардельки Сочные ТМ Особый рецепт,   ПОКОМ</v>
          </cell>
          <cell r="B67" t="str">
            <v>кг</v>
          </cell>
          <cell r="C67">
            <v>37.777000000000001</v>
          </cell>
          <cell r="D67"/>
          <cell r="E67"/>
          <cell r="F67">
            <v>37.777000000000001</v>
          </cell>
          <cell r="G67">
            <v>1</v>
          </cell>
          <cell r="J67">
            <v>80</v>
          </cell>
          <cell r="L67">
            <v>0</v>
          </cell>
          <cell r="M67"/>
          <cell r="N67"/>
          <cell r="O67" t="e">
            <v>#DIV/0!</v>
          </cell>
          <cell r="P67" t="e">
            <v>#DIV/0!</v>
          </cell>
          <cell r="Q67">
            <v>0</v>
          </cell>
        </row>
        <row r="68">
          <cell r="A68" t="str">
            <v xml:space="preserve"> 250  Сардельки стародворские с говядиной в обол. NDX, ВЕС. ПОКОМ</v>
          </cell>
          <cell r="B68" t="str">
            <v>кг</v>
          </cell>
          <cell r="C68"/>
          <cell r="D68">
            <v>48.710999999999999</v>
          </cell>
          <cell r="E68"/>
          <cell r="F68"/>
          <cell r="G68">
            <v>1</v>
          </cell>
          <cell r="L68">
            <v>0</v>
          </cell>
          <cell r="M68">
            <v>0</v>
          </cell>
          <cell r="N68"/>
          <cell r="O68" t="e">
            <v>#DIV/0!</v>
          </cell>
          <cell r="P68" t="e">
            <v>#DIV/0!</v>
          </cell>
          <cell r="Q68">
            <v>9.7422000000000004</v>
          </cell>
        </row>
        <row r="69">
          <cell r="A69" t="str">
            <v xml:space="preserve"> 251  Сосиски Баварские, ВЕС.  ПОКОМ</v>
          </cell>
          <cell r="B69" t="str">
            <v>кг</v>
          </cell>
          <cell r="C69">
            <v>81.016999999999996</v>
          </cell>
          <cell r="D69"/>
          <cell r="E69">
            <v>4.0519999999999996</v>
          </cell>
          <cell r="F69">
            <v>68.991</v>
          </cell>
          <cell r="G69">
            <v>1</v>
          </cell>
          <cell r="L69">
            <v>0.8103999999999999</v>
          </cell>
          <cell r="M69"/>
          <cell r="N69"/>
          <cell r="O69">
            <v>85.132033563672266</v>
          </cell>
          <cell r="P69">
            <v>85.132033563672266</v>
          </cell>
          <cell r="Q69">
            <v>2.1341999999999999</v>
          </cell>
          <cell r="T69" t="str">
            <v>необходимо увеличить продажи</v>
          </cell>
        </row>
        <row r="70">
          <cell r="A70" t="str">
            <v xml:space="preserve"> 253  Сосиски Ганноверские   ПОКОМ</v>
          </cell>
          <cell r="B70" t="str">
            <v>кг</v>
          </cell>
          <cell r="C70">
            <v>3582.46</v>
          </cell>
          <cell r="D70">
            <v>8.4339999999999993</v>
          </cell>
          <cell r="E70">
            <v>1457.5530000000001</v>
          </cell>
          <cell r="F70">
            <v>1928.4179999999999</v>
          </cell>
          <cell r="G70">
            <v>1</v>
          </cell>
          <cell r="J70">
            <v>500</v>
          </cell>
          <cell r="L70">
            <v>291.51060000000001</v>
          </cell>
          <cell r="M70">
            <v>1069.7092</v>
          </cell>
          <cell r="N70"/>
          <cell r="O70">
            <v>12</v>
          </cell>
          <cell r="P70">
            <v>8.3304620826824127</v>
          </cell>
          <cell r="Q70">
            <v>260.85419999999999</v>
          </cell>
        </row>
        <row r="71">
          <cell r="A71" t="str">
            <v xml:space="preserve"> 255  Сосиски Молочные для завтрака ТМ Особый рецепт, п/а МГС, ВЕС, ТМ Стародворье  ПОКОМ</v>
          </cell>
          <cell r="B71" t="str">
            <v>кг</v>
          </cell>
          <cell r="C71">
            <v>130.25899999999999</v>
          </cell>
          <cell r="D71"/>
          <cell r="E71">
            <v>2.33</v>
          </cell>
          <cell r="F71">
            <v>127.929</v>
          </cell>
          <cell r="G71">
            <v>1</v>
          </cell>
          <cell r="L71">
            <v>0.46600000000000003</v>
          </cell>
          <cell r="M71"/>
          <cell r="N71"/>
          <cell r="O71">
            <v>274.52575107296138</v>
          </cell>
          <cell r="P71">
            <v>274.52575107296138</v>
          </cell>
          <cell r="Q71">
            <v>0.46600000000000003</v>
          </cell>
          <cell r="T71" t="str">
            <v>необходимо увеличить продажи</v>
          </cell>
        </row>
        <row r="72">
          <cell r="A72" t="str">
            <v xml:space="preserve"> 257  Сосиски Молочные оригинальные ТМ Особый рецепт, ВЕС.   ПОКОМ</v>
          </cell>
          <cell r="B72" t="str">
            <v>кг</v>
          </cell>
          <cell r="C72">
            <v>33.316000000000003</v>
          </cell>
          <cell r="D72"/>
          <cell r="E72">
            <v>1.3959999999999999</v>
          </cell>
          <cell r="F72">
            <v>31.92</v>
          </cell>
          <cell r="G72">
            <v>1</v>
          </cell>
          <cell r="L72">
            <v>0.2792</v>
          </cell>
          <cell r="M72"/>
          <cell r="N72"/>
          <cell r="O72">
            <v>114.32664756446992</v>
          </cell>
          <cell r="P72">
            <v>114.32664756446992</v>
          </cell>
          <cell r="Q72">
            <v>0.2792</v>
          </cell>
          <cell r="T72" t="str">
            <v>необходимо увеличить продажи</v>
          </cell>
        </row>
        <row r="73">
          <cell r="A73" t="str">
            <v xml:space="preserve"> 258  Сосиски Молочные по-стародворски, амицел МГС, ВЕС, ТМ Стародворье ПОКОМ</v>
          </cell>
          <cell r="B73" t="str">
            <v>кг</v>
          </cell>
          <cell r="C73">
            <v>58.478000000000002</v>
          </cell>
          <cell r="D73"/>
          <cell r="E73"/>
          <cell r="F73">
            <v>58.478000000000002</v>
          </cell>
          <cell r="G73">
            <v>1</v>
          </cell>
          <cell r="L73">
            <v>0</v>
          </cell>
          <cell r="M73"/>
          <cell r="N73"/>
          <cell r="O73" t="e">
            <v>#DIV/0!</v>
          </cell>
          <cell r="P73" t="e">
            <v>#DIV/0!</v>
          </cell>
          <cell r="Q73">
            <v>0</v>
          </cell>
          <cell r="T73" t="str">
            <v>необходимо увеличить продажи</v>
          </cell>
        </row>
        <row r="74">
          <cell r="A74" t="str">
            <v xml:space="preserve"> 260  Сосиски Сливочные по-стародворски, ВЕС.  ПОКОМ</v>
          </cell>
          <cell r="B74" t="str">
            <v>кг</v>
          </cell>
          <cell r="C74">
            <v>170.11199999999999</v>
          </cell>
          <cell r="D74"/>
          <cell r="E74">
            <v>1.24</v>
          </cell>
          <cell r="F74">
            <v>168.87200000000001</v>
          </cell>
          <cell r="G74">
            <v>1</v>
          </cell>
          <cell r="L74">
            <v>0.248</v>
          </cell>
          <cell r="M74"/>
          <cell r="N74"/>
          <cell r="O74">
            <v>680.9354838709678</v>
          </cell>
          <cell r="P74">
            <v>680.9354838709678</v>
          </cell>
          <cell r="Q74">
            <v>0.25159999999999999</v>
          </cell>
          <cell r="T74" t="str">
            <v>необходимо увеличить продажи</v>
          </cell>
        </row>
        <row r="75">
          <cell r="A75" t="str">
            <v xml:space="preserve"> 263  Шпикачки Стародворские, ВЕС.  ПОКОМ</v>
          </cell>
          <cell r="B75" t="str">
            <v>кг</v>
          </cell>
          <cell r="C75">
            <v>53.993000000000002</v>
          </cell>
          <cell r="D75"/>
          <cell r="E75">
            <v>5.26</v>
          </cell>
          <cell r="F75">
            <v>40.847000000000001</v>
          </cell>
          <cell r="G75">
            <v>1</v>
          </cell>
          <cell r="J75">
            <v>15</v>
          </cell>
          <cell r="L75">
            <v>1.052</v>
          </cell>
          <cell r="M75"/>
          <cell r="N75"/>
          <cell r="O75">
            <v>53.086501901140686</v>
          </cell>
          <cell r="P75">
            <v>53.086501901140686</v>
          </cell>
          <cell r="Q75">
            <v>2.6292</v>
          </cell>
          <cell r="T75" t="str">
            <v>необходимо увеличить продажи</v>
          </cell>
        </row>
        <row r="76">
          <cell r="A76" t="str">
            <v xml:space="preserve"> 264  Колбаса Молочная стародворская, амифлекс, ВЕС, ТМ Стародворье  ПОКОМ</v>
          </cell>
          <cell r="B76" t="str">
            <v>кг</v>
          </cell>
          <cell r="C76">
            <v>130.70400000000001</v>
          </cell>
          <cell r="D76"/>
          <cell r="E76">
            <v>21.515000000000001</v>
          </cell>
          <cell r="F76">
            <v>109.18899999999999</v>
          </cell>
          <cell r="G76">
            <v>1</v>
          </cell>
          <cell r="L76">
            <v>4.3029999999999999</v>
          </cell>
          <cell r="M76"/>
          <cell r="N76"/>
          <cell r="O76">
            <v>25.375087148501045</v>
          </cell>
          <cell r="P76">
            <v>25.375087148501045</v>
          </cell>
          <cell r="Q76">
            <v>4.3029999999999999</v>
          </cell>
          <cell r="T76" t="str">
            <v>необходимо увеличить продажи</v>
          </cell>
        </row>
        <row r="77">
          <cell r="A77" t="str">
            <v xml:space="preserve"> 265  Колбаса Балыкбургская, ВЕС, ТМ Баварушка  ПОКОМ</v>
          </cell>
          <cell r="B77" t="str">
            <v>кг</v>
          </cell>
          <cell r="C77">
            <v>22.832000000000001</v>
          </cell>
          <cell r="D77"/>
          <cell r="E77">
            <v>9.9939999999999998</v>
          </cell>
          <cell r="F77">
            <v>12.837999999999999</v>
          </cell>
          <cell r="G77">
            <v>1</v>
          </cell>
          <cell r="L77">
            <v>1.9987999999999999</v>
          </cell>
          <cell r="M77">
            <v>11.147599999999999</v>
          </cell>
          <cell r="N77"/>
          <cell r="O77">
            <v>12</v>
          </cell>
          <cell r="P77">
            <v>6.4228537122273366</v>
          </cell>
          <cell r="Q77">
            <v>1.9987999999999999</v>
          </cell>
        </row>
        <row r="78">
          <cell r="A78" t="str">
            <v xml:space="preserve"> 266  Колбаса Филейбургская с сочным окороком, ВЕС, ТМ Баварушка  ПОКОМ</v>
          </cell>
          <cell r="B78" t="str">
            <v>кг</v>
          </cell>
          <cell r="C78">
            <v>25.72</v>
          </cell>
          <cell r="D78">
            <v>12.901</v>
          </cell>
          <cell r="E78">
            <v>12.891999999999999</v>
          </cell>
          <cell r="F78">
            <v>21.436</v>
          </cell>
          <cell r="G78">
            <v>1</v>
          </cell>
          <cell r="J78">
            <v>10</v>
          </cell>
          <cell r="L78">
            <v>2.5783999999999998</v>
          </cell>
          <cell r="M78"/>
          <cell r="N78"/>
          <cell r="O78">
            <v>12.192057089668012</v>
          </cell>
          <cell r="P78">
            <v>12.192057089668012</v>
          </cell>
          <cell r="Q78">
            <v>4.2968000000000002</v>
          </cell>
        </row>
        <row r="79">
          <cell r="A79" t="str">
            <v xml:space="preserve"> 267  Колбаса Салями Филейбургская зернистая, оболочка фиброуз, ВЕС, ТМ Баварушка  ПОКОМ</v>
          </cell>
          <cell r="B79" t="str">
            <v>кг</v>
          </cell>
          <cell r="C79">
            <v>104.782</v>
          </cell>
          <cell r="D79">
            <v>51.613999999999997</v>
          </cell>
          <cell r="E79">
            <v>8.6460000000000008</v>
          </cell>
          <cell r="F79">
            <v>91.674999999999997</v>
          </cell>
          <cell r="G79">
            <v>1</v>
          </cell>
          <cell r="L79">
            <v>1.7292000000000001</v>
          </cell>
          <cell r="M79"/>
          <cell r="N79"/>
          <cell r="O79">
            <v>53.015845477677537</v>
          </cell>
          <cell r="P79">
            <v>53.015845477677537</v>
          </cell>
          <cell r="Q79">
            <v>1.7292000000000001</v>
          </cell>
          <cell r="T79" t="str">
            <v>необходимо увеличить продажи</v>
          </cell>
        </row>
        <row r="80">
          <cell r="A80" t="str">
            <v xml:space="preserve"> 271  Колбаса Сервелат Левантский ТМ Особый Рецепт, ВЕС. ПОКОМ</v>
          </cell>
          <cell r="B80" t="str">
            <v>кг</v>
          </cell>
          <cell r="C80"/>
          <cell r="D80">
            <v>13.111000000000001</v>
          </cell>
          <cell r="E80"/>
          <cell r="F80">
            <v>13.111000000000001</v>
          </cell>
          <cell r="G80">
            <v>1</v>
          </cell>
          <cell r="L80">
            <v>0</v>
          </cell>
          <cell r="M80"/>
          <cell r="N80"/>
          <cell r="O80" t="e">
            <v>#DIV/0!</v>
          </cell>
          <cell r="P80" t="e">
            <v>#DIV/0!</v>
          </cell>
          <cell r="Q80">
            <v>0</v>
          </cell>
        </row>
        <row r="81">
          <cell r="A81" t="str">
            <v xml:space="preserve"> 272  Колбаса Сервелат Филедворский, фиброуз, в/у 0,35 кг срез,  ПОКОМ</v>
          </cell>
          <cell r="B81" t="str">
            <v>шт</v>
          </cell>
          <cell r="C81"/>
          <cell r="D81"/>
          <cell r="E81">
            <v>1</v>
          </cell>
          <cell r="F81">
            <v>-1</v>
          </cell>
          <cell r="G81">
            <v>0.35</v>
          </cell>
          <cell r="J81">
            <v>20</v>
          </cell>
          <cell r="L81">
            <v>0.2</v>
          </cell>
          <cell r="M81"/>
          <cell r="N81"/>
          <cell r="O81">
            <v>95</v>
          </cell>
          <cell r="P81">
            <v>95</v>
          </cell>
          <cell r="Q81">
            <v>0.2</v>
          </cell>
        </row>
        <row r="82">
          <cell r="A82" t="str">
            <v xml:space="preserve"> 273  Сосиски Сочинки с сочной грудинкой, МГС 0.4кг,   ПОКОМ</v>
          </cell>
          <cell r="B82" t="str">
            <v>шт</v>
          </cell>
          <cell r="C82"/>
          <cell r="D82">
            <v>32</v>
          </cell>
          <cell r="E82">
            <v>11</v>
          </cell>
          <cell r="F82">
            <v>21</v>
          </cell>
          <cell r="G82">
            <v>0.4</v>
          </cell>
          <cell r="J82">
            <v>10</v>
          </cell>
          <cell r="L82">
            <v>2.2000000000000002</v>
          </cell>
          <cell r="M82"/>
          <cell r="N82"/>
          <cell r="O82">
            <v>14.09090909090909</v>
          </cell>
          <cell r="P82">
            <v>14.09090909090909</v>
          </cell>
          <cell r="Q82">
            <v>1.6</v>
          </cell>
        </row>
        <row r="83">
          <cell r="A83" t="str">
            <v xml:space="preserve"> 277  Колбаса Мясорубская ТМ Стародворье с сочной грудинкой , 0,35 кг срез  ПОКОМ</v>
          </cell>
          <cell r="B83" t="str">
            <v>шт</v>
          </cell>
          <cell r="C83">
            <v>21</v>
          </cell>
          <cell r="D83"/>
          <cell r="E83"/>
          <cell r="F83"/>
          <cell r="G83">
            <v>0.35</v>
          </cell>
          <cell r="J83">
            <v>10</v>
          </cell>
          <cell r="L83">
            <v>0</v>
          </cell>
          <cell r="M83"/>
          <cell r="N83"/>
          <cell r="O83" t="e">
            <v>#DIV/0!</v>
          </cell>
          <cell r="P83" t="e">
            <v>#DIV/0!</v>
          </cell>
          <cell r="Q83">
            <v>0</v>
          </cell>
        </row>
        <row r="84">
          <cell r="A84" t="str">
            <v xml:space="preserve"> 278  Сосиски Сочинки с сочным окороком, МГС 0.4кг,   ПОКОМ</v>
          </cell>
          <cell r="B84" t="str">
            <v>шт</v>
          </cell>
          <cell r="C84"/>
          <cell r="D84">
            <v>12</v>
          </cell>
          <cell r="E84">
            <v>10</v>
          </cell>
          <cell r="F84">
            <v>2</v>
          </cell>
          <cell r="G84">
            <v>0.4</v>
          </cell>
          <cell r="L84">
            <v>2</v>
          </cell>
          <cell r="M84">
            <v>16</v>
          </cell>
          <cell r="N84"/>
          <cell r="O84">
            <v>9</v>
          </cell>
          <cell r="P84">
            <v>1</v>
          </cell>
          <cell r="Q84">
            <v>1.4</v>
          </cell>
        </row>
        <row r="85">
          <cell r="A85" t="str">
            <v xml:space="preserve"> 279  Колбаса Докторский гарант, Вязанка вектор, 0,4 кг.  ПОКОМ</v>
          </cell>
          <cell r="B85" t="str">
            <v>шт</v>
          </cell>
          <cell r="C85">
            <v>194</v>
          </cell>
          <cell r="D85"/>
          <cell r="E85">
            <v>4</v>
          </cell>
          <cell r="F85">
            <v>190</v>
          </cell>
          <cell r="G85">
            <v>0.4</v>
          </cell>
          <cell r="L85">
            <v>0.8</v>
          </cell>
          <cell r="M85"/>
          <cell r="N85"/>
          <cell r="O85">
            <v>237.5</v>
          </cell>
          <cell r="P85">
            <v>237.5</v>
          </cell>
          <cell r="Q85">
            <v>0.2</v>
          </cell>
          <cell r="T85" t="str">
            <v>необходимо увеличить продажи</v>
          </cell>
        </row>
        <row r="86">
          <cell r="A86" t="str">
            <v xml:space="preserve"> 281  Сосиски Молочные для завтрака ТМ Особый рецепт, 0,4кг  ПОКОМ</v>
          </cell>
          <cell r="B86" t="str">
            <v>шт</v>
          </cell>
          <cell r="C86">
            <v>18</v>
          </cell>
          <cell r="D86">
            <v>24</v>
          </cell>
          <cell r="E86"/>
          <cell r="F86">
            <v>42</v>
          </cell>
          <cell r="G86">
            <v>0.4</v>
          </cell>
          <cell r="L86">
            <v>0</v>
          </cell>
          <cell r="M86"/>
          <cell r="N86"/>
          <cell r="O86" t="e">
            <v>#DIV/0!</v>
          </cell>
          <cell r="P86" t="e">
            <v>#DIV/0!</v>
          </cell>
          <cell r="Q86">
            <v>0</v>
          </cell>
        </row>
        <row r="87">
          <cell r="A87" t="str">
            <v xml:space="preserve"> 282  Колбаса Балыкбургская рубленая, в/у 0,35 кг срез, БАВАРУШКА ПОКОМ</v>
          </cell>
          <cell r="B87" t="str">
            <v>шт</v>
          </cell>
          <cell r="C87">
            <v>8</v>
          </cell>
          <cell r="D87">
            <v>6</v>
          </cell>
          <cell r="E87">
            <v>-1</v>
          </cell>
          <cell r="F87">
            <v>7</v>
          </cell>
          <cell r="G87">
            <v>0.35</v>
          </cell>
          <cell r="L87">
            <v>-0.2</v>
          </cell>
          <cell r="M87"/>
          <cell r="N87"/>
          <cell r="O87">
            <v>-35</v>
          </cell>
          <cell r="P87">
            <v>-35</v>
          </cell>
          <cell r="Q87">
            <v>1.4</v>
          </cell>
        </row>
        <row r="88">
          <cell r="A88" t="str">
            <v xml:space="preserve"> 283  Сосиски Сочинки, ВЕС, ТМ Стародворье ПОКОМ</v>
          </cell>
          <cell r="B88" t="str">
            <v>кг</v>
          </cell>
          <cell r="C88">
            <v>3.9319999999999999</v>
          </cell>
          <cell r="D88">
            <v>210.21</v>
          </cell>
          <cell r="E88">
            <v>1.3580000000000001</v>
          </cell>
          <cell r="F88">
            <v>212.78399999999999</v>
          </cell>
          <cell r="G88">
            <v>1</v>
          </cell>
          <cell r="L88">
            <v>0.27160000000000001</v>
          </cell>
          <cell r="M88"/>
          <cell r="N88"/>
          <cell r="O88">
            <v>783.44624447717229</v>
          </cell>
          <cell r="P88">
            <v>783.44624447717229</v>
          </cell>
          <cell r="Q88">
            <v>0.27160000000000001</v>
          </cell>
        </row>
        <row r="89">
          <cell r="A89" t="str">
            <v xml:space="preserve"> 284  Сосиски Молокуши миникушай ТМ Вязанка, 0.45кг, ПОКОМ</v>
          </cell>
          <cell r="B89" t="str">
            <v>шт</v>
          </cell>
          <cell r="C89">
            <v>27</v>
          </cell>
          <cell r="D89"/>
          <cell r="E89">
            <v>2</v>
          </cell>
          <cell r="F89">
            <v>25</v>
          </cell>
          <cell r="G89">
            <v>0.45</v>
          </cell>
          <cell r="J89">
            <v>24</v>
          </cell>
          <cell r="L89">
            <v>0.4</v>
          </cell>
          <cell r="M89"/>
          <cell r="N89"/>
          <cell r="O89">
            <v>122.5</v>
          </cell>
          <cell r="P89">
            <v>122.5</v>
          </cell>
          <cell r="Q89">
            <v>2.2000000000000002</v>
          </cell>
          <cell r="T89" t="str">
            <v>необходимо увеличить продажи</v>
          </cell>
        </row>
        <row r="90">
          <cell r="A90" t="str">
            <v xml:space="preserve"> 286  Колбаса Сервелат Левантский ТМ Особый Рецепт, 0,35 кг.  ПОКОМ</v>
          </cell>
          <cell r="B90" t="str">
            <v>шт</v>
          </cell>
          <cell r="C90"/>
          <cell r="D90">
            <v>16</v>
          </cell>
          <cell r="E90"/>
          <cell r="F90">
            <v>16</v>
          </cell>
          <cell r="G90">
            <v>0.35</v>
          </cell>
          <cell r="L90">
            <v>0</v>
          </cell>
          <cell r="M90"/>
          <cell r="N90"/>
          <cell r="O90" t="e">
            <v>#DIV/0!</v>
          </cell>
          <cell r="P90" t="e">
            <v>#DIV/0!</v>
          </cell>
          <cell r="Q90">
            <v>0</v>
          </cell>
        </row>
        <row r="91">
          <cell r="A91" t="str">
            <v xml:space="preserve"> 291  Сосиски Молокуши миникушай ТМ Вязанка, 0.33кг, ПОКОМ</v>
          </cell>
          <cell r="B91" t="str">
            <v>шт</v>
          </cell>
          <cell r="C91">
            <v>40</v>
          </cell>
          <cell r="D91"/>
          <cell r="E91">
            <v>1</v>
          </cell>
          <cell r="F91">
            <v>21</v>
          </cell>
          <cell r="G91">
            <v>0.33</v>
          </cell>
          <cell r="J91">
            <v>12</v>
          </cell>
          <cell r="L91">
            <v>0.2</v>
          </cell>
          <cell r="M91"/>
          <cell r="N91"/>
          <cell r="O91">
            <v>165</v>
          </cell>
          <cell r="P91">
            <v>165</v>
          </cell>
          <cell r="Q91">
            <v>1.8</v>
          </cell>
          <cell r="T91" t="str">
            <v>необходимо увеличить продажи</v>
          </cell>
        </row>
        <row r="92">
          <cell r="A92" t="str">
            <v xml:space="preserve"> 296  Колбаса Мясорубская с рубленой грудинкой 0,35кг срез ТМ Стародворье  ПОКОМ</v>
          </cell>
          <cell r="B92" t="str">
            <v>шт</v>
          </cell>
          <cell r="C92">
            <v>13</v>
          </cell>
          <cell r="D92"/>
          <cell r="E92"/>
          <cell r="F92">
            <v>13</v>
          </cell>
          <cell r="G92">
            <v>0.35</v>
          </cell>
          <cell r="L92">
            <v>0</v>
          </cell>
          <cell r="M92"/>
          <cell r="N92"/>
          <cell r="O92" t="e">
            <v>#DIV/0!</v>
          </cell>
          <cell r="P92" t="e">
            <v>#DIV/0!</v>
          </cell>
          <cell r="Q92">
            <v>0</v>
          </cell>
          <cell r="T92" t="str">
            <v>необходимо увеличить продажи</v>
          </cell>
        </row>
        <row r="93">
          <cell r="A93" t="str">
            <v xml:space="preserve"> 299 Колбаса Классическая, Вязанка п/а 0,6кг, ПОКОМ</v>
          </cell>
          <cell r="B93" t="str">
            <v>шт</v>
          </cell>
          <cell r="C93">
            <v>192</v>
          </cell>
          <cell r="D93"/>
          <cell r="E93">
            <v>5</v>
          </cell>
          <cell r="F93">
            <v>187</v>
          </cell>
          <cell r="G93">
            <v>0.6</v>
          </cell>
          <cell r="L93">
            <v>1</v>
          </cell>
          <cell r="M93"/>
          <cell r="N93"/>
          <cell r="O93">
            <v>187</v>
          </cell>
          <cell r="P93">
            <v>187</v>
          </cell>
          <cell r="Q93">
            <v>1</v>
          </cell>
          <cell r="T93" t="str">
            <v>необходимо увеличить продажи</v>
          </cell>
        </row>
        <row r="94">
          <cell r="A94" t="str">
            <v xml:space="preserve"> 300  Колбаса Сервелат Мясорубский ТМ Стародворье, в/у 0,35кг  ПОКОМКОМ</v>
          </cell>
          <cell r="B94" t="str">
            <v>шт</v>
          </cell>
          <cell r="C94"/>
          <cell r="D94">
            <v>2</v>
          </cell>
          <cell r="E94"/>
          <cell r="F94">
            <v>2</v>
          </cell>
          <cell r="G94">
            <v>0.35</v>
          </cell>
          <cell r="L94">
            <v>0</v>
          </cell>
          <cell r="M94">
            <v>20</v>
          </cell>
          <cell r="N94"/>
          <cell r="O94" t="e">
            <v>#DIV/0!</v>
          </cell>
          <cell r="P94" t="e">
            <v>#DIV/0!</v>
          </cell>
          <cell r="Q94">
            <v>0</v>
          </cell>
        </row>
        <row r="95">
          <cell r="A95" t="str">
            <v xml:space="preserve"> 301  Сосиски Сочинки по-баварски с сыром,  0.4кг, ТМ Стародворье  ПОКОМ</v>
          </cell>
          <cell r="B95" t="str">
            <v>шт</v>
          </cell>
          <cell r="C95">
            <v>36</v>
          </cell>
          <cell r="D95">
            <v>24</v>
          </cell>
          <cell r="E95">
            <v>4</v>
          </cell>
          <cell r="F95">
            <v>56</v>
          </cell>
          <cell r="G95">
            <v>0.4</v>
          </cell>
          <cell r="L95">
            <v>0.8</v>
          </cell>
          <cell r="M95"/>
          <cell r="N95"/>
          <cell r="O95">
            <v>70</v>
          </cell>
          <cell r="P95">
            <v>70</v>
          </cell>
          <cell r="Q95">
            <v>0.8</v>
          </cell>
          <cell r="T95" t="str">
            <v>необходимо увеличить продажи</v>
          </cell>
        </row>
        <row r="96">
          <cell r="A96" t="str">
            <v xml:space="preserve"> 302  Сосиски Сочинки по-баварски,  0.4кг, ТМ Стародворье  ПОКОМ</v>
          </cell>
          <cell r="B96" t="str">
            <v>шт</v>
          </cell>
          <cell r="C96">
            <v>95</v>
          </cell>
          <cell r="D96"/>
          <cell r="E96">
            <v>12</v>
          </cell>
          <cell r="F96">
            <v>83</v>
          </cell>
          <cell r="G96">
            <v>0.4</v>
          </cell>
          <cell r="L96">
            <v>2.4</v>
          </cell>
          <cell r="M96"/>
          <cell r="N96"/>
          <cell r="O96">
            <v>34.583333333333336</v>
          </cell>
          <cell r="P96">
            <v>34.583333333333336</v>
          </cell>
          <cell r="Q96">
            <v>2.4</v>
          </cell>
          <cell r="T96" t="str">
            <v>необходимо увеличить продажи</v>
          </cell>
        </row>
        <row r="97">
          <cell r="A97" t="str">
            <v xml:space="preserve"> 309  Сосиски Сочинки с сыром 0,4 кг ТМ Стародворье  ПОКОМ</v>
          </cell>
          <cell r="B97" t="str">
            <v>шт</v>
          </cell>
          <cell r="C97">
            <v>24</v>
          </cell>
          <cell r="D97"/>
          <cell r="E97">
            <v>8</v>
          </cell>
          <cell r="F97">
            <v>16</v>
          </cell>
          <cell r="G97">
            <v>0.4</v>
          </cell>
          <cell r="L97">
            <v>1.6</v>
          </cell>
          <cell r="M97">
            <v>3.2000000000000028</v>
          </cell>
          <cell r="N97"/>
          <cell r="O97">
            <v>12.000000000000002</v>
          </cell>
          <cell r="P97">
            <v>10</v>
          </cell>
          <cell r="Q97">
            <v>1.6</v>
          </cell>
        </row>
        <row r="98">
          <cell r="A98" t="str">
            <v xml:space="preserve"> 311 Ветчина Запекуша с сочным окороком Вязанка ВЕС  ПОКОМ</v>
          </cell>
          <cell r="B98" t="str">
            <v>кг</v>
          </cell>
          <cell r="C98">
            <v>30.155999999999999</v>
          </cell>
          <cell r="D98"/>
          <cell r="E98"/>
          <cell r="F98">
            <v>24.134</v>
          </cell>
          <cell r="G98">
            <v>1</v>
          </cell>
          <cell r="L98">
            <v>0</v>
          </cell>
          <cell r="M98"/>
          <cell r="N98"/>
          <cell r="O98" t="e">
            <v>#DIV/0!</v>
          </cell>
          <cell r="P98" t="e">
            <v>#DIV/0!</v>
          </cell>
          <cell r="Q98">
            <v>1.2044000000000001</v>
          </cell>
        </row>
        <row r="99">
          <cell r="A99" t="str">
            <v xml:space="preserve"> 312  Ветчина Филейская ВЕС ТМ  Вязанка ТС Столичная  ПОКОМ</v>
          </cell>
          <cell r="B99" t="str">
            <v>кг</v>
          </cell>
          <cell r="C99">
            <v>293.55</v>
          </cell>
          <cell r="D99"/>
          <cell r="E99">
            <v>171.03</v>
          </cell>
          <cell r="F99">
            <v>111.755</v>
          </cell>
          <cell r="G99">
            <v>1</v>
          </cell>
          <cell r="J99">
            <v>150</v>
          </cell>
          <cell r="L99">
            <v>34.206000000000003</v>
          </cell>
          <cell r="M99">
            <v>148.71700000000004</v>
          </cell>
          <cell r="N99"/>
          <cell r="O99">
            <v>12</v>
          </cell>
          <cell r="P99">
            <v>7.6523124598023733</v>
          </cell>
          <cell r="Q99">
            <v>40.398000000000003</v>
          </cell>
        </row>
        <row r="100">
          <cell r="A100" t="str">
            <v xml:space="preserve"> 315  Колбаса вареная Молокуша ТМ Вязанка ВЕС, ПОКОМ</v>
          </cell>
          <cell r="B100" t="str">
            <v>кг</v>
          </cell>
          <cell r="C100">
            <v>25.72</v>
          </cell>
          <cell r="D100">
            <v>10.85</v>
          </cell>
          <cell r="E100">
            <v>6.66</v>
          </cell>
          <cell r="F100">
            <v>29.91</v>
          </cell>
          <cell r="G100">
            <v>1</v>
          </cell>
          <cell r="L100">
            <v>1.3320000000000001</v>
          </cell>
          <cell r="M100"/>
          <cell r="N100"/>
          <cell r="O100">
            <v>22.454954954954953</v>
          </cell>
          <cell r="P100">
            <v>22.454954954954953</v>
          </cell>
          <cell r="Q100">
            <v>1.3320000000000001</v>
          </cell>
          <cell r="T100" t="str">
            <v>необходимо увеличить продажи</v>
          </cell>
        </row>
        <row r="101">
          <cell r="A101" t="str">
            <v xml:space="preserve"> 316  Колбаса Нежная ТМ Зареченские ВЕС  ПОКОМ</v>
          </cell>
          <cell r="B101" t="str">
            <v>кг</v>
          </cell>
          <cell r="C101">
            <v>84.26</v>
          </cell>
          <cell r="D101"/>
          <cell r="E101"/>
          <cell r="F101">
            <v>84.26</v>
          </cell>
          <cell r="G101">
            <v>1</v>
          </cell>
          <cell r="L101">
            <v>0</v>
          </cell>
          <cell r="M101"/>
          <cell r="N101"/>
          <cell r="O101" t="e">
            <v>#DIV/0!</v>
          </cell>
          <cell r="P101" t="e">
            <v>#DIV/0!</v>
          </cell>
          <cell r="Q101">
            <v>0</v>
          </cell>
          <cell r="T101" t="str">
            <v>необходимо увеличить продажи</v>
          </cell>
        </row>
        <row r="102">
          <cell r="A102" t="str">
            <v xml:space="preserve"> 317 Колбаса Сервелат Рижский ТМ Зареченские, ВЕС  ПОКОМ</v>
          </cell>
          <cell r="B102" t="str">
            <v>кг</v>
          </cell>
          <cell r="C102">
            <v>178.43700000000001</v>
          </cell>
          <cell r="D102">
            <v>8.3670000000000009</v>
          </cell>
          <cell r="E102">
            <v>127.919</v>
          </cell>
          <cell r="F102">
            <v>41.171999999999997</v>
          </cell>
          <cell r="G102">
            <v>1</v>
          </cell>
          <cell r="J102">
            <v>210</v>
          </cell>
          <cell r="L102">
            <v>25.5838</v>
          </cell>
          <cell r="M102">
            <v>55.833600000000047</v>
          </cell>
          <cell r="N102"/>
          <cell r="O102">
            <v>12.000000000000004</v>
          </cell>
          <cell r="P102">
            <v>9.8176189619993899</v>
          </cell>
          <cell r="Q102">
            <v>20.423200000000001</v>
          </cell>
        </row>
        <row r="103">
          <cell r="A103" t="str">
            <v xml:space="preserve"> 319  Колбаса вареная Филейская ТМ Вязанка ТС Классическая, 0,45 кг. ПОКОМ</v>
          </cell>
          <cell r="B103" t="str">
            <v>шт</v>
          </cell>
          <cell r="C103">
            <v>177</v>
          </cell>
          <cell r="D103">
            <v>2</v>
          </cell>
          <cell r="E103">
            <v>49</v>
          </cell>
          <cell r="F103">
            <v>30</v>
          </cell>
          <cell r="G103">
            <v>0.45</v>
          </cell>
          <cell r="J103">
            <v>100</v>
          </cell>
          <cell r="L103">
            <v>9.8000000000000007</v>
          </cell>
          <cell r="M103"/>
          <cell r="N103"/>
          <cell r="O103">
            <v>13.265306122448978</v>
          </cell>
          <cell r="P103">
            <v>13.265306122448978</v>
          </cell>
          <cell r="Q103">
            <v>24.2</v>
          </cell>
        </row>
        <row r="104">
          <cell r="A104" t="str">
            <v xml:space="preserve"> 320  Ветчина Нежная ТМ Зареченские,большой батон, ВЕС ПОКОМ</v>
          </cell>
          <cell r="B104" t="str">
            <v>кг</v>
          </cell>
          <cell r="C104">
            <v>506.87700000000001</v>
          </cell>
          <cell r="D104"/>
          <cell r="E104"/>
          <cell r="F104">
            <v>506.87700000000001</v>
          </cell>
          <cell r="G104">
            <v>1</v>
          </cell>
          <cell r="L104">
            <v>0</v>
          </cell>
          <cell r="M104"/>
          <cell r="N104"/>
          <cell r="O104" t="e">
            <v>#DIV/0!</v>
          </cell>
          <cell r="P104" t="e">
            <v>#DIV/0!</v>
          </cell>
          <cell r="Q104">
            <v>0</v>
          </cell>
        </row>
        <row r="105">
          <cell r="A105" t="str">
            <v xml:space="preserve"> 321  Колбаса Сервелат Пражский ТМ Зареченские, ВЕС ПОКОМ</v>
          </cell>
          <cell r="B105" t="str">
            <v>кг</v>
          </cell>
          <cell r="C105">
            <v>348.88799999999998</v>
          </cell>
          <cell r="D105">
            <v>0.02</v>
          </cell>
          <cell r="E105">
            <v>60.884</v>
          </cell>
          <cell r="F105">
            <v>288.024</v>
          </cell>
          <cell r="G105">
            <v>1</v>
          </cell>
          <cell r="L105">
            <v>12.1768</v>
          </cell>
          <cell r="M105"/>
          <cell r="N105"/>
          <cell r="O105">
            <v>23.653505025950988</v>
          </cell>
          <cell r="P105">
            <v>23.653505025950988</v>
          </cell>
          <cell r="Q105">
            <v>12.1768</v>
          </cell>
          <cell r="T105" t="str">
            <v>необходимо увеличить продажи</v>
          </cell>
        </row>
        <row r="106">
          <cell r="A106" t="str">
            <v xml:space="preserve"> 322  Колбаса вареная Молокуша 0,45кг ТМ Вязанка  ПОКОМ</v>
          </cell>
          <cell r="B106" t="str">
            <v>шт</v>
          </cell>
          <cell r="C106">
            <v>277</v>
          </cell>
          <cell r="D106"/>
          <cell r="E106">
            <v>8</v>
          </cell>
          <cell r="F106">
            <v>269</v>
          </cell>
          <cell r="G106">
            <v>0.45</v>
          </cell>
          <cell r="L106">
            <v>1.6</v>
          </cell>
          <cell r="M106"/>
          <cell r="N106"/>
          <cell r="O106">
            <v>168.125</v>
          </cell>
          <cell r="P106">
            <v>168.125</v>
          </cell>
          <cell r="Q106">
            <v>1.8</v>
          </cell>
          <cell r="T106" t="str">
            <v>необходимо увеличить продажи</v>
          </cell>
        </row>
        <row r="107">
          <cell r="A107" t="str">
            <v xml:space="preserve"> 324  Ветчина Филейская ТМ Вязанка Столичная 0,45 кг ПОКОМ</v>
          </cell>
          <cell r="B107" t="str">
            <v>шт</v>
          </cell>
          <cell r="C107">
            <v>168</v>
          </cell>
          <cell r="D107"/>
          <cell r="E107">
            <v>1</v>
          </cell>
          <cell r="F107">
            <v>149</v>
          </cell>
          <cell r="G107">
            <v>0.45</v>
          </cell>
          <cell r="J107">
            <v>54</v>
          </cell>
          <cell r="L107">
            <v>0.2</v>
          </cell>
          <cell r="M107"/>
          <cell r="N107"/>
          <cell r="O107">
            <v>1015</v>
          </cell>
          <cell r="P107">
            <v>1015</v>
          </cell>
          <cell r="Q107">
            <v>5.4</v>
          </cell>
          <cell r="T107" t="str">
            <v>необходимо увеличить продажи</v>
          </cell>
        </row>
        <row r="108">
          <cell r="A108" t="str">
            <v xml:space="preserve"> 325  Сосиски Сочинки по-баварски с сыром Стародворье, ВЕС ПОКОМ</v>
          </cell>
          <cell r="B108" t="str">
            <v>кг</v>
          </cell>
          <cell r="C108"/>
          <cell r="D108">
            <v>21.382999999999999</v>
          </cell>
          <cell r="E108"/>
          <cell r="F108">
            <v>21.382999999999999</v>
          </cell>
          <cell r="G108">
            <v>1</v>
          </cell>
          <cell r="L108">
            <v>0</v>
          </cell>
          <cell r="M108"/>
          <cell r="N108"/>
          <cell r="O108" t="e">
            <v>#DIV/0!</v>
          </cell>
          <cell r="P108" t="e">
            <v>#DIV/0!</v>
          </cell>
          <cell r="Q108">
            <v>0</v>
          </cell>
        </row>
        <row r="109">
          <cell r="A109" t="str">
            <v xml:space="preserve"> 330  Колбаса вареная Филейская ТМ Вязанка ТС Классическая ВЕС  ПОКОМ</v>
          </cell>
          <cell r="B109" t="str">
            <v>кг</v>
          </cell>
          <cell r="C109">
            <v>1318.365</v>
          </cell>
          <cell r="D109"/>
          <cell r="E109">
            <v>202.24</v>
          </cell>
          <cell r="F109">
            <v>987.45500000000004</v>
          </cell>
          <cell r="G109">
            <v>1</v>
          </cell>
          <cell r="L109">
            <v>40.448</v>
          </cell>
          <cell r="M109"/>
          <cell r="N109"/>
          <cell r="O109">
            <v>24.41294996044304</v>
          </cell>
          <cell r="P109">
            <v>24.41294996044304</v>
          </cell>
          <cell r="Q109">
            <v>62.942999999999998</v>
          </cell>
        </row>
        <row r="110">
          <cell r="A110" t="str">
            <v xml:space="preserve"> 331  Сосиски Сочинки по-баварски ВЕС ТМ Стародворье  Поком</v>
          </cell>
          <cell r="B110" t="str">
            <v>кг</v>
          </cell>
          <cell r="C110">
            <v>132.41399999999999</v>
          </cell>
          <cell r="D110"/>
          <cell r="E110">
            <v>1.04</v>
          </cell>
          <cell r="F110">
            <v>131.374</v>
          </cell>
          <cell r="G110">
            <v>1</v>
          </cell>
          <cell r="L110">
            <v>0.20800000000000002</v>
          </cell>
          <cell r="M110"/>
          <cell r="N110"/>
          <cell r="O110">
            <v>631.60576923076917</v>
          </cell>
          <cell r="P110">
            <v>631.60576923076917</v>
          </cell>
          <cell r="Q110">
            <v>0.20800000000000002</v>
          </cell>
          <cell r="T110" t="str">
            <v>необходимо увеличить продажи</v>
          </cell>
        </row>
        <row r="111">
          <cell r="A111" t="str">
            <v xml:space="preserve"> 333  Колбаса Балыковая, Вязанка фиброуз в/у, ВЕС ПОКОМ</v>
          </cell>
          <cell r="B111" t="str">
            <v>кг</v>
          </cell>
          <cell r="C111">
            <v>35.232999999999997</v>
          </cell>
          <cell r="D111"/>
          <cell r="E111"/>
          <cell r="F111">
            <v>35.232999999999997</v>
          </cell>
          <cell r="G111">
            <v>1</v>
          </cell>
          <cell r="L111">
            <v>0</v>
          </cell>
          <cell r="M111"/>
          <cell r="N111"/>
          <cell r="O111" t="e">
            <v>#DIV/0!</v>
          </cell>
          <cell r="P111" t="e">
            <v>#DIV/0!</v>
          </cell>
          <cell r="Q111">
            <v>0</v>
          </cell>
          <cell r="T111" t="str">
            <v>необходимо увеличить продажи</v>
          </cell>
        </row>
        <row r="112">
          <cell r="A112" t="str">
            <v xml:space="preserve"> 352  Ветчина Нежная с нежным филе 0,4 кг ТМ Особый рецепт  ПОКОМ</v>
          </cell>
          <cell r="B112" t="str">
            <v>шт</v>
          </cell>
          <cell r="C112"/>
          <cell r="D112">
            <v>20</v>
          </cell>
          <cell r="E112"/>
          <cell r="F112">
            <v>20</v>
          </cell>
          <cell r="G112">
            <v>0.4</v>
          </cell>
          <cell r="L112">
            <v>0</v>
          </cell>
          <cell r="M112"/>
          <cell r="N112"/>
          <cell r="O112" t="e">
            <v>#DIV/0!</v>
          </cell>
          <cell r="P112" t="e">
            <v>#DIV/0!</v>
          </cell>
          <cell r="Q112">
            <v>0</v>
          </cell>
        </row>
        <row r="113">
          <cell r="A113" t="str">
            <v xml:space="preserve"> 358  Колбаса Молочная стародворская, амифлекс, 0,5кг, ТМ Стародворье</v>
          </cell>
          <cell r="B113" t="str">
            <v>шт</v>
          </cell>
          <cell r="C113">
            <v>12</v>
          </cell>
          <cell r="D113"/>
          <cell r="E113"/>
          <cell r="F113">
            <v>12</v>
          </cell>
          <cell r="G113">
            <v>0.5</v>
          </cell>
          <cell r="L113">
            <v>0</v>
          </cell>
          <cell r="M113"/>
          <cell r="N113"/>
          <cell r="O113" t="e">
            <v>#DIV/0!</v>
          </cell>
          <cell r="P113" t="e">
            <v>#DIV/0!</v>
          </cell>
          <cell r="Q113">
            <v>1.2</v>
          </cell>
          <cell r="T113" t="str">
            <v>необходимо увеличить продажи</v>
          </cell>
        </row>
        <row r="114">
          <cell r="A114" t="str">
            <v xml:space="preserve"> 361  Колбаса Сервелат Филейбургский с копченой грудинкой, в/у 0,35 кг срез, БАВАРУШКА ПОКОМ</v>
          </cell>
          <cell r="B114" t="str">
            <v>шт</v>
          </cell>
          <cell r="C114"/>
          <cell r="D114">
            <v>24</v>
          </cell>
          <cell r="E114">
            <v>2</v>
          </cell>
          <cell r="F114">
            <v>22</v>
          </cell>
          <cell r="G114">
            <v>0.35</v>
          </cell>
          <cell r="L114">
            <v>0.4</v>
          </cell>
          <cell r="M114"/>
          <cell r="N114"/>
          <cell r="O114">
            <v>55</v>
          </cell>
          <cell r="P114">
            <v>55</v>
          </cell>
          <cell r="Q114">
            <v>0.4</v>
          </cell>
          <cell r="T114" t="str">
            <v>необходимо увеличить продажи</v>
          </cell>
        </row>
        <row r="115">
          <cell r="A115" t="str">
            <v xml:space="preserve"> 364  Сардельки Филейские Вязанка ВЕС NDX ТМ Вязанка  ПОКОМ</v>
          </cell>
          <cell r="B115" t="str">
            <v>кг</v>
          </cell>
          <cell r="C115">
            <v>39.906999999999996</v>
          </cell>
          <cell r="D115"/>
          <cell r="E115">
            <v>2.66</v>
          </cell>
          <cell r="F115">
            <v>37.247</v>
          </cell>
          <cell r="G115">
            <v>1</v>
          </cell>
          <cell r="L115">
            <v>0.53200000000000003</v>
          </cell>
          <cell r="M115"/>
          <cell r="N115"/>
          <cell r="O115">
            <v>70.013157894736835</v>
          </cell>
          <cell r="P115">
            <v>70.013157894736835</v>
          </cell>
          <cell r="Q115">
            <v>0.53200000000000003</v>
          </cell>
          <cell r="T115" t="str">
            <v>необходимо увеличить продажи</v>
          </cell>
        </row>
        <row r="116">
          <cell r="A116" t="str">
            <v xml:space="preserve"> 369  Колбаса Русская стародворская, амифлекс ВЕС, ТМ Стародворье  ПОКОМ</v>
          </cell>
          <cell r="B116" t="str">
            <v>кг</v>
          </cell>
          <cell r="C116">
            <v>92.37</v>
          </cell>
          <cell r="D116">
            <v>5.4550000000000001</v>
          </cell>
          <cell r="E116">
            <v>34.799999999999997</v>
          </cell>
          <cell r="F116">
            <v>63.024999999999999</v>
          </cell>
          <cell r="G116">
            <v>1</v>
          </cell>
          <cell r="L116">
            <v>6.9599999999999991</v>
          </cell>
          <cell r="M116">
            <v>20.494999999999983</v>
          </cell>
          <cell r="N116"/>
          <cell r="O116">
            <v>11.999999999999998</v>
          </cell>
          <cell r="P116">
            <v>9.0553160919540243</v>
          </cell>
          <cell r="Q116">
            <v>6.4239999999999995</v>
          </cell>
        </row>
        <row r="117">
          <cell r="A117" t="str">
            <v xml:space="preserve"> 379  Колбаса Балыкбургская с копченым балыком ТМ Баварушка 0,28 кг срез ПОКОМ</v>
          </cell>
          <cell r="B117" t="str">
            <v>шт</v>
          </cell>
          <cell r="C117"/>
          <cell r="D117">
            <v>12</v>
          </cell>
          <cell r="E117"/>
          <cell r="F117">
            <v>12</v>
          </cell>
          <cell r="G117">
            <v>0.28000000000000003</v>
          </cell>
          <cell r="L117">
            <v>0</v>
          </cell>
          <cell r="M117"/>
          <cell r="N117"/>
          <cell r="O117" t="e">
            <v>#DIV/0!</v>
          </cell>
          <cell r="P117" t="e">
            <v>#DIV/0!</v>
          </cell>
          <cell r="Q117">
            <v>0</v>
          </cell>
        </row>
        <row r="118">
          <cell r="A118" t="str">
            <v>298  Колбаса Сливушка ТМ Вязанка, 0,375кг,  ПОКОМ</v>
          </cell>
          <cell r="B118" t="str">
            <v>шт</v>
          </cell>
          <cell r="C118">
            <v>1</v>
          </cell>
          <cell r="D118"/>
          <cell r="E118">
            <v>1</v>
          </cell>
          <cell r="F118"/>
          <cell r="G118">
            <v>0.375</v>
          </cell>
          <cell r="J118">
            <v>10</v>
          </cell>
          <cell r="L118">
            <v>0.2</v>
          </cell>
          <cell r="M118"/>
          <cell r="N118"/>
          <cell r="O118">
            <v>50</v>
          </cell>
          <cell r="P118">
            <v>50</v>
          </cell>
          <cell r="Q118">
            <v>0.2</v>
          </cell>
        </row>
        <row r="119">
          <cell r="A119" t="str">
            <v>В/к колбасы Салями Филейбургская зернистая срез Филейбургская Фикс.вес 0,35 фиброуз Баварушка</v>
          </cell>
          <cell r="B119" t="str">
            <v>шт</v>
          </cell>
          <cell r="C119"/>
          <cell r="D119"/>
          <cell r="E119"/>
          <cell r="F119"/>
          <cell r="G119">
            <v>0.35</v>
          </cell>
          <cell r="J119">
            <v>10</v>
          </cell>
          <cell r="M119"/>
          <cell r="N119"/>
          <cell r="O119" t="e">
            <v>#DIV/0!</v>
          </cell>
          <cell r="P119" t="e">
            <v>#DIV/0!</v>
          </cell>
        </row>
        <row r="120">
          <cell r="A120" t="str">
            <v>Вареные колбасы Докторская оригинальная Особая Без свинины Весовые П/а Особый рецепт большой батон</v>
          </cell>
          <cell r="B120" t="str">
            <v>кг</v>
          </cell>
          <cell r="C120"/>
          <cell r="D120"/>
          <cell r="E120"/>
          <cell r="F120"/>
          <cell r="G120">
            <v>1</v>
          </cell>
          <cell r="J120">
            <v>10</v>
          </cell>
          <cell r="M120"/>
          <cell r="N120"/>
          <cell r="O120" t="e">
            <v>#DIV/0!</v>
          </cell>
          <cell r="P120" t="e">
            <v>#DIV/0!</v>
          </cell>
        </row>
        <row r="121">
          <cell r="A121" t="str">
            <v>С/к колбасы Княжеская Бордо Весовые б/о терм/п Стародворье</v>
          </cell>
          <cell r="B121" t="str">
            <v>кг</v>
          </cell>
          <cell r="C121"/>
          <cell r="D121"/>
          <cell r="E121"/>
          <cell r="F121"/>
          <cell r="G121">
            <v>1</v>
          </cell>
          <cell r="J121">
            <v>10</v>
          </cell>
          <cell r="M121"/>
          <cell r="N121"/>
          <cell r="O121" t="e">
            <v>#DIV/0!</v>
          </cell>
          <cell r="P121" t="e">
            <v>#DIV/0!</v>
          </cell>
        </row>
        <row r="122">
          <cell r="A122" t="str">
            <v>Сосиски Датские Зареченские продукты Весовые П/а мгс Зареченские</v>
          </cell>
          <cell r="B122" t="str">
            <v>кг</v>
          </cell>
          <cell r="C122"/>
          <cell r="D122"/>
          <cell r="E122"/>
          <cell r="F122"/>
          <cell r="G122">
            <v>1</v>
          </cell>
          <cell r="J122">
            <v>25</v>
          </cell>
          <cell r="M122"/>
          <cell r="N122"/>
          <cell r="O122" t="e">
            <v>#DIV/0!</v>
          </cell>
          <cell r="P122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W125"/>
  <sheetViews>
    <sheetView tabSelected="1" zoomScale="90" zoomScaleNormal="90" workbookViewId="0">
      <pane ySplit="5" topLeftCell="A6" activePane="bottomLeft" state="frozen"/>
      <selection pane="bottomLeft" activeCell="X7" sqref="X7"/>
    </sheetView>
  </sheetViews>
  <sheetFormatPr defaultColWidth="10.5" defaultRowHeight="11.25" outlineLevelRow="1" x14ac:dyDescent="0.2"/>
  <cols>
    <col min="1" max="1" width="83.1640625" style="1" customWidth="1"/>
    <col min="2" max="2" width="3.6640625" style="1" customWidth="1"/>
    <col min="3" max="6" width="6.6640625" style="1" customWidth="1"/>
    <col min="7" max="7" width="4.83203125" style="11" customWidth="1"/>
    <col min="8" max="8" width="1.5" style="2" customWidth="1"/>
    <col min="9" max="9" width="1.6640625" style="2" customWidth="1"/>
    <col min="10" max="11" width="2.6640625" style="2" customWidth="1"/>
    <col min="12" max="12" width="6.1640625" style="2" customWidth="1"/>
    <col min="13" max="13" width="10.5" style="26" customWidth="1"/>
    <col min="14" max="14" width="2" style="2" customWidth="1"/>
    <col min="15" max="15" width="12" style="30" customWidth="1"/>
    <col min="16" max="17" width="7.5" style="2" customWidth="1"/>
    <col min="18" max="19" width="8.1640625" style="2" customWidth="1"/>
    <col min="20" max="20" width="2.6640625" style="2" customWidth="1"/>
    <col min="21" max="21" width="34.1640625" style="2" customWidth="1"/>
    <col min="22" max="22" width="10.5" style="2"/>
    <col min="23" max="23" width="2.33203125" style="2" customWidth="1"/>
    <col min="24" max="34" width="10.5" style="2"/>
    <col min="35" max="45" width="0" style="2" hidden="1" customWidth="1"/>
    <col min="46" max="16384" width="10.5" style="2"/>
  </cols>
  <sheetData>
    <row r="1" spans="1:23" ht="12.75" outlineLevel="1" x14ac:dyDescent="0.2">
      <c r="A1" s="3" t="s">
        <v>0</v>
      </c>
      <c r="B1" s="3"/>
      <c r="C1" s="3"/>
    </row>
    <row r="2" spans="1:23" ht="12.75" outlineLevel="1" x14ac:dyDescent="0.2">
      <c r="B2" s="3"/>
      <c r="C2" s="3"/>
      <c r="O2" s="31" t="s">
        <v>146</v>
      </c>
    </row>
    <row r="3" spans="1:23" ht="12.75" x14ac:dyDescent="0.2">
      <c r="A3" s="4" t="s">
        <v>1</v>
      </c>
      <c r="B3" s="4"/>
      <c r="C3" s="4" t="s">
        <v>2</v>
      </c>
      <c r="D3" s="4"/>
      <c r="E3" s="4"/>
      <c r="F3" s="4"/>
      <c r="G3" s="11" t="s">
        <v>132</v>
      </c>
      <c r="H3" s="2" t="s">
        <v>133</v>
      </c>
      <c r="I3" s="2" t="s">
        <v>134</v>
      </c>
      <c r="J3" s="2" t="s">
        <v>135</v>
      </c>
      <c r="K3" s="2" t="s">
        <v>135</v>
      </c>
      <c r="L3" s="2" t="s">
        <v>136</v>
      </c>
      <c r="M3" s="27" t="s">
        <v>135</v>
      </c>
      <c r="N3" s="2" t="s">
        <v>135</v>
      </c>
      <c r="O3" s="31" t="s">
        <v>145</v>
      </c>
      <c r="P3" s="2" t="s">
        <v>137</v>
      </c>
      <c r="Q3" s="2" t="s">
        <v>138</v>
      </c>
      <c r="R3" s="12" t="s">
        <v>139</v>
      </c>
      <c r="S3" s="12" t="s">
        <v>142</v>
      </c>
      <c r="T3" s="12" t="s">
        <v>136</v>
      </c>
      <c r="U3" s="2" t="s">
        <v>140</v>
      </c>
      <c r="V3" s="2" t="s">
        <v>141</v>
      </c>
      <c r="W3" s="2" t="s">
        <v>141</v>
      </c>
    </row>
    <row r="4" spans="1:23" ht="12.75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</row>
    <row r="5" spans="1:23" ht="13.5" x14ac:dyDescent="0.2">
      <c r="A5" s="5" t="s">
        <v>9</v>
      </c>
      <c r="B5" s="5"/>
      <c r="C5" s="6"/>
      <c r="D5" s="7"/>
      <c r="E5" s="13">
        <f>SUM(E6:E249)</f>
        <v>3615.9659999999985</v>
      </c>
      <c r="F5" s="13">
        <f>SUM(F6:F249)</f>
        <v>13938.898000000001</v>
      </c>
      <c r="H5" s="13">
        <f t="shared" ref="H5:O5" si="0">SUM(H6:H249)</f>
        <v>0</v>
      </c>
      <c r="I5" s="13">
        <f t="shared" si="0"/>
        <v>0</v>
      </c>
      <c r="J5" s="13">
        <f t="shared" si="0"/>
        <v>0</v>
      </c>
      <c r="K5" s="13">
        <f t="shared" si="0"/>
        <v>0</v>
      </c>
      <c r="L5" s="13">
        <f t="shared" si="0"/>
        <v>723.19320000000027</v>
      </c>
      <c r="M5" s="28">
        <f t="shared" si="0"/>
        <v>0</v>
      </c>
      <c r="N5" s="13">
        <f t="shared" si="0"/>
        <v>0</v>
      </c>
      <c r="O5" s="13">
        <f t="shared" si="0"/>
        <v>4660</v>
      </c>
      <c r="R5" s="13">
        <f>SUM(R6:R249)</f>
        <v>1086.0058000000001</v>
      </c>
      <c r="S5" s="13">
        <f>SUM(S6:S249)</f>
        <v>919.31279999999992</v>
      </c>
      <c r="T5" s="13">
        <f>SUM(T6:T249)</f>
        <v>0</v>
      </c>
      <c r="V5" s="13">
        <f>SUM(V6:V249)</f>
        <v>4660</v>
      </c>
      <c r="W5" s="13">
        <f>SUM(W6:W249)</f>
        <v>0</v>
      </c>
    </row>
    <row r="6" spans="1:23" outlineLevel="1" x14ac:dyDescent="0.2">
      <c r="A6" s="8" t="s">
        <v>10</v>
      </c>
      <c r="B6" s="8" t="s">
        <v>11</v>
      </c>
      <c r="C6" s="9">
        <v>178.535</v>
      </c>
      <c r="D6" s="9"/>
      <c r="E6" s="9">
        <v>22.89</v>
      </c>
      <c r="F6" s="9">
        <v>123.02500000000001</v>
      </c>
      <c r="G6" s="11">
        <f>VLOOKUP(A6,[1]TDSheet!$A:$G,7,0)</f>
        <v>1</v>
      </c>
      <c r="L6" s="2">
        <f>E6/5</f>
        <v>4.5780000000000003</v>
      </c>
      <c r="M6" s="29"/>
      <c r="N6" s="14"/>
      <c r="O6" s="25"/>
      <c r="P6" s="2">
        <f>(F6+M6)/L6</f>
        <v>26.87308868501529</v>
      </c>
      <c r="Q6" s="2">
        <f>F6/L6</f>
        <v>26.87308868501529</v>
      </c>
      <c r="R6" s="2">
        <f>VLOOKUP(A6,[1]TDSheet!$A:$Q,17,0)</f>
        <v>0.53200000000000003</v>
      </c>
      <c r="S6" s="2">
        <f>VLOOKUP(A6,[1]TDSheet!$A:$L,12,0)</f>
        <v>0.26800000000000002</v>
      </c>
      <c r="U6" s="18" t="str">
        <f>VLOOKUP(A6,[1]TDSheet!$A:$T,20,0)</f>
        <v>необходимо увеличить продажи</v>
      </c>
      <c r="V6" s="2">
        <f>O6*G6</f>
        <v>0</v>
      </c>
    </row>
    <row r="7" spans="1:23" outlineLevel="1" x14ac:dyDescent="0.2">
      <c r="A7" s="8" t="s">
        <v>12</v>
      </c>
      <c r="B7" s="8" t="s">
        <v>11</v>
      </c>
      <c r="C7" s="9">
        <v>167.7</v>
      </c>
      <c r="D7" s="9"/>
      <c r="E7" s="9">
        <v>38.534999999999997</v>
      </c>
      <c r="F7" s="9">
        <v>107.875</v>
      </c>
      <c r="G7" s="11">
        <f>VLOOKUP(A7,[1]TDSheet!$A:$G,7,0)</f>
        <v>1</v>
      </c>
      <c r="L7" s="2">
        <f t="shared" ref="L7:L70" si="1">E7/5</f>
        <v>7.706999999999999</v>
      </c>
      <c r="M7" s="29"/>
      <c r="N7" s="14"/>
      <c r="O7" s="25"/>
      <c r="P7" s="2">
        <f t="shared" ref="P7:P70" si="2">(F7+M7)/L7</f>
        <v>13.997015700012977</v>
      </c>
      <c r="Q7" s="2">
        <f t="shared" ref="Q7:Q70" si="3">F7/L7</f>
        <v>13.997015700012977</v>
      </c>
      <c r="R7" s="2">
        <f>VLOOKUP(A7,[1]TDSheet!$A:$Q,17,0)</f>
        <v>5.3464</v>
      </c>
      <c r="S7" s="2">
        <f>VLOOKUP(A7,[1]TDSheet!$A:$L,12,0)</f>
        <v>4.2750000000000004</v>
      </c>
      <c r="U7" s="18" t="str">
        <f>VLOOKUP(A7,[1]TDSheet!$A:$T,20,0)</f>
        <v>необходимо увеличить продажи</v>
      </c>
      <c r="V7" s="2">
        <f t="shared" ref="V7:V70" si="4">O7*G7</f>
        <v>0</v>
      </c>
    </row>
    <row r="8" spans="1:23" outlineLevel="1" x14ac:dyDescent="0.2">
      <c r="A8" s="8" t="s">
        <v>13</v>
      </c>
      <c r="B8" s="8" t="s">
        <v>11</v>
      </c>
      <c r="C8" s="9">
        <v>30.85</v>
      </c>
      <c r="D8" s="9"/>
      <c r="E8" s="9"/>
      <c r="F8" s="9">
        <v>30.85</v>
      </c>
      <c r="G8" s="11">
        <f>VLOOKUP(A8,[1]TDSheet!$A:$G,7,0)</f>
        <v>1</v>
      </c>
      <c r="L8" s="2">
        <f t="shared" si="1"/>
        <v>0</v>
      </c>
      <c r="M8" s="29"/>
      <c r="N8" s="14"/>
      <c r="O8" s="25"/>
      <c r="P8" s="2" t="e">
        <f t="shared" si="2"/>
        <v>#DIV/0!</v>
      </c>
      <c r="Q8" s="2" t="e">
        <f t="shared" si="3"/>
        <v>#DIV/0!</v>
      </c>
      <c r="R8" s="2">
        <f>VLOOKUP(A8,[1]TDSheet!$A:$Q,17,0)</f>
        <v>0.43</v>
      </c>
      <c r="S8" s="2">
        <f>VLOOKUP(A8,[1]TDSheet!$A:$L,12,0)</f>
        <v>0</v>
      </c>
      <c r="U8" s="18" t="str">
        <f>VLOOKUP(A8,[1]TDSheet!$A:$T,20,0)</f>
        <v>необходимо увеличить продажи</v>
      </c>
      <c r="V8" s="2">
        <f t="shared" si="4"/>
        <v>0</v>
      </c>
    </row>
    <row r="9" spans="1:23" outlineLevel="1" x14ac:dyDescent="0.2">
      <c r="A9" s="8" t="s">
        <v>14</v>
      </c>
      <c r="B9" s="8" t="s">
        <v>11</v>
      </c>
      <c r="C9" s="9">
        <v>162.22999999999999</v>
      </c>
      <c r="D9" s="9">
        <v>113.889</v>
      </c>
      <c r="E9" s="9">
        <v>38.817</v>
      </c>
      <c r="F9" s="9">
        <v>237.30199999999999</v>
      </c>
      <c r="G9" s="11">
        <f>VLOOKUP(A9,[1]TDSheet!$A:$G,7,0)</f>
        <v>1</v>
      </c>
      <c r="L9" s="2">
        <f t="shared" si="1"/>
        <v>7.7633999999999999</v>
      </c>
      <c r="M9" s="29"/>
      <c r="N9" s="14"/>
      <c r="O9" s="25"/>
      <c r="P9" s="2">
        <f t="shared" si="2"/>
        <v>30.566761985727901</v>
      </c>
      <c r="Q9" s="2">
        <f t="shared" si="3"/>
        <v>30.566761985727901</v>
      </c>
      <c r="R9" s="2">
        <f>VLOOKUP(A9,[1]TDSheet!$A:$Q,17,0)</f>
        <v>9.5361999999999991</v>
      </c>
      <c r="S9" s="2">
        <f>VLOOKUP(A9,[1]TDSheet!$A:$L,12,0)</f>
        <v>25.4026</v>
      </c>
      <c r="U9" s="21" t="s">
        <v>143</v>
      </c>
      <c r="V9" s="2">
        <f t="shared" si="4"/>
        <v>0</v>
      </c>
    </row>
    <row r="10" spans="1:23" outlineLevel="1" x14ac:dyDescent="0.2">
      <c r="A10" s="8" t="s">
        <v>15</v>
      </c>
      <c r="B10" s="8" t="s">
        <v>11</v>
      </c>
      <c r="C10" s="9">
        <v>36.332999999999998</v>
      </c>
      <c r="D10" s="9"/>
      <c r="E10" s="9">
        <v>1.3</v>
      </c>
      <c r="F10" s="9">
        <v>35.033000000000001</v>
      </c>
      <c r="G10" s="11">
        <f>VLOOKUP(A10,[1]TDSheet!$A:$G,7,0)</f>
        <v>1</v>
      </c>
      <c r="L10" s="2">
        <f t="shared" si="1"/>
        <v>0.26</v>
      </c>
      <c r="M10" s="29"/>
      <c r="N10" s="14"/>
      <c r="O10" s="25"/>
      <c r="P10" s="2">
        <f t="shared" si="2"/>
        <v>134.74230769230769</v>
      </c>
      <c r="Q10" s="2">
        <f t="shared" si="3"/>
        <v>134.74230769230769</v>
      </c>
      <c r="R10" s="2">
        <f>VLOOKUP(A10,[1]TDSheet!$A:$Q,17,0)</f>
        <v>0</v>
      </c>
      <c r="S10" s="2">
        <f>VLOOKUP(A10,[1]TDSheet!$A:$L,12,0)</f>
        <v>0</v>
      </c>
      <c r="U10" s="18" t="str">
        <f>VLOOKUP(A10,[1]TDSheet!$A:$T,20,0)</f>
        <v>необходимо увеличить продажи</v>
      </c>
      <c r="V10" s="2">
        <f t="shared" si="4"/>
        <v>0</v>
      </c>
    </row>
    <row r="11" spans="1:23" outlineLevel="1" x14ac:dyDescent="0.2">
      <c r="A11" s="8" t="s">
        <v>16</v>
      </c>
      <c r="B11" s="8" t="s">
        <v>11</v>
      </c>
      <c r="C11" s="9">
        <v>95.453999999999994</v>
      </c>
      <c r="D11" s="9"/>
      <c r="E11" s="9"/>
      <c r="F11" s="9">
        <v>95.453999999999994</v>
      </c>
      <c r="G11" s="11">
        <f>VLOOKUP(A11,[1]TDSheet!$A:$G,7,0)</f>
        <v>1</v>
      </c>
      <c r="L11" s="2">
        <f t="shared" si="1"/>
        <v>0</v>
      </c>
      <c r="M11" s="29"/>
      <c r="N11" s="14"/>
      <c r="O11" s="25"/>
      <c r="P11" s="2" t="e">
        <f t="shared" si="2"/>
        <v>#DIV/0!</v>
      </c>
      <c r="Q11" s="2" t="e">
        <f t="shared" si="3"/>
        <v>#DIV/0!</v>
      </c>
      <c r="R11" s="2">
        <f>VLOOKUP(A11,[1]TDSheet!$A:$Q,17,0)</f>
        <v>6.2417999999999996</v>
      </c>
      <c r="S11" s="2">
        <f>VLOOKUP(A11,[1]TDSheet!$A:$L,12,0)</f>
        <v>2.9820000000000002</v>
      </c>
      <c r="V11" s="2">
        <f t="shared" si="4"/>
        <v>0</v>
      </c>
    </row>
    <row r="12" spans="1:23" outlineLevel="1" x14ac:dyDescent="0.2">
      <c r="A12" s="8" t="s">
        <v>17</v>
      </c>
      <c r="B12" s="8" t="s">
        <v>11</v>
      </c>
      <c r="C12" s="9">
        <v>37.97</v>
      </c>
      <c r="D12" s="9">
        <v>40.92</v>
      </c>
      <c r="E12" s="9">
        <v>7.9210000000000003</v>
      </c>
      <c r="F12" s="9">
        <v>60.073</v>
      </c>
      <c r="G12" s="11">
        <f>VLOOKUP(A12,[1]TDSheet!$A:$G,7,0)</f>
        <v>1</v>
      </c>
      <c r="L12" s="2">
        <f t="shared" si="1"/>
        <v>1.5842000000000001</v>
      </c>
      <c r="M12" s="29"/>
      <c r="N12" s="14"/>
      <c r="O12" s="25"/>
      <c r="P12" s="2">
        <f t="shared" si="2"/>
        <v>37.920085847746499</v>
      </c>
      <c r="Q12" s="2">
        <f t="shared" si="3"/>
        <v>37.920085847746499</v>
      </c>
      <c r="R12" s="2">
        <f>VLOOKUP(A12,[1]TDSheet!$A:$Q,17,0)</f>
        <v>7.2962000000000007</v>
      </c>
      <c r="S12" s="2">
        <f>VLOOKUP(A12,[1]TDSheet!$A:$L,12,0)</f>
        <v>7.5680000000000005</v>
      </c>
      <c r="U12" s="21" t="s">
        <v>143</v>
      </c>
      <c r="V12" s="2">
        <f t="shared" si="4"/>
        <v>0</v>
      </c>
    </row>
    <row r="13" spans="1:23" outlineLevel="1" x14ac:dyDescent="0.2">
      <c r="A13" s="8" t="s">
        <v>18</v>
      </c>
      <c r="B13" s="8" t="s">
        <v>11</v>
      </c>
      <c r="C13" s="9">
        <v>178.577</v>
      </c>
      <c r="D13" s="9">
        <v>110.151</v>
      </c>
      <c r="E13" s="9">
        <v>2.8340000000000001</v>
      </c>
      <c r="F13" s="9">
        <v>285.89400000000001</v>
      </c>
      <c r="G13" s="11">
        <f>VLOOKUP(A13,[1]TDSheet!$A:$G,7,0)</f>
        <v>1</v>
      </c>
      <c r="L13" s="2">
        <f t="shared" si="1"/>
        <v>0.56679999999999997</v>
      </c>
      <c r="M13" s="29"/>
      <c r="N13" s="14"/>
      <c r="O13" s="25"/>
      <c r="P13" s="2">
        <f t="shared" si="2"/>
        <v>504.40014114326044</v>
      </c>
      <c r="Q13" s="2">
        <f t="shared" si="3"/>
        <v>504.40014114326044</v>
      </c>
      <c r="R13" s="2">
        <f>VLOOKUP(A13,[1]TDSheet!$A:$Q,17,0)</f>
        <v>1.6716000000000002</v>
      </c>
      <c r="S13" s="2">
        <f>VLOOKUP(A13,[1]TDSheet!$A:$L,12,0)</f>
        <v>1.7021999999999999</v>
      </c>
      <c r="U13" s="18" t="str">
        <f>VLOOKUP(A13,[1]TDSheet!$A:$T,20,0)</f>
        <v>необходимо увеличить продажи</v>
      </c>
      <c r="V13" s="2">
        <f t="shared" si="4"/>
        <v>0</v>
      </c>
    </row>
    <row r="14" spans="1:23" outlineLevel="1" x14ac:dyDescent="0.2">
      <c r="A14" s="8" t="s">
        <v>19</v>
      </c>
      <c r="B14" s="8" t="s">
        <v>20</v>
      </c>
      <c r="C14" s="9">
        <v>55</v>
      </c>
      <c r="D14" s="9"/>
      <c r="E14" s="9">
        <v>5</v>
      </c>
      <c r="F14" s="9">
        <v>50</v>
      </c>
      <c r="G14" s="11">
        <f>VLOOKUP(A14,[1]TDSheet!$A:$G,7,0)</f>
        <v>0.5</v>
      </c>
      <c r="L14" s="2">
        <f t="shared" si="1"/>
        <v>1</v>
      </c>
      <c r="M14" s="29"/>
      <c r="N14" s="14"/>
      <c r="O14" s="25"/>
      <c r="P14" s="2">
        <f t="shared" si="2"/>
        <v>50</v>
      </c>
      <c r="Q14" s="2">
        <f t="shared" si="3"/>
        <v>50</v>
      </c>
      <c r="R14" s="2">
        <f>VLOOKUP(A14,[1]TDSheet!$A:$Q,17,0)</f>
        <v>2</v>
      </c>
      <c r="S14" s="2">
        <f>VLOOKUP(A14,[1]TDSheet!$A:$L,12,0)</f>
        <v>1.4</v>
      </c>
      <c r="U14" s="18" t="str">
        <f>VLOOKUP(A14,[1]TDSheet!$A:$T,20,0)</f>
        <v>необходимо увеличить продажи</v>
      </c>
      <c r="V14" s="2">
        <f t="shared" si="4"/>
        <v>0</v>
      </c>
    </row>
    <row r="15" spans="1:23" outlineLevel="1" x14ac:dyDescent="0.2">
      <c r="A15" s="8" t="s">
        <v>21</v>
      </c>
      <c r="B15" s="8" t="s">
        <v>20</v>
      </c>
      <c r="C15" s="9">
        <v>88</v>
      </c>
      <c r="D15" s="9"/>
      <c r="E15" s="9"/>
      <c r="F15" s="9">
        <v>88</v>
      </c>
      <c r="G15" s="11">
        <f>VLOOKUP(A15,[1]TDSheet!$A:$G,7,0)</f>
        <v>0.5</v>
      </c>
      <c r="L15" s="2">
        <f t="shared" si="1"/>
        <v>0</v>
      </c>
      <c r="M15" s="29"/>
      <c r="N15" s="14"/>
      <c r="O15" s="25"/>
      <c r="P15" s="2" t="e">
        <f t="shared" si="2"/>
        <v>#DIV/0!</v>
      </c>
      <c r="Q15" s="2" t="e">
        <f t="shared" si="3"/>
        <v>#DIV/0!</v>
      </c>
      <c r="R15" s="2">
        <f>VLOOKUP(A15,[1]TDSheet!$A:$Q,17,0)</f>
        <v>0.2</v>
      </c>
      <c r="S15" s="2">
        <f>VLOOKUP(A15,[1]TDSheet!$A:$L,12,0)</f>
        <v>0.2</v>
      </c>
      <c r="U15" s="18" t="str">
        <f>VLOOKUP(A15,[1]TDSheet!$A:$T,20,0)</f>
        <v>необходимо увеличить продажи</v>
      </c>
      <c r="V15" s="2">
        <f t="shared" si="4"/>
        <v>0</v>
      </c>
    </row>
    <row r="16" spans="1:23" outlineLevel="1" x14ac:dyDescent="0.2">
      <c r="A16" s="8" t="s">
        <v>22</v>
      </c>
      <c r="B16" s="8" t="s">
        <v>20</v>
      </c>
      <c r="C16" s="9">
        <v>191</v>
      </c>
      <c r="D16" s="9">
        <v>50</v>
      </c>
      <c r="E16" s="9">
        <v>62</v>
      </c>
      <c r="F16" s="9">
        <v>159</v>
      </c>
      <c r="G16" s="11">
        <f>VLOOKUP(A16,[1]TDSheet!$A:$G,7,0)</f>
        <v>0.4</v>
      </c>
      <c r="L16" s="2">
        <f t="shared" si="1"/>
        <v>12.4</v>
      </c>
      <c r="M16" s="29"/>
      <c r="N16" s="14"/>
      <c r="O16" s="25"/>
      <c r="P16" s="2">
        <f t="shared" si="2"/>
        <v>12.82258064516129</v>
      </c>
      <c r="Q16" s="2">
        <f t="shared" si="3"/>
        <v>12.82258064516129</v>
      </c>
      <c r="R16" s="2">
        <f>VLOOKUP(A16,[1]TDSheet!$A:$Q,17,0)</f>
        <v>2.6</v>
      </c>
      <c r="S16" s="2">
        <f>VLOOKUP(A16,[1]TDSheet!$A:$L,12,0)</f>
        <v>2</v>
      </c>
      <c r="V16" s="2">
        <f t="shared" si="4"/>
        <v>0</v>
      </c>
    </row>
    <row r="17" spans="1:22" outlineLevel="1" x14ac:dyDescent="0.2">
      <c r="A17" s="8" t="s">
        <v>23</v>
      </c>
      <c r="B17" s="8" t="s">
        <v>20</v>
      </c>
      <c r="C17" s="9">
        <v>39</v>
      </c>
      <c r="D17" s="9"/>
      <c r="E17" s="9">
        <v>13</v>
      </c>
      <c r="F17" s="9">
        <v>26</v>
      </c>
      <c r="G17" s="11">
        <f>VLOOKUP(A17,[1]TDSheet!$A:$G,7,0)</f>
        <v>0.5</v>
      </c>
      <c r="L17" s="2">
        <f t="shared" si="1"/>
        <v>2.6</v>
      </c>
      <c r="M17" s="29"/>
      <c r="N17" s="14"/>
      <c r="O17" s="25"/>
      <c r="P17" s="2">
        <f t="shared" si="2"/>
        <v>10</v>
      </c>
      <c r="Q17" s="2">
        <f t="shared" si="3"/>
        <v>10</v>
      </c>
      <c r="R17" s="2">
        <f>VLOOKUP(A17,[1]TDSheet!$A:$Q,17,0)</f>
        <v>3.8</v>
      </c>
      <c r="S17" s="2">
        <f>VLOOKUP(A17,[1]TDSheet!$A:$L,12,0)</f>
        <v>3</v>
      </c>
      <c r="V17" s="2">
        <f t="shared" si="4"/>
        <v>0</v>
      </c>
    </row>
    <row r="18" spans="1:22" outlineLevel="1" x14ac:dyDescent="0.2">
      <c r="A18" s="8" t="s">
        <v>24</v>
      </c>
      <c r="B18" s="8" t="s">
        <v>20</v>
      </c>
      <c r="C18" s="9">
        <v>52</v>
      </c>
      <c r="D18" s="9">
        <v>24</v>
      </c>
      <c r="E18" s="9">
        <v>3</v>
      </c>
      <c r="F18" s="9">
        <v>73</v>
      </c>
      <c r="G18" s="11">
        <f>VLOOKUP(A18,[1]TDSheet!$A:$G,7,0)</f>
        <v>0.5</v>
      </c>
      <c r="L18" s="2">
        <f t="shared" si="1"/>
        <v>0.6</v>
      </c>
      <c r="M18" s="29"/>
      <c r="N18" s="14"/>
      <c r="O18" s="25"/>
      <c r="P18" s="2">
        <f t="shared" si="2"/>
        <v>121.66666666666667</v>
      </c>
      <c r="Q18" s="2">
        <f t="shared" si="3"/>
        <v>121.66666666666667</v>
      </c>
      <c r="R18" s="2">
        <f>VLOOKUP(A18,[1]TDSheet!$A:$Q,17,0)</f>
        <v>0.4</v>
      </c>
      <c r="S18" s="2">
        <f>VLOOKUP(A18,[1]TDSheet!$A:$L,12,0)</f>
        <v>0.4</v>
      </c>
      <c r="U18" s="18" t="str">
        <f>VLOOKUP(A18,[1]TDSheet!$A:$T,20,0)</f>
        <v>необходимо увеличить продажи</v>
      </c>
      <c r="V18" s="2">
        <f t="shared" si="4"/>
        <v>0</v>
      </c>
    </row>
    <row r="19" spans="1:22" outlineLevel="1" x14ac:dyDescent="0.2">
      <c r="A19" s="8" t="s">
        <v>25</v>
      </c>
      <c r="B19" s="8" t="s">
        <v>20</v>
      </c>
      <c r="C19" s="9">
        <v>20</v>
      </c>
      <c r="D19" s="9"/>
      <c r="E19" s="9">
        <v>19</v>
      </c>
      <c r="F19" s="9">
        <v>1</v>
      </c>
      <c r="G19" s="11">
        <f>VLOOKUP(A19,[1]TDSheet!$A:$G,7,0)</f>
        <v>0.45</v>
      </c>
      <c r="L19" s="2">
        <f t="shared" si="1"/>
        <v>3.8</v>
      </c>
      <c r="M19" s="29"/>
      <c r="N19" s="14"/>
      <c r="O19" s="25"/>
      <c r="P19" s="2">
        <f t="shared" si="2"/>
        <v>0.26315789473684209</v>
      </c>
      <c r="Q19" s="2">
        <f t="shared" si="3"/>
        <v>0.26315789473684209</v>
      </c>
      <c r="R19" s="2">
        <f>VLOOKUP(A19,[1]TDSheet!$A:$Q,17,0)</f>
        <v>1.2</v>
      </c>
      <c r="S19" s="2">
        <f>VLOOKUP(A19,[1]TDSheet!$A:$L,12,0)</f>
        <v>0.8</v>
      </c>
      <c r="V19" s="2">
        <f t="shared" si="4"/>
        <v>0</v>
      </c>
    </row>
    <row r="20" spans="1:22" outlineLevel="1" x14ac:dyDescent="0.2">
      <c r="A20" s="8" t="s">
        <v>26</v>
      </c>
      <c r="B20" s="8" t="s">
        <v>20</v>
      </c>
      <c r="C20" s="9">
        <v>12</v>
      </c>
      <c r="D20" s="9">
        <v>12</v>
      </c>
      <c r="E20" s="9"/>
      <c r="F20" s="9">
        <v>24</v>
      </c>
      <c r="G20" s="11">
        <f>VLOOKUP(A20,[1]TDSheet!$A:$G,7,0)</f>
        <v>0.33</v>
      </c>
      <c r="L20" s="2">
        <f t="shared" si="1"/>
        <v>0</v>
      </c>
      <c r="M20" s="29"/>
      <c r="N20" s="14"/>
      <c r="O20" s="25"/>
      <c r="P20" s="2" t="e">
        <f t="shared" si="2"/>
        <v>#DIV/0!</v>
      </c>
      <c r="Q20" s="2" t="e">
        <f t="shared" si="3"/>
        <v>#DIV/0!</v>
      </c>
      <c r="R20" s="2">
        <f>VLOOKUP(A20,[1]TDSheet!$A:$Q,17,0)</f>
        <v>2.4</v>
      </c>
      <c r="S20" s="2">
        <f>VLOOKUP(A20,[1]TDSheet!$A:$L,12,0)</f>
        <v>1.6</v>
      </c>
      <c r="U20" s="21" t="s">
        <v>143</v>
      </c>
      <c r="V20" s="2">
        <f t="shared" si="4"/>
        <v>0</v>
      </c>
    </row>
    <row r="21" spans="1:22" outlineLevel="1" x14ac:dyDescent="0.2">
      <c r="A21" s="8" t="s">
        <v>27</v>
      </c>
      <c r="B21" s="8" t="s">
        <v>20</v>
      </c>
      <c r="C21" s="9">
        <v>17</v>
      </c>
      <c r="D21" s="9">
        <v>6</v>
      </c>
      <c r="E21" s="9"/>
      <c r="F21" s="9">
        <v>4</v>
      </c>
      <c r="G21" s="11">
        <f>VLOOKUP(A21,[1]TDSheet!$A:$G,7,0)</f>
        <v>0.45</v>
      </c>
      <c r="L21" s="2">
        <f t="shared" si="1"/>
        <v>0</v>
      </c>
      <c r="M21" s="29"/>
      <c r="N21" s="14"/>
      <c r="O21" s="25"/>
      <c r="P21" s="2" t="e">
        <f t="shared" si="2"/>
        <v>#DIV/0!</v>
      </c>
      <c r="Q21" s="2" t="e">
        <f t="shared" si="3"/>
        <v>#DIV/0!</v>
      </c>
      <c r="R21" s="2">
        <f>VLOOKUP(A21,[1]TDSheet!$A:$Q,17,0)</f>
        <v>0</v>
      </c>
      <c r="S21" s="2">
        <f>VLOOKUP(A21,[1]TDSheet!$A:$L,12,0)</f>
        <v>0</v>
      </c>
      <c r="V21" s="2">
        <f t="shared" si="4"/>
        <v>0</v>
      </c>
    </row>
    <row r="22" spans="1:22" outlineLevel="1" x14ac:dyDescent="0.2">
      <c r="A22" s="8" t="s">
        <v>28</v>
      </c>
      <c r="B22" s="8" t="s">
        <v>20</v>
      </c>
      <c r="C22" s="9">
        <v>51</v>
      </c>
      <c r="D22" s="9"/>
      <c r="E22" s="9">
        <v>5</v>
      </c>
      <c r="F22" s="9">
        <v>46</v>
      </c>
      <c r="G22" s="11">
        <f>VLOOKUP(A22,[1]TDSheet!$A:$G,7,0)</f>
        <v>0.5</v>
      </c>
      <c r="L22" s="2">
        <f t="shared" si="1"/>
        <v>1</v>
      </c>
      <c r="M22" s="29"/>
      <c r="N22" s="14"/>
      <c r="O22" s="25"/>
      <c r="P22" s="2">
        <f t="shared" si="2"/>
        <v>46</v>
      </c>
      <c r="Q22" s="2">
        <f t="shared" si="3"/>
        <v>46</v>
      </c>
      <c r="R22" s="2">
        <f>VLOOKUP(A22,[1]TDSheet!$A:$Q,17,0)</f>
        <v>0.8</v>
      </c>
      <c r="S22" s="2">
        <f>VLOOKUP(A22,[1]TDSheet!$A:$L,12,0)</f>
        <v>0.6</v>
      </c>
      <c r="U22" s="18" t="str">
        <f>VLOOKUP(A22,[1]TDSheet!$A:$T,20,0)</f>
        <v>необходимо увеличить продажи</v>
      </c>
      <c r="V22" s="2">
        <f t="shared" si="4"/>
        <v>0</v>
      </c>
    </row>
    <row r="23" spans="1:22" outlineLevel="1" x14ac:dyDescent="0.2">
      <c r="A23" s="8" t="s">
        <v>29</v>
      </c>
      <c r="B23" s="8" t="s">
        <v>20</v>
      </c>
      <c r="C23" s="9">
        <v>20</v>
      </c>
      <c r="D23" s="9"/>
      <c r="E23" s="9">
        <v>1</v>
      </c>
      <c r="F23" s="9">
        <v>19</v>
      </c>
      <c r="G23" s="11">
        <f>VLOOKUP(A23,[1]TDSheet!$A:$G,7,0)</f>
        <v>0.4</v>
      </c>
      <c r="L23" s="2">
        <f t="shared" si="1"/>
        <v>0.2</v>
      </c>
      <c r="M23" s="29"/>
      <c r="N23" s="14"/>
      <c r="O23" s="25"/>
      <c r="P23" s="2">
        <f t="shared" si="2"/>
        <v>95</v>
      </c>
      <c r="Q23" s="2">
        <f t="shared" si="3"/>
        <v>95</v>
      </c>
      <c r="R23" s="2">
        <f>VLOOKUP(A23,[1]TDSheet!$A:$Q,17,0)</f>
        <v>0</v>
      </c>
      <c r="S23" s="2">
        <f>VLOOKUP(A23,[1]TDSheet!$A:$L,12,0)</f>
        <v>0</v>
      </c>
      <c r="U23" s="21" t="s">
        <v>143</v>
      </c>
      <c r="V23" s="2">
        <f t="shared" si="4"/>
        <v>0</v>
      </c>
    </row>
    <row r="24" spans="1:22" outlineLevel="1" x14ac:dyDescent="0.2">
      <c r="A24" s="8" t="s">
        <v>30</v>
      </c>
      <c r="B24" s="8" t="s">
        <v>20</v>
      </c>
      <c r="C24" s="9">
        <v>18</v>
      </c>
      <c r="D24" s="9"/>
      <c r="E24" s="9">
        <v>3</v>
      </c>
      <c r="F24" s="9">
        <v>15</v>
      </c>
      <c r="G24" s="11">
        <f>VLOOKUP(A24,[1]TDSheet!$A:$G,7,0)</f>
        <v>0.17</v>
      </c>
      <c r="L24" s="2">
        <f t="shared" si="1"/>
        <v>0.6</v>
      </c>
      <c r="M24" s="29"/>
      <c r="N24" s="14"/>
      <c r="O24" s="25"/>
      <c r="P24" s="2">
        <f t="shared" si="2"/>
        <v>25</v>
      </c>
      <c r="Q24" s="2">
        <f t="shared" si="3"/>
        <v>25</v>
      </c>
      <c r="R24" s="2">
        <f>VLOOKUP(A24,[1]TDSheet!$A:$Q,17,0)</f>
        <v>0</v>
      </c>
      <c r="S24" s="2">
        <f>VLOOKUP(A24,[1]TDSheet!$A:$L,12,0)</f>
        <v>0</v>
      </c>
      <c r="U24" s="21" t="s">
        <v>143</v>
      </c>
      <c r="V24" s="2">
        <f t="shared" si="4"/>
        <v>0</v>
      </c>
    </row>
    <row r="25" spans="1:22" outlineLevel="1" x14ac:dyDescent="0.2">
      <c r="A25" s="8" t="s">
        <v>31</v>
      </c>
      <c r="B25" s="8" t="s">
        <v>20</v>
      </c>
      <c r="C25" s="9">
        <v>39</v>
      </c>
      <c r="D25" s="9"/>
      <c r="E25" s="9">
        <v>2</v>
      </c>
      <c r="F25" s="9">
        <v>37</v>
      </c>
      <c r="G25" s="11">
        <f>VLOOKUP(A25,[1]TDSheet!$A:$G,7,0)</f>
        <v>0.4</v>
      </c>
      <c r="L25" s="2">
        <f t="shared" si="1"/>
        <v>0.4</v>
      </c>
      <c r="M25" s="29"/>
      <c r="N25" s="14"/>
      <c r="O25" s="25"/>
      <c r="P25" s="2">
        <f t="shared" si="2"/>
        <v>92.5</v>
      </c>
      <c r="Q25" s="2">
        <f t="shared" si="3"/>
        <v>92.5</v>
      </c>
      <c r="R25" s="2">
        <f>VLOOKUP(A25,[1]TDSheet!$A:$Q,17,0)</f>
        <v>0</v>
      </c>
      <c r="S25" s="2">
        <f>VLOOKUP(A25,[1]TDSheet!$A:$L,12,0)</f>
        <v>0</v>
      </c>
      <c r="U25" s="21" t="s">
        <v>143</v>
      </c>
      <c r="V25" s="2">
        <f t="shared" si="4"/>
        <v>0</v>
      </c>
    </row>
    <row r="26" spans="1:22" outlineLevel="1" x14ac:dyDescent="0.2">
      <c r="A26" s="8" t="s">
        <v>32</v>
      </c>
      <c r="B26" s="8" t="s">
        <v>20</v>
      </c>
      <c r="C26" s="9">
        <v>40</v>
      </c>
      <c r="D26" s="9"/>
      <c r="E26" s="9"/>
      <c r="F26" s="20">
        <f>20+F124</f>
        <v>13</v>
      </c>
      <c r="G26" s="11">
        <f>VLOOKUP(A26,[1]TDSheet!$A:$G,7,0)</f>
        <v>0.5</v>
      </c>
      <c r="L26" s="2">
        <f t="shared" si="1"/>
        <v>0</v>
      </c>
      <c r="M26" s="29"/>
      <c r="N26" s="14"/>
      <c r="O26" s="25"/>
      <c r="P26" s="2" t="e">
        <f t="shared" si="2"/>
        <v>#DIV/0!</v>
      </c>
      <c r="Q26" s="2" t="e">
        <f t="shared" si="3"/>
        <v>#DIV/0!</v>
      </c>
      <c r="R26" s="2">
        <f>VLOOKUP(A26,[1]TDSheet!$A:$Q,17,0)</f>
        <v>4</v>
      </c>
      <c r="S26" s="2">
        <f>VLOOKUP(A26,[1]TDSheet!$A:$L,12,0)</f>
        <v>0</v>
      </c>
      <c r="U26" s="21" t="s">
        <v>143</v>
      </c>
      <c r="V26" s="2">
        <f t="shared" si="4"/>
        <v>0</v>
      </c>
    </row>
    <row r="27" spans="1:22" outlineLevel="1" x14ac:dyDescent="0.2">
      <c r="A27" s="8" t="s">
        <v>33</v>
      </c>
      <c r="B27" s="8" t="s">
        <v>20</v>
      </c>
      <c r="C27" s="9">
        <v>63</v>
      </c>
      <c r="D27" s="9"/>
      <c r="E27" s="9">
        <v>1</v>
      </c>
      <c r="F27" s="9">
        <v>62</v>
      </c>
      <c r="G27" s="11">
        <f>VLOOKUP(A27,[1]TDSheet!$A:$G,7,0)</f>
        <v>0.5</v>
      </c>
      <c r="L27" s="2">
        <f t="shared" si="1"/>
        <v>0.2</v>
      </c>
      <c r="M27" s="29"/>
      <c r="N27" s="14"/>
      <c r="O27" s="25"/>
      <c r="P27" s="2">
        <f t="shared" si="2"/>
        <v>310</v>
      </c>
      <c r="Q27" s="2">
        <f t="shared" si="3"/>
        <v>310</v>
      </c>
      <c r="R27" s="2">
        <f>VLOOKUP(A27,[1]TDSheet!$A:$Q,17,0)</f>
        <v>2.4</v>
      </c>
      <c r="S27" s="2">
        <f>VLOOKUP(A27,[1]TDSheet!$A:$L,12,0)</f>
        <v>2.4</v>
      </c>
      <c r="U27" s="18" t="str">
        <f>VLOOKUP(A27,[1]TDSheet!$A:$T,20,0)</f>
        <v>необходимо увеличить продажи</v>
      </c>
      <c r="V27" s="2">
        <f t="shared" si="4"/>
        <v>0</v>
      </c>
    </row>
    <row r="28" spans="1:22" outlineLevel="1" x14ac:dyDescent="0.2">
      <c r="A28" s="8" t="s">
        <v>34</v>
      </c>
      <c r="B28" s="8" t="s">
        <v>20</v>
      </c>
      <c r="C28" s="9">
        <v>100</v>
      </c>
      <c r="D28" s="9"/>
      <c r="E28" s="9">
        <v>49</v>
      </c>
      <c r="F28" s="9">
        <v>11</v>
      </c>
      <c r="G28" s="11">
        <f>VLOOKUP(A28,[1]TDSheet!$A:$G,7,0)</f>
        <v>0.5</v>
      </c>
      <c r="L28" s="2">
        <f t="shared" si="1"/>
        <v>9.8000000000000007</v>
      </c>
      <c r="M28" s="29"/>
      <c r="N28" s="14"/>
      <c r="O28" s="25"/>
      <c r="P28" s="2">
        <f t="shared" si="2"/>
        <v>1.1224489795918366</v>
      </c>
      <c r="Q28" s="2">
        <f t="shared" si="3"/>
        <v>1.1224489795918366</v>
      </c>
      <c r="R28" s="2">
        <f>VLOOKUP(A28,[1]TDSheet!$A:$Q,17,0)</f>
        <v>15.4</v>
      </c>
      <c r="S28" s="2">
        <f>VLOOKUP(A28,[1]TDSheet!$A:$L,12,0)</f>
        <v>6.4</v>
      </c>
      <c r="V28" s="2">
        <f t="shared" si="4"/>
        <v>0</v>
      </c>
    </row>
    <row r="29" spans="1:22" outlineLevel="1" x14ac:dyDescent="0.2">
      <c r="A29" s="8" t="s">
        <v>35</v>
      </c>
      <c r="B29" s="8" t="s">
        <v>20</v>
      </c>
      <c r="C29" s="9">
        <v>89</v>
      </c>
      <c r="D29" s="9"/>
      <c r="E29" s="9">
        <v>2</v>
      </c>
      <c r="F29" s="9">
        <v>67</v>
      </c>
      <c r="G29" s="11">
        <f>VLOOKUP(A29,[1]TDSheet!$A:$G,7,0)</f>
        <v>0.5</v>
      </c>
      <c r="L29" s="2">
        <f t="shared" si="1"/>
        <v>0.4</v>
      </c>
      <c r="M29" s="29"/>
      <c r="N29" s="14"/>
      <c r="O29" s="25"/>
      <c r="P29" s="2">
        <f t="shared" si="2"/>
        <v>167.5</v>
      </c>
      <c r="Q29" s="2">
        <f t="shared" si="3"/>
        <v>167.5</v>
      </c>
      <c r="R29" s="2">
        <f>VLOOKUP(A29,[1]TDSheet!$A:$Q,17,0)</f>
        <v>0</v>
      </c>
      <c r="S29" s="2">
        <f>VLOOKUP(A29,[1]TDSheet!$A:$L,12,0)</f>
        <v>0</v>
      </c>
      <c r="U29" s="21" t="s">
        <v>143</v>
      </c>
      <c r="V29" s="2">
        <f t="shared" si="4"/>
        <v>0</v>
      </c>
    </row>
    <row r="30" spans="1:22" outlineLevel="1" x14ac:dyDescent="0.2">
      <c r="A30" s="8" t="s">
        <v>36</v>
      </c>
      <c r="B30" s="8" t="s">
        <v>20</v>
      </c>
      <c r="C30" s="9">
        <v>35</v>
      </c>
      <c r="D30" s="9">
        <v>60</v>
      </c>
      <c r="E30" s="9">
        <v>23</v>
      </c>
      <c r="F30" s="9">
        <v>42</v>
      </c>
      <c r="G30" s="11">
        <f>VLOOKUP(A30,[1]TDSheet!$A:$G,7,0)</f>
        <v>0.35</v>
      </c>
      <c r="L30" s="2">
        <f t="shared" si="1"/>
        <v>4.5999999999999996</v>
      </c>
      <c r="M30" s="29"/>
      <c r="N30" s="14"/>
      <c r="O30" s="25"/>
      <c r="P30" s="2">
        <f t="shared" si="2"/>
        <v>9.1304347826086971</v>
      </c>
      <c r="Q30" s="2">
        <f t="shared" si="3"/>
        <v>9.1304347826086971</v>
      </c>
      <c r="R30" s="2">
        <f>VLOOKUP(A30,[1]TDSheet!$A:$Q,17,0)</f>
        <v>6.6</v>
      </c>
      <c r="S30" s="2">
        <f>VLOOKUP(A30,[1]TDSheet!$A:$L,12,0)</f>
        <v>0.8</v>
      </c>
      <c r="V30" s="2">
        <f t="shared" si="4"/>
        <v>0</v>
      </c>
    </row>
    <row r="31" spans="1:22" outlineLevel="1" x14ac:dyDescent="0.2">
      <c r="A31" s="8" t="s">
        <v>37</v>
      </c>
      <c r="B31" s="8" t="s">
        <v>20</v>
      </c>
      <c r="C31" s="9">
        <v>135</v>
      </c>
      <c r="D31" s="9"/>
      <c r="E31" s="9">
        <v>17</v>
      </c>
      <c r="F31" s="9">
        <v>118</v>
      </c>
      <c r="G31" s="11">
        <f>VLOOKUP(A31,[1]TDSheet!$A:$G,7,0)</f>
        <v>0.17</v>
      </c>
      <c r="L31" s="2">
        <f t="shared" si="1"/>
        <v>3.4</v>
      </c>
      <c r="M31" s="29"/>
      <c r="N31" s="14"/>
      <c r="O31" s="25"/>
      <c r="P31" s="2">
        <f t="shared" si="2"/>
        <v>34.705882352941174</v>
      </c>
      <c r="Q31" s="2">
        <f t="shared" si="3"/>
        <v>34.705882352941174</v>
      </c>
      <c r="R31" s="2">
        <f>VLOOKUP(A31,[1]TDSheet!$A:$Q,17,0)</f>
        <v>5</v>
      </c>
      <c r="S31" s="2">
        <f>VLOOKUP(A31,[1]TDSheet!$A:$L,12,0)</f>
        <v>2</v>
      </c>
      <c r="U31" s="18" t="str">
        <f>VLOOKUP(A31,[1]TDSheet!$A:$T,20,0)</f>
        <v>необходимо увеличить продажи</v>
      </c>
      <c r="V31" s="2">
        <f t="shared" si="4"/>
        <v>0</v>
      </c>
    </row>
    <row r="32" spans="1:22" outlineLevel="1" x14ac:dyDescent="0.2">
      <c r="A32" s="8" t="s">
        <v>38</v>
      </c>
      <c r="B32" s="8" t="s">
        <v>20</v>
      </c>
      <c r="C32" s="9">
        <v>49</v>
      </c>
      <c r="D32" s="9"/>
      <c r="E32" s="9">
        <v>12</v>
      </c>
      <c r="F32" s="9">
        <v>37</v>
      </c>
      <c r="G32" s="11">
        <f>VLOOKUP(A32,[1]TDSheet!$A:$G,7,0)</f>
        <v>0.28000000000000003</v>
      </c>
      <c r="L32" s="2">
        <f t="shared" si="1"/>
        <v>2.4</v>
      </c>
      <c r="M32" s="29"/>
      <c r="N32" s="14"/>
      <c r="O32" s="25"/>
      <c r="P32" s="2">
        <f t="shared" si="2"/>
        <v>15.416666666666668</v>
      </c>
      <c r="Q32" s="2">
        <f t="shared" si="3"/>
        <v>15.416666666666668</v>
      </c>
      <c r="R32" s="2">
        <f>VLOOKUP(A32,[1]TDSheet!$A:$Q,17,0)</f>
        <v>2.6</v>
      </c>
      <c r="S32" s="2">
        <f>VLOOKUP(A32,[1]TDSheet!$A:$L,12,0)</f>
        <v>0.8</v>
      </c>
      <c r="U32" s="18" t="str">
        <f>VLOOKUP(A32,[1]TDSheet!$A:$T,20,0)</f>
        <v>необходимо увеличить продажи</v>
      </c>
      <c r="V32" s="2">
        <f t="shared" si="4"/>
        <v>0</v>
      </c>
    </row>
    <row r="33" spans="1:22" outlineLevel="1" x14ac:dyDescent="0.2">
      <c r="A33" s="8" t="s">
        <v>39</v>
      </c>
      <c r="B33" s="8" t="s">
        <v>20</v>
      </c>
      <c r="C33" s="9">
        <v>47</v>
      </c>
      <c r="D33" s="9">
        <v>12</v>
      </c>
      <c r="E33" s="9">
        <v>2</v>
      </c>
      <c r="F33" s="9">
        <v>51</v>
      </c>
      <c r="G33" s="11">
        <f>VLOOKUP(A33,[1]TDSheet!$A:$G,7,0)</f>
        <v>0.42</v>
      </c>
      <c r="L33" s="2">
        <f t="shared" si="1"/>
        <v>0.4</v>
      </c>
      <c r="M33" s="29"/>
      <c r="N33" s="14"/>
      <c r="O33" s="25"/>
      <c r="P33" s="2">
        <f t="shared" si="2"/>
        <v>127.5</v>
      </c>
      <c r="Q33" s="2">
        <f t="shared" si="3"/>
        <v>127.5</v>
      </c>
      <c r="R33" s="2">
        <f>VLOOKUP(A33,[1]TDSheet!$A:$Q,17,0)</f>
        <v>6.8</v>
      </c>
      <c r="S33" s="2">
        <f>VLOOKUP(A33,[1]TDSheet!$A:$L,12,0)</f>
        <v>4.4000000000000004</v>
      </c>
      <c r="U33" s="21" t="s">
        <v>143</v>
      </c>
      <c r="V33" s="2">
        <f t="shared" si="4"/>
        <v>0</v>
      </c>
    </row>
    <row r="34" spans="1:22" outlineLevel="1" x14ac:dyDescent="0.2">
      <c r="A34" s="8" t="s">
        <v>40</v>
      </c>
      <c r="B34" s="8" t="s">
        <v>20</v>
      </c>
      <c r="C34" s="9">
        <v>47</v>
      </c>
      <c r="D34" s="9">
        <v>60</v>
      </c>
      <c r="E34" s="9">
        <v>47</v>
      </c>
      <c r="F34" s="9">
        <v>60</v>
      </c>
      <c r="G34" s="11">
        <f>VLOOKUP(A34,[1]TDSheet!$A:$G,7,0)</f>
        <v>0.42</v>
      </c>
      <c r="L34" s="2">
        <f t="shared" si="1"/>
        <v>9.4</v>
      </c>
      <c r="M34" s="29"/>
      <c r="N34" s="14"/>
      <c r="O34" s="25"/>
      <c r="P34" s="2">
        <f t="shared" si="2"/>
        <v>6.3829787234042552</v>
      </c>
      <c r="Q34" s="2">
        <f t="shared" si="3"/>
        <v>6.3829787234042552</v>
      </c>
      <c r="R34" s="2">
        <f>VLOOKUP(A34,[1]TDSheet!$A:$Q,17,0)</f>
        <v>7</v>
      </c>
      <c r="S34" s="2">
        <f>VLOOKUP(A34,[1]TDSheet!$A:$L,12,0)</f>
        <v>5</v>
      </c>
      <c r="V34" s="2">
        <f t="shared" si="4"/>
        <v>0</v>
      </c>
    </row>
    <row r="35" spans="1:22" outlineLevel="1" x14ac:dyDescent="0.2">
      <c r="A35" s="8" t="s">
        <v>41</v>
      </c>
      <c r="B35" s="8" t="s">
        <v>20</v>
      </c>
      <c r="C35" s="9">
        <v>207</v>
      </c>
      <c r="D35" s="9"/>
      <c r="E35" s="9">
        <v>77</v>
      </c>
      <c r="F35" s="9">
        <v>106</v>
      </c>
      <c r="G35" s="11">
        <f>VLOOKUP(A35,[1]TDSheet!$A:$G,7,0)</f>
        <v>0.6</v>
      </c>
      <c r="L35" s="2">
        <f t="shared" si="1"/>
        <v>15.4</v>
      </c>
      <c r="M35" s="29"/>
      <c r="N35" s="14"/>
      <c r="O35" s="25"/>
      <c r="P35" s="2">
        <f t="shared" si="2"/>
        <v>6.883116883116883</v>
      </c>
      <c r="Q35" s="2">
        <f t="shared" si="3"/>
        <v>6.883116883116883</v>
      </c>
      <c r="R35" s="2">
        <f>VLOOKUP(A35,[1]TDSheet!$A:$Q,17,0)</f>
        <v>6.8</v>
      </c>
      <c r="S35" s="2">
        <f>VLOOKUP(A35,[1]TDSheet!$A:$L,12,0)</f>
        <v>2.4</v>
      </c>
      <c r="V35" s="2">
        <f t="shared" si="4"/>
        <v>0</v>
      </c>
    </row>
    <row r="36" spans="1:22" outlineLevel="1" x14ac:dyDescent="0.2">
      <c r="A36" s="8" t="s">
        <v>42</v>
      </c>
      <c r="B36" s="8" t="s">
        <v>20</v>
      </c>
      <c r="C36" s="9">
        <v>24</v>
      </c>
      <c r="D36" s="9"/>
      <c r="E36" s="9"/>
      <c r="F36" s="9">
        <v>24</v>
      </c>
      <c r="G36" s="11">
        <f>VLOOKUP(A36,[1]TDSheet!$A:$G,7,0)</f>
        <v>0.42</v>
      </c>
      <c r="L36" s="2">
        <f t="shared" si="1"/>
        <v>0</v>
      </c>
      <c r="M36" s="29"/>
      <c r="N36" s="14"/>
      <c r="O36" s="25"/>
      <c r="P36" s="2" t="e">
        <f t="shared" si="2"/>
        <v>#DIV/0!</v>
      </c>
      <c r="Q36" s="2" t="e">
        <f t="shared" si="3"/>
        <v>#DIV/0!</v>
      </c>
      <c r="R36" s="2">
        <f>VLOOKUP(A36,[1]TDSheet!$A:$Q,17,0)</f>
        <v>0</v>
      </c>
      <c r="S36" s="2">
        <f>VLOOKUP(A36,[1]TDSheet!$A:$L,12,0)</f>
        <v>0</v>
      </c>
      <c r="V36" s="2">
        <f t="shared" si="4"/>
        <v>0</v>
      </c>
    </row>
    <row r="37" spans="1:22" outlineLevel="1" x14ac:dyDescent="0.2">
      <c r="A37" s="8" t="s">
        <v>43</v>
      </c>
      <c r="B37" s="8" t="s">
        <v>20</v>
      </c>
      <c r="C37" s="9">
        <v>35</v>
      </c>
      <c r="D37" s="9"/>
      <c r="E37" s="9">
        <v>3</v>
      </c>
      <c r="F37" s="9">
        <v>32</v>
      </c>
      <c r="G37" s="11">
        <f>VLOOKUP(A37,[1]TDSheet!$A:$G,7,0)</f>
        <v>0.45</v>
      </c>
      <c r="L37" s="2">
        <f t="shared" si="1"/>
        <v>0.6</v>
      </c>
      <c r="M37" s="29"/>
      <c r="N37" s="14"/>
      <c r="O37" s="25"/>
      <c r="P37" s="2">
        <f t="shared" si="2"/>
        <v>53.333333333333336</v>
      </c>
      <c r="Q37" s="2">
        <f t="shared" si="3"/>
        <v>53.333333333333336</v>
      </c>
      <c r="R37" s="2">
        <f>VLOOKUP(A37,[1]TDSheet!$A:$Q,17,0)</f>
        <v>0.8</v>
      </c>
      <c r="S37" s="2">
        <f>VLOOKUP(A37,[1]TDSheet!$A:$L,12,0)</f>
        <v>0.2</v>
      </c>
      <c r="U37" s="18" t="str">
        <f>VLOOKUP(A37,[1]TDSheet!$A:$T,20,0)</f>
        <v>необходимо увеличить продажи</v>
      </c>
      <c r="V37" s="2">
        <f t="shared" si="4"/>
        <v>0</v>
      </c>
    </row>
    <row r="38" spans="1:22" outlineLevel="1" x14ac:dyDescent="0.2">
      <c r="A38" s="8" t="s">
        <v>44</v>
      </c>
      <c r="B38" s="8" t="s">
        <v>20</v>
      </c>
      <c r="C38" s="9">
        <v>24</v>
      </c>
      <c r="D38" s="9"/>
      <c r="E38" s="9"/>
      <c r="F38" s="9">
        <v>24</v>
      </c>
      <c r="G38" s="11">
        <f>VLOOKUP(A38,[1]TDSheet!$A:$G,7,0)</f>
        <v>0.55000000000000004</v>
      </c>
      <c r="L38" s="2">
        <f t="shared" si="1"/>
        <v>0</v>
      </c>
      <c r="M38" s="29"/>
      <c r="N38" s="14"/>
      <c r="O38" s="25"/>
      <c r="P38" s="2" t="e">
        <f t="shared" si="2"/>
        <v>#DIV/0!</v>
      </c>
      <c r="Q38" s="2" t="e">
        <f t="shared" si="3"/>
        <v>#DIV/0!</v>
      </c>
      <c r="R38" s="2">
        <f>VLOOKUP(A38,[1]TDSheet!$A:$Q,17,0)</f>
        <v>0</v>
      </c>
      <c r="S38" s="2">
        <f>VLOOKUP(A38,[1]TDSheet!$A:$L,12,0)</f>
        <v>0</v>
      </c>
      <c r="U38" s="21" t="s">
        <v>143</v>
      </c>
      <c r="V38" s="2">
        <f t="shared" si="4"/>
        <v>0</v>
      </c>
    </row>
    <row r="39" spans="1:22" outlineLevel="1" x14ac:dyDescent="0.2">
      <c r="A39" s="15" t="s">
        <v>45</v>
      </c>
      <c r="B39" s="15" t="s">
        <v>20</v>
      </c>
      <c r="C39" s="24"/>
      <c r="D39" s="16">
        <v>12</v>
      </c>
      <c r="E39" s="16">
        <v>11</v>
      </c>
      <c r="F39" s="16">
        <v>1</v>
      </c>
      <c r="G39" s="11">
        <v>0</v>
      </c>
      <c r="L39" s="2">
        <f t="shared" si="1"/>
        <v>2.2000000000000002</v>
      </c>
      <c r="M39" s="29"/>
      <c r="N39" s="14"/>
      <c r="O39" s="25"/>
      <c r="P39" s="2">
        <f t="shared" si="2"/>
        <v>0.45454545454545453</v>
      </c>
      <c r="Q39" s="2">
        <f t="shared" si="3"/>
        <v>0.45454545454545453</v>
      </c>
      <c r="R39" s="2">
        <v>0</v>
      </c>
      <c r="S39" s="2">
        <v>0</v>
      </c>
      <c r="U39" s="22" t="s">
        <v>144</v>
      </c>
      <c r="V39" s="2">
        <f t="shared" si="4"/>
        <v>0</v>
      </c>
    </row>
    <row r="40" spans="1:22" outlineLevel="1" x14ac:dyDescent="0.2">
      <c r="A40" s="8" t="s">
        <v>46</v>
      </c>
      <c r="B40" s="8" t="s">
        <v>20</v>
      </c>
      <c r="C40" s="9">
        <v>3</v>
      </c>
      <c r="D40" s="9"/>
      <c r="E40" s="9">
        <v>5</v>
      </c>
      <c r="F40" s="9">
        <v>-2</v>
      </c>
      <c r="G40" s="11">
        <f>VLOOKUP(A40,[1]TDSheet!$A:$G,7,0)</f>
        <v>0.35</v>
      </c>
      <c r="L40" s="2">
        <f t="shared" si="1"/>
        <v>1</v>
      </c>
      <c r="M40" s="29"/>
      <c r="N40" s="14"/>
      <c r="O40" s="25"/>
      <c r="P40" s="2">
        <f t="shared" si="2"/>
        <v>-2</v>
      </c>
      <c r="Q40" s="2">
        <f t="shared" si="3"/>
        <v>-2</v>
      </c>
      <c r="R40" s="2">
        <f>VLOOKUP(A40,[1]TDSheet!$A:$Q,17,0)</f>
        <v>2.2000000000000002</v>
      </c>
      <c r="S40" s="2">
        <f>VLOOKUP(A40,[1]TDSheet!$A:$L,12,0)</f>
        <v>2.2000000000000002</v>
      </c>
      <c r="V40" s="2">
        <f t="shared" si="4"/>
        <v>0</v>
      </c>
    </row>
    <row r="41" spans="1:22" outlineLevel="1" x14ac:dyDescent="0.2">
      <c r="A41" s="8" t="s">
        <v>47</v>
      </c>
      <c r="B41" s="8" t="s">
        <v>20</v>
      </c>
      <c r="C41" s="10"/>
      <c r="D41" s="9">
        <v>42</v>
      </c>
      <c r="E41" s="9">
        <v>11</v>
      </c>
      <c r="F41" s="9">
        <v>31</v>
      </c>
      <c r="G41" s="11">
        <f>VLOOKUP(A41,[1]TDSheet!$A:$G,7,0)</f>
        <v>0.35</v>
      </c>
      <c r="L41" s="2">
        <f t="shared" si="1"/>
        <v>2.2000000000000002</v>
      </c>
      <c r="M41" s="29"/>
      <c r="N41" s="14"/>
      <c r="O41" s="25"/>
      <c r="P41" s="2">
        <f t="shared" si="2"/>
        <v>14.09090909090909</v>
      </c>
      <c r="Q41" s="2">
        <f t="shared" si="3"/>
        <v>14.09090909090909</v>
      </c>
      <c r="R41" s="2">
        <f>VLOOKUP(A41,[1]TDSheet!$A:$Q,17,0)</f>
        <v>0.4</v>
      </c>
      <c r="S41" s="2">
        <f>VLOOKUP(A41,[1]TDSheet!$A:$L,12,0)</f>
        <v>0.4</v>
      </c>
      <c r="V41" s="2">
        <f t="shared" si="4"/>
        <v>0</v>
      </c>
    </row>
    <row r="42" spans="1:22" outlineLevel="1" x14ac:dyDescent="0.2">
      <c r="A42" s="8" t="s">
        <v>48</v>
      </c>
      <c r="B42" s="8" t="s">
        <v>20</v>
      </c>
      <c r="C42" s="9">
        <v>4</v>
      </c>
      <c r="D42" s="9">
        <v>30</v>
      </c>
      <c r="E42" s="9">
        <v>10</v>
      </c>
      <c r="F42" s="9">
        <v>12</v>
      </c>
      <c r="G42" s="11">
        <f>VLOOKUP(A42,[1]TDSheet!$A:$G,7,0)</f>
        <v>0.35</v>
      </c>
      <c r="L42" s="2">
        <f t="shared" si="1"/>
        <v>2</v>
      </c>
      <c r="M42" s="29"/>
      <c r="N42" s="14"/>
      <c r="O42" s="25"/>
      <c r="P42" s="2">
        <f t="shared" si="2"/>
        <v>6</v>
      </c>
      <c r="Q42" s="2">
        <f t="shared" si="3"/>
        <v>6</v>
      </c>
      <c r="R42" s="2">
        <f>VLOOKUP(A42,[1]TDSheet!$A:$Q,17,0)</f>
        <v>2.4</v>
      </c>
      <c r="S42" s="2">
        <f>VLOOKUP(A42,[1]TDSheet!$A:$L,12,0)</f>
        <v>1</v>
      </c>
      <c r="V42" s="2">
        <f t="shared" si="4"/>
        <v>0</v>
      </c>
    </row>
    <row r="43" spans="1:22" outlineLevel="1" x14ac:dyDescent="0.2">
      <c r="A43" s="8" t="s">
        <v>49</v>
      </c>
      <c r="B43" s="8" t="s">
        <v>11</v>
      </c>
      <c r="C43" s="9">
        <v>407.863</v>
      </c>
      <c r="D43" s="9"/>
      <c r="E43" s="9">
        <v>41.360999999999997</v>
      </c>
      <c r="F43" s="9">
        <v>345.375</v>
      </c>
      <c r="G43" s="11">
        <f>VLOOKUP(A43,[1]TDSheet!$A:$G,7,0)</f>
        <v>1</v>
      </c>
      <c r="L43" s="2">
        <f t="shared" si="1"/>
        <v>8.2721999999999998</v>
      </c>
      <c r="M43" s="29"/>
      <c r="N43" s="14"/>
      <c r="O43" s="25">
        <v>650</v>
      </c>
      <c r="P43" s="2">
        <f t="shared" si="2"/>
        <v>41.751287444694277</v>
      </c>
      <c r="Q43" s="2">
        <f t="shared" si="3"/>
        <v>41.751287444694277</v>
      </c>
      <c r="R43" s="2">
        <f>VLOOKUP(A43,[1]TDSheet!$A:$Q,17,0)</f>
        <v>15.671799999999999</v>
      </c>
      <c r="S43" s="2">
        <f>VLOOKUP(A43,[1]TDSheet!$A:$L,12,0)</f>
        <v>13.5532</v>
      </c>
      <c r="U43" s="18" t="str">
        <f>VLOOKUP(A43,[1]TDSheet!$A:$T,20,0)</f>
        <v>необходимо увеличить продажи</v>
      </c>
      <c r="V43" s="2">
        <f t="shared" si="4"/>
        <v>650</v>
      </c>
    </row>
    <row r="44" spans="1:22" outlineLevel="1" x14ac:dyDescent="0.2">
      <c r="A44" s="8" t="s">
        <v>50</v>
      </c>
      <c r="B44" s="8" t="s">
        <v>11</v>
      </c>
      <c r="C44" s="9">
        <v>750.04</v>
      </c>
      <c r="D44" s="9">
        <v>150.65</v>
      </c>
      <c r="E44" s="9">
        <v>441.89499999999998</v>
      </c>
      <c r="F44" s="9">
        <v>438.84500000000003</v>
      </c>
      <c r="G44" s="11">
        <f>VLOOKUP(A44,[1]TDSheet!$A:$G,7,0)</f>
        <v>1</v>
      </c>
      <c r="L44" s="2">
        <f t="shared" si="1"/>
        <v>88.378999999999991</v>
      </c>
      <c r="M44" s="29"/>
      <c r="N44" s="14"/>
      <c r="O44" s="25">
        <v>950</v>
      </c>
      <c r="P44" s="2">
        <f t="shared" si="2"/>
        <v>4.9654895393702132</v>
      </c>
      <c r="Q44" s="2">
        <f t="shared" si="3"/>
        <v>4.9654895393702132</v>
      </c>
      <c r="R44" s="2">
        <f>VLOOKUP(A44,[1]TDSheet!$A:$Q,17,0)</f>
        <v>99.272000000000006</v>
      </c>
      <c r="S44" s="2">
        <f>VLOOKUP(A44,[1]TDSheet!$A:$L,12,0)</f>
        <v>73.835999999999999</v>
      </c>
      <c r="V44" s="2">
        <f t="shared" si="4"/>
        <v>950</v>
      </c>
    </row>
    <row r="45" spans="1:22" outlineLevel="1" x14ac:dyDescent="0.2">
      <c r="A45" s="15" t="s">
        <v>51</v>
      </c>
      <c r="B45" s="15" t="s">
        <v>11</v>
      </c>
      <c r="C45" s="16">
        <v>-8.8970000000000002</v>
      </c>
      <c r="D45" s="16"/>
      <c r="E45" s="16">
        <v>2.9670000000000001</v>
      </c>
      <c r="F45" s="16">
        <v>-11.864000000000001</v>
      </c>
      <c r="G45" s="11">
        <f>VLOOKUP(A45,[1]TDSheet!$A:$G,7,0)</f>
        <v>0</v>
      </c>
      <c r="L45" s="2">
        <f t="shared" si="1"/>
        <v>0.59340000000000004</v>
      </c>
      <c r="M45" s="29"/>
      <c r="N45" s="14"/>
      <c r="O45" s="25"/>
      <c r="P45" s="2">
        <f t="shared" si="2"/>
        <v>-19.993259184361307</v>
      </c>
      <c r="Q45" s="2">
        <f t="shared" si="3"/>
        <v>-19.993259184361307</v>
      </c>
      <c r="R45" s="2">
        <f>VLOOKUP(A45,[1]TDSheet!$A:$Q,17,0)</f>
        <v>1.7794000000000001</v>
      </c>
      <c r="S45" s="2">
        <f>VLOOKUP(A45,[1]TDSheet!$A:$L,12,0)</f>
        <v>1.7794000000000001</v>
      </c>
      <c r="U45" s="22" t="str">
        <f>VLOOKUP(A45,[1]TDSheet!$A:$T,20,0)</f>
        <v>не в матрице</v>
      </c>
      <c r="V45" s="2">
        <f t="shared" si="4"/>
        <v>0</v>
      </c>
    </row>
    <row r="46" spans="1:22" outlineLevel="1" x14ac:dyDescent="0.2">
      <c r="A46" s="8" t="s">
        <v>52</v>
      </c>
      <c r="B46" s="8" t="s">
        <v>11</v>
      </c>
      <c r="C46" s="9">
        <v>4.3499999999999996</v>
      </c>
      <c r="D46" s="9">
        <v>63.3</v>
      </c>
      <c r="E46" s="9"/>
      <c r="F46" s="9">
        <v>67.650000000000006</v>
      </c>
      <c r="G46" s="11">
        <f>VLOOKUP(A46,[1]TDSheet!$A:$G,7,0)</f>
        <v>1</v>
      </c>
      <c r="L46" s="2">
        <f t="shared" si="1"/>
        <v>0</v>
      </c>
      <c r="M46" s="29"/>
      <c r="N46" s="14"/>
      <c r="O46" s="25">
        <v>350</v>
      </c>
      <c r="P46" s="2" t="e">
        <f t="shared" si="2"/>
        <v>#DIV/0!</v>
      </c>
      <c r="Q46" s="2" t="e">
        <f t="shared" si="3"/>
        <v>#DIV/0!</v>
      </c>
      <c r="R46" s="2">
        <f>VLOOKUP(A46,[1]TDSheet!$A:$Q,17,0)</f>
        <v>11.757999999999999</v>
      </c>
      <c r="S46" s="2">
        <f>VLOOKUP(A46,[1]TDSheet!$A:$L,12,0)</f>
        <v>7.5239999999999991</v>
      </c>
      <c r="V46" s="2">
        <f t="shared" si="4"/>
        <v>350</v>
      </c>
    </row>
    <row r="47" spans="1:22" outlineLevel="1" x14ac:dyDescent="0.2">
      <c r="A47" s="8" t="s">
        <v>53</v>
      </c>
      <c r="B47" s="8" t="s">
        <v>11</v>
      </c>
      <c r="C47" s="9">
        <v>6.4009999999999998</v>
      </c>
      <c r="D47" s="9">
        <v>142.83099999999999</v>
      </c>
      <c r="E47" s="9">
        <v>15.855</v>
      </c>
      <c r="F47" s="9">
        <v>133.37700000000001</v>
      </c>
      <c r="G47" s="11">
        <f>VLOOKUP(A47,[1]TDSheet!$A:$G,7,0)</f>
        <v>1</v>
      </c>
      <c r="L47" s="2">
        <f t="shared" si="1"/>
        <v>3.1710000000000003</v>
      </c>
      <c r="M47" s="29"/>
      <c r="N47" s="14"/>
      <c r="O47" s="25"/>
      <c r="P47" s="2">
        <f t="shared" si="2"/>
        <v>42.061494796594133</v>
      </c>
      <c r="Q47" s="2">
        <f t="shared" si="3"/>
        <v>42.061494796594133</v>
      </c>
      <c r="R47" s="2">
        <f>VLOOKUP(A47,[1]TDSheet!$A:$Q,17,0)</f>
        <v>14.951400000000001</v>
      </c>
      <c r="S47" s="2">
        <f>VLOOKUP(A47,[1]TDSheet!$A:$L,12,0)</f>
        <v>13.890799999999999</v>
      </c>
      <c r="V47" s="2">
        <f t="shared" si="4"/>
        <v>0</v>
      </c>
    </row>
    <row r="48" spans="1:22" outlineLevel="1" x14ac:dyDescent="0.2">
      <c r="A48" s="15" t="s">
        <v>54</v>
      </c>
      <c r="B48" s="15" t="s">
        <v>11</v>
      </c>
      <c r="C48" s="24"/>
      <c r="D48" s="16">
        <v>10.705</v>
      </c>
      <c r="E48" s="16"/>
      <c r="F48" s="16">
        <v>10.705</v>
      </c>
      <c r="G48" s="11">
        <v>0</v>
      </c>
      <c r="L48" s="2">
        <f t="shared" si="1"/>
        <v>0</v>
      </c>
      <c r="M48" s="29"/>
      <c r="N48" s="14"/>
      <c r="O48" s="25"/>
      <c r="P48" s="2" t="e">
        <f t="shared" si="2"/>
        <v>#DIV/0!</v>
      </c>
      <c r="Q48" s="2" t="e">
        <f t="shared" si="3"/>
        <v>#DIV/0!</v>
      </c>
      <c r="R48" s="2">
        <v>0</v>
      </c>
      <c r="S48" s="2">
        <v>0</v>
      </c>
      <c r="U48" s="22" t="s">
        <v>144</v>
      </c>
      <c r="V48" s="2">
        <f t="shared" si="4"/>
        <v>0</v>
      </c>
    </row>
    <row r="49" spans="1:22" outlineLevel="1" x14ac:dyDescent="0.2">
      <c r="A49" s="8" t="s">
        <v>55</v>
      </c>
      <c r="B49" s="8" t="s">
        <v>11</v>
      </c>
      <c r="C49" s="9">
        <v>365.31700000000001</v>
      </c>
      <c r="D49" s="9">
        <v>914.05</v>
      </c>
      <c r="E49" s="9">
        <v>171.25</v>
      </c>
      <c r="F49" s="9">
        <v>968.49199999999996</v>
      </c>
      <c r="G49" s="11">
        <f>VLOOKUP(A49,[1]TDSheet!$A:$G,7,0)</f>
        <v>1</v>
      </c>
      <c r="L49" s="2">
        <f t="shared" si="1"/>
        <v>34.25</v>
      </c>
      <c r="M49" s="29"/>
      <c r="N49" s="14"/>
      <c r="O49" s="25">
        <v>250</v>
      </c>
      <c r="P49" s="2">
        <f t="shared" si="2"/>
        <v>28.277138686131387</v>
      </c>
      <c r="Q49" s="2">
        <f t="shared" si="3"/>
        <v>28.277138686131387</v>
      </c>
      <c r="R49" s="2">
        <f>VLOOKUP(A49,[1]TDSheet!$A:$Q,17,0)</f>
        <v>136.35499999999999</v>
      </c>
      <c r="S49" s="2">
        <f>VLOOKUP(A49,[1]TDSheet!$A:$L,12,0)</f>
        <v>112.973</v>
      </c>
      <c r="U49" s="21" t="s">
        <v>143</v>
      </c>
      <c r="V49" s="2">
        <f t="shared" si="4"/>
        <v>250</v>
      </c>
    </row>
    <row r="50" spans="1:22" outlineLevel="1" x14ac:dyDescent="0.2">
      <c r="A50" s="8" t="s">
        <v>56</v>
      </c>
      <c r="B50" s="8" t="s">
        <v>11</v>
      </c>
      <c r="C50" s="9">
        <v>0.93500000000000005</v>
      </c>
      <c r="D50" s="9">
        <v>412.33</v>
      </c>
      <c r="E50" s="9"/>
      <c r="F50" s="9">
        <v>413.26499999999999</v>
      </c>
      <c r="G50" s="11">
        <f>VLOOKUP(A50,[1]TDSheet!$A:$G,7,0)</f>
        <v>1</v>
      </c>
      <c r="L50" s="2">
        <f t="shared" si="1"/>
        <v>0</v>
      </c>
      <c r="M50" s="29"/>
      <c r="N50" s="14"/>
      <c r="O50" s="25"/>
      <c r="P50" s="2" t="e">
        <f t="shared" si="2"/>
        <v>#DIV/0!</v>
      </c>
      <c r="Q50" s="2" t="e">
        <f t="shared" si="3"/>
        <v>#DIV/0!</v>
      </c>
      <c r="R50" s="2">
        <f>VLOOKUP(A50,[1]TDSheet!$A:$Q,17,0)</f>
        <v>0</v>
      </c>
      <c r="S50" s="2">
        <f>VLOOKUP(A50,[1]TDSheet!$A:$L,12,0)</f>
        <v>0</v>
      </c>
      <c r="V50" s="2">
        <f t="shared" si="4"/>
        <v>0</v>
      </c>
    </row>
    <row r="51" spans="1:22" outlineLevel="1" x14ac:dyDescent="0.2">
      <c r="A51" s="15" t="s">
        <v>57</v>
      </c>
      <c r="B51" s="15" t="s">
        <v>11</v>
      </c>
      <c r="C51" s="16">
        <v>276.363</v>
      </c>
      <c r="D51" s="16"/>
      <c r="E51" s="16"/>
      <c r="F51" s="16">
        <v>178.59700000000001</v>
      </c>
      <c r="G51" s="11">
        <f>VLOOKUP(A51,[1]TDSheet!$A:$G,7,0)</f>
        <v>0</v>
      </c>
      <c r="L51" s="2">
        <f t="shared" si="1"/>
        <v>0</v>
      </c>
      <c r="M51" s="29"/>
      <c r="N51" s="14"/>
      <c r="O51" s="25"/>
      <c r="P51" s="2" t="e">
        <f t="shared" si="2"/>
        <v>#DIV/0!</v>
      </c>
      <c r="Q51" s="2" t="e">
        <f t="shared" si="3"/>
        <v>#DIV/0!</v>
      </c>
      <c r="R51" s="2">
        <f>VLOOKUP(A51,[1]TDSheet!$A:$Q,17,0)</f>
        <v>25.9754</v>
      </c>
      <c r="S51" s="2">
        <f>VLOOKUP(A51,[1]TDSheet!$A:$L,12,0)</f>
        <v>6.3220000000000001</v>
      </c>
      <c r="U51" s="17" t="str">
        <f>VLOOKUP(A51,[1]TDSheet!$A:$T,20,0)</f>
        <v>не в матрице / необходимо увеличить продажи</v>
      </c>
      <c r="V51" s="2">
        <f t="shared" si="4"/>
        <v>0</v>
      </c>
    </row>
    <row r="52" spans="1:22" outlineLevel="1" x14ac:dyDescent="0.2">
      <c r="A52" s="8" t="s">
        <v>58</v>
      </c>
      <c r="B52" s="8" t="s">
        <v>11</v>
      </c>
      <c r="C52" s="9">
        <v>223.054</v>
      </c>
      <c r="D52" s="9">
        <v>159.32</v>
      </c>
      <c r="E52" s="9">
        <v>146.75</v>
      </c>
      <c r="F52" s="9">
        <v>235.624</v>
      </c>
      <c r="G52" s="11">
        <f>VLOOKUP(A52,[1]TDSheet!$A:$G,7,0)</f>
        <v>1</v>
      </c>
      <c r="L52" s="2">
        <f t="shared" si="1"/>
        <v>29.35</v>
      </c>
      <c r="M52" s="29"/>
      <c r="N52" s="14"/>
      <c r="O52" s="25">
        <v>250</v>
      </c>
      <c r="P52" s="2">
        <f t="shared" si="2"/>
        <v>8.0280749574105617</v>
      </c>
      <c r="Q52" s="2">
        <f t="shared" si="3"/>
        <v>8.0280749574105617</v>
      </c>
      <c r="R52" s="2">
        <f>VLOOKUP(A52,[1]TDSheet!$A:$Q,17,0)</f>
        <v>47.2</v>
      </c>
      <c r="S52" s="2">
        <f>VLOOKUP(A52,[1]TDSheet!$A:$L,12,0)</f>
        <v>34.632999999999996</v>
      </c>
      <c r="V52" s="2">
        <f t="shared" si="4"/>
        <v>250</v>
      </c>
    </row>
    <row r="53" spans="1:22" outlineLevel="1" x14ac:dyDescent="0.2">
      <c r="A53" s="8" t="s">
        <v>59</v>
      </c>
      <c r="B53" s="8" t="s">
        <v>11</v>
      </c>
      <c r="C53" s="9">
        <v>94.781999999999996</v>
      </c>
      <c r="D53" s="9"/>
      <c r="E53" s="9">
        <v>4.4039999999999999</v>
      </c>
      <c r="F53" s="9">
        <v>90.378</v>
      </c>
      <c r="G53" s="11">
        <f>VLOOKUP(A53,[1]TDSheet!$A:$G,7,0)</f>
        <v>1</v>
      </c>
      <c r="L53" s="2">
        <f t="shared" si="1"/>
        <v>0.88080000000000003</v>
      </c>
      <c r="M53" s="29"/>
      <c r="N53" s="14"/>
      <c r="O53" s="25">
        <v>30</v>
      </c>
      <c r="P53" s="2">
        <f t="shared" si="2"/>
        <v>102.60899182561307</v>
      </c>
      <c r="Q53" s="2">
        <f t="shared" si="3"/>
        <v>102.60899182561307</v>
      </c>
      <c r="R53" s="2">
        <f>VLOOKUP(A53,[1]TDSheet!$A:$Q,17,0)</f>
        <v>0.17799999999999999</v>
      </c>
      <c r="S53" s="2">
        <f>VLOOKUP(A53,[1]TDSheet!$A:$L,12,0)</f>
        <v>0.17799999999999999</v>
      </c>
      <c r="U53" s="18" t="str">
        <f>VLOOKUP(A53,[1]TDSheet!$A:$T,20,0)</f>
        <v>необходимо увеличить продажи</v>
      </c>
      <c r="V53" s="2">
        <f t="shared" si="4"/>
        <v>30</v>
      </c>
    </row>
    <row r="54" spans="1:22" outlineLevel="1" x14ac:dyDescent="0.2">
      <c r="A54" s="15" t="s">
        <v>60</v>
      </c>
      <c r="B54" s="15" t="s">
        <v>11</v>
      </c>
      <c r="C54" s="24"/>
      <c r="D54" s="16">
        <v>14.996</v>
      </c>
      <c r="E54" s="16"/>
      <c r="F54" s="16">
        <v>14.996</v>
      </c>
      <c r="G54" s="11">
        <v>0</v>
      </c>
      <c r="L54" s="2">
        <f t="shared" si="1"/>
        <v>0</v>
      </c>
      <c r="M54" s="29"/>
      <c r="N54" s="14"/>
      <c r="O54" s="25"/>
      <c r="P54" s="2" t="e">
        <f t="shared" si="2"/>
        <v>#DIV/0!</v>
      </c>
      <c r="Q54" s="2" t="e">
        <f t="shared" si="3"/>
        <v>#DIV/0!</v>
      </c>
      <c r="R54" s="2">
        <v>0</v>
      </c>
      <c r="S54" s="2">
        <v>0</v>
      </c>
      <c r="U54" s="22" t="s">
        <v>144</v>
      </c>
      <c r="V54" s="2">
        <f t="shared" si="4"/>
        <v>0</v>
      </c>
    </row>
    <row r="55" spans="1:22" outlineLevel="1" x14ac:dyDescent="0.2">
      <c r="A55" s="8" t="s">
        <v>61</v>
      </c>
      <c r="B55" s="8" t="s">
        <v>11</v>
      </c>
      <c r="C55" s="9">
        <v>129.13</v>
      </c>
      <c r="D55" s="9"/>
      <c r="E55" s="9">
        <v>6.14</v>
      </c>
      <c r="F55" s="9">
        <v>122.99</v>
      </c>
      <c r="G55" s="11">
        <f>VLOOKUP(A55,[1]TDSheet!$A:$G,7,0)</f>
        <v>1</v>
      </c>
      <c r="L55" s="2">
        <f t="shared" si="1"/>
        <v>1.228</v>
      </c>
      <c r="M55" s="29"/>
      <c r="N55" s="14"/>
      <c r="O55" s="25">
        <v>20</v>
      </c>
      <c r="P55" s="2">
        <f t="shared" si="2"/>
        <v>100.15472312703582</v>
      </c>
      <c r="Q55" s="2">
        <f t="shared" si="3"/>
        <v>100.15472312703582</v>
      </c>
      <c r="R55" s="2">
        <f>VLOOKUP(A55,[1]TDSheet!$A:$Q,17,0)</f>
        <v>7.1906000000000008</v>
      </c>
      <c r="S55" s="2">
        <f>VLOOKUP(A55,[1]TDSheet!$A:$L,12,0)</f>
        <v>7.3666</v>
      </c>
      <c r="U55" s="21" t="s">
        <v>143</v>
      </c>
      <c r="V55" s="2">
        <f t="shared" si="4"/>
        <v>20</v>
      </c>
    </row>
    <row r="56" spans="1:22" outlineLevel="1" x14ac:dyDescent="0.2">
      <c r="A56" s="8" t="s">
        <v>62</v>
      </c>
      <c r="B56" s="8" t="s">
        <v>11</v>
      </c>
      <c r="C56" s="9">
        <v>230.995</v>
      </c>
      <c r="D56" s="9"/>
      <c r="E56" s="9">
        <v>116.235</v>
      </c>
      <c r="F56" s="9">
        <v>114.76</v>
      </c>
      <c r="G56" s="11">
        <f>VLOOKUP(A56,[1]TDSheet!$A:$G,7,0)</f>
        <v>1</v>
      </c>
      <c r="L56" s="2">
        <f t="shared" si="1"/>
        <v>23.247</v>
      </c>
      <c r="M56" s="29"/>
      <c r="N56" s="14"/>
      <c r="O56" s="25">
        <v>20</v>
      </c>
      <c r="P56" s="2">
        <f t="shared" si="2"/>
        <v>4.9365509528111158</v>
      </c>
      <c r="Q56" s="2">
        <f t="shared" si="3"/>
        <v>4.9365509528111158</v>
      </c>
      <c r="R56" s="2">
        <f>VLOOKUP(A56,[1]TDSheet!$A:$Q,17,0)</f>
        <v>5.125</v>
      </c>
      <c r="S56" s="2">
        <f>VLOOKUP(A56,[1]TDSheet!$A:$L,12,0)</f>
        <v>5.125</v>
      </c>
      <c r="V56" s="2">
        <f t="shared" si="4"/>
        <v>20</v>
      </c>
    </row>
    <row r="57" spans="1:22" outlineLevel="1" x14ac:dyDescent="0.2">
      <c r="A57" s="8" t="s">
        <v>63</v>
      </c>
      <c r="B57" s="8" t="s">
        <v>11</v>
      </c>
      <c r="C57" s="9">
        <v>64.015000000000001</v>
      </c>
      <c r="D57" s="9"/>
      <c r="E57" s="9"/>
      <c r="F57" s="9"/>
      <c r="G57" s="11">
        <f>VLOOKUP(A57,[1]TDSheet!$A:$G,7,0)</f>
        <v>1</v>
      </c>
      <c r="L57" s="2">
        <f t="shared" si="1"/>
        <v>0</v>
      </c>
      <c r="M57" s="29"/>
      <c r="N57" s="14"/>
      <c r="O57" s="25"/>
      <c r="P57" s="2" t="e">
        <f t="shared" si="2"/>
        <v>#DIV/0!</v>
      </c>
      <c r="Q57" s="2" t="e">
        <f t="shared" si="3"/>
        <v>#DIV/0!</v>
      </c>
      <c r="R57" s="2">
        <f>VLOOKUP(A57,[1]TDSheet!$A:$Q,17,0)</f>
        <v>0</v>
      </c>
      <c r="S57" s="2">
        <f>VLOOKUP(A57,[1]TDSheet!$A:$L,12,0)</f>
        <v>0</v>
      </c>
      <c r="V57" s="2">
        <f t="shared" si="4"/>
        <v>0</v>
      </c>
    </row>
    <row r="58" spans="1:22" outlineLevel="1" x14ac:dyDescent="0.2">
      <c r="A58" s="8" t="s">
        <v>64</v>
      </c>
      <c r="B58" s="8" t="s">
        <v>11</v>
      </c>
      <c r="C58" s="9">
        <v>52.844999999999999</v>
      </c>
      <c r="D58" s="9"/>
      <c r="E58" s="9"/>
      <c r="F58" s="9">
        <v>52.844999999999999</v>
      </c>
      <c r="G58" s="11">
        <f>VLOOKUP(A58,[1]TDSheet!$A:$G,7,0)</f>
        <v>1</v>
      </c>
      <c r="L58" s="2">
        <f t="shared" si="1"/>
        <v>0</v>
      </c>
      <c r="M58" s="29"/>
      <c r="N58" s="14"/>
      <c r="O58" s="25"/>
      <c r="P58" s="2" t="e">
        <f t="shared" si="2"/>
        <v>#DIV/0!</v>
      </c>
      <c r="Q58" s="2" t="e">
        <f t="shared" si="3"/>
        <v>#DIV/0!</v>
      </c>
      <c r="R58" s="2">
        <f>VLOOKUP(A58,[1]TDSheet!$A:$Q,17,0)</f>
        <v>0</v>
      </c>
      <c r="S58" s="2">
        <f>VLOOKUP(A58,[1]TDSheet!$A:$L,12,0)</f>
        <v>0</v>
      </c>
      <c r="U58" s="18" t="str">
        <f>VLOOKUP(A58,[1]TDSheet!$A:$T,20,0)</f>
        <v>необходимо увеличить продажи</v>
      </c>
      <c r="V58" s="2">
        <f t="shared" si="4"/>
        <v>0</v>
      </c>
    </row>
    <row r="59" spans="1:22" outlineLevel="1" x14ac:dyDescent="0.2">
      <c r="A59" s="8" t="s">
        <v>65</v>
      </c>
      <c r="B59" s="8" t="s">
        <v>11</v>
      </c>
      <c r="C59" s="9">
        <v>253.25700000000001</v>
      </c>
      <c r="D59" s="9"/>
      <c r="E59" s="9"/>
      <c r="F59" s="9">
        <v>253.25700000000001</v>
      </c>
      <c r="G59" s="11">
        <f>VLOOKUP(A59,[1]TDSheet!$A:$G,7,0)</f>
        <v>1</v>
      </c>
      <c r="L59" s="2">
        <f t="shared" si="1"/>
        <v>0</v>
      </c>
      <c r="M59" s="29"/>
      <c r="N59" s="14"/>
      <c r="O59" s="25"/>
      <c r="P59" s="2" t="e">
        <f t="shared" si="2"/>
        <v>#DIV/0!</v>
      </c>
      <c r="Q59" s="2" t="e">
        <f t="shared" si="3"/>
        <v>#DIV/0!</v>
      </c>
      <c r="R59" s="2">
        <f>VLOOKUP(A59,[1]TDSheet!$A:$Q,17,0)</f>
        <v>0</v>
      </c>
      <c r="S59" s="2">
        <f>VLOOKUP(A59,[1]TDSheet!$A:$L,12,0)</f>
        <v>0</v>
      </c>
      <c r="U59" s="18" t="str">
        <f>VLOOKUP(A59,[1]TDSheet!$A:$T,20,0)</f>
        <v>необходимо увеличить продажи</v>
      </c>
      <c r="V59" s="2">
        <f t="shared" si="4"/>
        <v>0</v>
      </c>
    </row>
    <row r="60" spans="1:22" outlineLevel="1" x14ac:dyDescent="0.2">
      <c r="A60" s="8" t="s">
        <v>66</v>
      </c>
      <c r="B60" s="8" t="s">
        <v>11</v>
      </c>
      <c r="C60" s="9">
        <v>7.3849999999999998</v>
      </c>
      <c r="D60" s="9">
        <v>512.27</v>
      </c>
      <c r="E60" s="9">
        <v>23.08</v>
      </c>
      <c r="F60" s="9">
        <v>465.73</v>
      </c>
      <c r="G60" s="11">
        <f>VLOOKUP(A60,[1]TDSheet!$A:$G,7,0)</f>
        <v>1</v>
      </c>
      <c r="L60" s="2">
        <f t="shared" si="1"/>
        <v>4.6159999999999997</v>
      </c>
      <c r="M60" s="29"/>
      <c r="N60" s="14"/>
      <c r="O60" s="25">
        <v>300</v>
      </c>
      <c r="P60" s="2">
        <f t="shared" si="2"/>
        <v>100.89471403812826</v>
      </c>
      <c r="Q60" s="2">
        <f t="shared" si="3"/>
        <v>100.89471403812826</v>
      </c>
      <c r="R60" s="2">
        <f>VLOOKUP(A60,[1]TDSheet!$A:$Q,17,0)</f>
        <v>65.584000000000003</v>
      </c>
      <c r="S60" s="2">
        <f>VLOOKUP(A60,[1]TDSheet!$A:$L,12,0)</f>
        <v>62.488999999999997</v>
      </c>
      <c r="V60" s="2">
        <f t="shared" si="4"/>
        <v>300</v>
      </c>
    </row>
    <row r="61" spans="1:22" outlineLevel="1" x14ac:dyDescent="0.2">
      <c r="A61" s="8" t="s">
        <v>67</v>
      </c>
      <c r="B61" s="8" t="s">
        <v>11</v>
      </c>
      <c r="C61" s="9">
        <v>13.159000000000001</v>
      </c>
      <c r="D61" s="9">
        <v>58.045999999999999</v>
      </c>
      <c r="E61" s="9">
        <v>14.930999999999999</v>
      </c>
      <c r="F61" s="9">
        <v>56.274000000000001</v>
      </c>
      <c r="G61" s="11">
        <f>VLOOKUP(A61,[1]TDSheet!$A:$G,7,0)</f>
        <v>1</v>
      </c>
      <c r="L61" s="2">
        <f t="shared" si="1"/>
        <v>2.9861999999999997</v>
      </c>
      <c r="M61" s="29"/>
      <c r="N61" s="14"/>
      <c r="O61" s="25">
        <v>100</v>
      </c>
      <c r="P61" s="2">
        <f t="shared" si="2"/>
        <v>18.844685553546316</v>
      </c>
      <c r="Q61" s="2">
        <f t="shared" si="3"/>
        <v>18.844685553546316</v>
      </c>
      <c r="R61" s="2">
        <f>VLOOKUP(A61,[1]TDSheet!$A:$Q,17,0)</f>
        <v>5.0945999999999998</v>
      </c>
      <c r="S61" s="2">
        <f>VLOOKUP(A61,[1]TDSheet!$A:$L,12,0)</f>
        <v>3.1576</v>
      </c>
      <c r="V61" s="2">
        <f t="shared" si="4"/>
        <v>100</v>
      </c>
    </row>
    <row r="62" spans="1:22" outlineLevel="1" x14ac:dyDescent="0.2">
      <c r="A62" s="8" t="s">
        <v>68</v>
      </c>
      <c r="B62" s="8" t="s">
        <v>11</v>
      </c>
      <c r="C62" s="9">
        <v>5.44</v>
      </c>
      <c r="D62" s="9">
        <v>42.784999999999997</v>
      </c>
      <c r="E62" s="9">
        <v>1.34</v>
      </c>
      <c r="F62" s="9">
        <v>46.884999999999998</v>
      </c>
      <c r="G62" s="11">
        <f>VLOOKUP(A62,[1]TDSheet!$A:$G,7,0)</f>
        <v>1</v>
      </c>
      <c r="L62" s="2">
        <f t="shared" si="1"/>
        <v>0.26800000000000002</v>
      </c>
      <c r="M62" s="29"/>
      <c r="N62" s="14"/>
      <c r="O62" s="25"/>
      <c r="P62" s="2">
        <f t="shared" si="2"/>
        <v>174.94402985074626</v>
      </c>
      <c r="Q62" s="2">
        <f t="shared" si="3"/>
        <v>174.94402985074626</v>
      </c>
      <c r="R62" s="2">
        <f>VLOOKUP(A62,[1]TDSheet!$A:$Q,17,0)</f>
        <v>2.1520000000000001</v>
      </c>
      <c r="S62" s="2">
        <f>VLOOKUP(A62,[1]TDSheet!$A:$L,12,0)</f>
        <v>2.1520000000000001</v>
      </c>
      <c r="V62" s="2">
        <f t="shared" si="4"/>
        <v>0</v>
      </c>
    </row>
    <row r="63" spans="1:22" outlineLevel="1" x14ac:dyDescent="0.2">
      <c r="A63" s="8" t="s">
        <v>69</v>
      </c>
      <c r="B63" s="8" t="s">
        <v>11</v>
      </c>
      <c r="C63" s="9">
        <v>140.85499999999999</v>
      </c>
      <c r="D63" s="9"/>
      <c r="E63" s="9">
        <v>14.022</v>
      </c>
      <c r="F63" s="9">
        <v>116.23</v>
      </c>
      <c r="G63" s="11">
        <f>VLOOKUP(A63,[1]TDSheet!$A:$G,7,0)</f>
        <v>1</v>
      </c>
      <c r="L63" s="2">
        <f t="shared" si="1"/>
        <v>2.8044000000000002</v>
      </c>
      <c r="M63" s="29"/>
      <c r="N63" s="14"/>
      <c r="O63" s="25">
        <v>60</v>
      </c>
      <c r="P63" s="2">
        <f t="shared" si="2"/>
        <v>41.445585508486658</v>
      </c>
      <c r="Q63" s="2">
        <f t="shared" si="3"/>
        <v>41.445585508486658</v>
      </c>
      <c r="R63" s="2">
        <f>VLOOKUP(A63,[1]TDSheet!$A:$Q,17,0)</f>
        <v>3.0064000000000002</v>
      </c>
      <c r="S63" s="2">
        <f>VLOOKUP(A63,[1]TDSheet!$A:$L,12,0)</f>
        <v>3.0064000000000002</v>
      </c>
      <c r="U63" s="18" t="str">
        <f>VLOOKUP(A63,[1]TDSheet!$A:$T,20,0)</f>
        <v>необходимо увеличить продажи</v>
      </c>
      <c r="V63" s="2">
        <f t="shared" si="4"/>
        <v>60</v>
      </c>
    </row>
    <row r="64" spans="1:22" outlineLevel="1" x14ac:dyDescent="0.2">
      <c r="A64" s="8" t="s">
        <v>70</v>
      </c>
      <c r="B64" s="8" t="s">
        <v>11</v>
      </c>
      <c r="C64" s="9">
        <v>8.2550000000000008</v>
      </c>
      <c r="D64" s="9"/>
      <c r="E64" s="9"/>
      <c r="F64" s="9">
        <v>8.2550000000000008</v>
      </c>
      <c r="G64" s="11">
        <f>VLOOKUP(A64,[1]TDSheet!$A:$G,7,0)</f>
        <v>1</v>
      </c>
      <c r="L64" s="2">
        <f t="shared" si="1"/>
        <v>0</v>
      </c>
      <c r="M64" s="29"/>
      <c r="N64" s="14"/>
      <c r="O64" s="25"/>
      <c r="P64" s="2" t="e">
        <f t="shared" si="2"/>
        <v>#DIV/0!</v>
      </c>
      <c r="Q64" s="2" t="e">
        <f t="shared" si="3"/>
        <v>#DIV/0!</v>
      </c>
      <c r="R64" s="2">
        <f>VLOOKUP(A64,[1]TDSheet!$A:$Q,17,0)</f>
        <v>0</v>
      </c>
      <c r="S64" s="2">
        <f>VLOOKUP(A64,[1]TDSheet!$A:$L,12,0)</f>
        <v>0.15</v>
      </c>
      <c r="U64" s="18" t="str">
        <f>VLOOKUP(A64,[1]TDSheet!$A:$T,20,0)</f>
        <v>необходимо увеличить продажи</v>
      </c>
      <c r="V64" s="2">
        <f t="shared" si="4"/>
        <v>0</v>
      </c>
    </row>
    <row r="65" spans="1:22" outlineLevel="1" x14ac:dyDescent="0.2">
      <c r="A65" s="8" t="s">
        <v>71</v>
      </c>
      <c r="B65" s="8" t="s">
        <v>11</v>
      </c>
      <c r="C65" s="9">
        <v>94.519000000000005</v>
      </c>
      <c r="D65" s="9"/>
      <c r="E65" s="9">
        <v>36.701999999999998</v>
      </c>
      <c r="F65" s="9">
        <v>57.817</v>
      </c>
      <c r="G65" s="11">
        <f>VLOOKUP(A65,[1]TDSheet!$A:$G,7,0)</f>
        <v>1</v>
      </c>
      <c r="L65" s="2">
        <f t="shared" si="1"/>
        <v>7.3403999999999998</v>
      </c>
      <c r="M65" s="29"/>
      <c r="N65" s="14"/>
      <c r="O65" s="25">
        <v>20</v>
      </c>
      <c r="P65" s="2">
        <f t="shared" si="2"/>
        <v>7.876546237262275</v>
      </c>
      <c r="Q65" s="2">
        <f t="shared" si="3"/>
        <v>7.876546237262275</v>
      </c>
      <c r="R65" s="2">
        <f>VLOOKUP(A65,[1]TDSheet!$A:$Q,17,0)</f>
        <v>12.123000000000001</v>
      </c>
      <c r="S65" s="2">
        <f>VLOOKUP(A65,[1]TDSheet!$A:$L,12,0)</f>
        <v>7.9042000000000003</v>
      </c>
      <c r="V65" s="2">
        <f t="shared" si="4"/>
        <v>20</v>
      </c>
    </row>
    <row r="66" spans="1:22" outlineLevel="1" x14ac:dyDescent="0.2">
      <c r="A66" s="8" t="s">
        <v>72</v>
      </c>
      <c r="B66" s="8" t="s">
        <v>11</v>
      </c>
      <c r="C66" s="9">
        <v>-3.3620000000000001</v>
      </c>
      <c r="D66" s="9">
        <v>198.16399999999999</v>
      </c>
      <c r="E66" s="9">
        <v>0.72</v>
      </c>
      <c r="F66" s="9">
        <v>189.774</v>
      </c>
      <c r="G66" s="11">
        <f>VLOOKUP(A66,[1]TDSheet!$A:$G,7,0)</f>
        <v>1</v>
      </c>
      <c r="L66" s="2">
        <f t="shared" si="1"/>
        <v>0.14399999999999999</v>
      </c>
      <c r="M66" s="29"/>
      <c r="N66" s="14"/>
      <c r="O66" s="25"/>
      <c r="P66" s="2">
        <f t="shared" si="2"/>
        <v>1317.875</v>
      </c>
      <c r="Q66" s="2">
        <f t="shared" si="3"/>
        <v>1317.875</v>
      </c>
      <c r="R66" s="2">
        <f>VLOOKUP(A66,[1]TDSheet!$A:$Q,17,0)</f>
        <v>24.955000000000002</v>
      </c>
      <c r="S66" s="2">
        <f>VLOOKUP(A66,[1]TDSheet!$A:$L,12,0)</f>
        <v>23.734200000000001</v>
      </c>
      <c r="V66" s="2">
        <f t="shared" si="4"/>
        <v>0</v>
      </c>
    </row>
    <row r="67" spans="1:22" outlineLevel="1" x14ac:dyDescent="0.2">
      <c r="A67" s="8" t="s">
        <v>73</v>
      </c>
      <c r="B67" s="8" t="s">
        <v>11</v>
      </c>
      <c r="C67" s="9">
        <v>171.548</v>
      </c>
      <c r="D67" s="9">
        <v>51.468000000000004</v>
      </c>
      <c r="E67" s="9">
        <v>86.105999999999995</v>
      </c>
      <c r="F67" s="9">
        <v>128.15100000000001</v>
      </c>
      <c r="G67" s="11">
        <f>VLOOKUP(A67,[1]TDSheet!$A:$G,7,0)</f>
        <v>1</v>
      </c>
      <c r="L67" s="2">
        <f t="shared" si="1"/>
        <v>17.2212</v>
      </c>
      <c r="M67" s="29"/>
      <c r="N67" s="14"/>
      <c r="O67" s="25"/>
      <c r="P67" s="2">
        <f t="shared" si="2"/>
        <v>7.4414674935544571</v>
      </c>
      <c r="Q67" s="2">
        <f t="shared" si="3"/>
        <v>7.4414674935544571</v>
      </c>
      <c r="R67" s="2">
        <f>VLOOKUP(A67,[1]TDSheet!$A:$Q,17,0)</f>
        <v>7.0389999999999997</v>
      </c>
      <c r="S67" s="2">
        <f>VLOOKUP(A67,[1]TDSheet!$A:$L,12,0)</f>
        <v>4.0200000000000005</v>
      </c>
      <c r="V67" s="2">
        <f t="shared" si="4"/>
        <v>0</v>
      </c>
    </row>
    <row r="68" spans="1:22" outlineLevel="1" x14ac:dyDescent="0.2">
      <c r="A68" s="8" t="s">
        <v>74</v>
      </c>
      <c r="B68" s="8" t="s">
        <v>11</v>
      </c>
      <c r="C68" s="9">
        <v>127.895</v>
      </c>
      <c r="D68" s="9"/>
      <c r="E68" s="9"/>
      <c r="F68" s="9">
        <v>127.895</v>
      </c>
      <c r="G68" s="11">
        <f>VLOOKUP(A68,[1]TDSheet!$A:$G,7,0)</f>
        <v>1</v>
      </c>
      <c r="L68" s="2">
        <f t="shared" si="1"/>
        <v>0</v>
      </c>
      <c r="M68" s="29"/>
      <c r="N68" s="14"/>
      <c r="O68" s="25"/>
      <c r="P68" s="2" t="e">
        <f t="shared" si="2"/>
        <v>#DIV/0!</v>
      </c>
      <c r="Q68" s="2" t="e">
        <f t="shared" si="3"/>
        <v>#DIV/0!</v>
      </c>
      <c r="R68" s="2">
        <f>VLOOKUP(A68,[1]TDSheet!$A:$Q,17,0)</f>
        <v>0.27200000000000002</v>
      </c>
      <c r="S68" s="2">
        <f>VLOOKUP(A68,[1]TDSheet!$A:$L,12,0)</f>
        <v>0.27200000000000002</v>
      </c>
      <c r="U68" s="18" t="str">
        <f>VLOOKUP(A68,[1]TDSheet!$A:$T,20,0)</f>
        <v>необходимо увеличить продажи</v>
      </c>
      <c r="V68" s="2">
        <f t="shared" si="4"/>
        <v>0</v>
      </c>
    </row>
    <row r="69" spans="1:22" outlineLevel="1" x14ac:dyDescent="0.2">
      <c r="A69" s="8" t="s">
        <v>75</v>
      </c>
      <c r="B69" s="8" t="s">
        <v>11</v>
      </c>
      <c r="C69" s="10"/>
      <c r="D69" s="9">
        <v>102.089</v>
      </c>
      <c r="E69" s="9"/>
      <c r="F69" s="9">
        <v>102.089</v>
      </c>
      <c r="G69" s="11">
        <f>VLOOKUP(A69,[1]TDSheet!$A:$G,7,0)</f>
        <v>1</v>
      </c>
      <c r="L69" s="2">
        <f t="shared" si="1"/>
        <v>0</v>
      </c>
      <c r="M69" s="29"/>
      <c r="N69" s="14"/>
      <c r="O69" s="25"/>
      <c r="P69" s="2" t="e">
        <f t="shared" si="2"/>
        <v>#DIV/0!</v>
      </c>
      <c r="Q69" s="2" t="e">
        <f t="shared" si="3"/>
        <v>#DIV/0!</v>
      </c>
      <c r="R69" s="2">
        <f>VLOOKUP(A69,[1]TDSheet!$A:$Q,17,0)</f>
        <v>11.0716</v>
      </c>
      <c r="S69" s="2">
        <f>VLOOKUP(A69,[1]TDSheet!$A:$L,12,0)</f>
        <v>4.7548000000000004</v>
      </c>
      <c r="V69" s="2">
        <f t="shared" si="4"/>
        <v>0</v>
      </c>
    </row>
    <row r="70" spans="1:22" outlineLevel="1" x14ac:dyDescent="0.2">
      <c r="A70" s="8" t="s">
        <v>76</v>
      </c>
      <c r="B70" s="8" t="s">
        <v>11</v>
      </c>
      <c r="C70" s="9">
        <v>37.777000000000001</v>
      </c>
      <c r="D70" s="9">
        <v>90.177999999999997</v>
      </c>
      <c r="E70" s="9">
        <v>27.722999999999999</v>
      </c>
      <c r="F70" s="9">
        <v>100.232</v>
      </c>
      <c r="G70" s="11">
        <f>VLOOKUP(A70,[1]TDSheet!$A:$G,7,0)</f>
        <v>1</v>
      </c>
      <c r="L70" s="2">
        <f t="shared" si="1"/>
        <v>5.5446</v>
      </c>
      <c r="M70" s="29"/>
      <c r="N70" s="14"/>
      <c r="O70" s="25"/>
      <c r="P70" s="2">
        <f t="shared" si="2"/>
        <v>18.077408649857517</v>
      </c>
      <c r="Q70" s="2">
        <f t="shared" si="3"/>
        <v>18.077408649857517</v>
      </c>
      <c r="R70" s="2">
        <f>VLOOKUP(A70,[1]TDSheet!$A:$Q,17,0)</f>
        <v>0</v>
      </c>
      <c r="S70" s="2">
        <f>VLOOKUP(A70,[1]TDSheet!$A:$L,12,0)</f>
        <v>0</v>
      </c>
      <c r="V70" s="2">
        <f t="shared" si="4"/>
        <v>0</v>
      </c>
    </row>
    <row r="71" spans="1:22" outlineLevel="1" x14ac:dyDescent="0.2">
      <c r="A71" s="8" t="s">
        <v>77</v>
      </c>
      <c r="B71" s="8" t="s">
        <v>11</v>
      </c>
      <c r="C71" s="10"/>
      <c r="D71" s="9">
        <v>71.680000000000007</v>
      </c>
      <c r="E71" s="9"/>
      <c r="F71" s="9">
        <v>71.680000000000007</v>
      </c>
      <c r="G71" s="11">
        <f>VLOOKUP(A71,[1]TDSheet!$A:$G,7,0)</f>
        <v>1</v>
      </c>
      <c r="L71" s="2">
        <f t="shared" ref="L71:L125" si="5">E71/5</f>
        <v>0</v>
      </c>
      <c r="M71" s="29"/>
      <c r="N71" s="14"/>
      <c r="O71" s="25"/>
      <c r="P71" s="2" t="e">
        <f t="shared" ref="P71:P125" si="6">(F71+M71)/L71</f>
        <v>#DIV/0!</v>
      </c>
      <c r="Q71" s="2" t="e">
        <f t="shared" ref="Q71:Q125" si="7">F71/L71</f>
        <v>#DIV/0!</v>
      </c>
      <c r="R71" s="2">
        <f>VLOOKUP(A71,[1]TDSheet!$A:$Q,17,0)</f>
        <v>9.7422000000000004</v>
      </c>
      <c r="S71" s="2">
        <f>VLOOKUP(A71,[1]TDSheet!$A:$L,12,0)</f>
        <v>0</v>
      </c>
      <c r="V71" s="2">
        <f t="shared" ref="V71:V125" si="8">O71*G71</f>
        <v>0</v>
      </c>
    </row>
    <row r="72" spans="1:22" outlineLevel="1" x14ac:dyDescent="0.2">
      <c r="A72" s="8" t="s">
        <v>78</v>
      </c>
      <c r="B72" s="8" t="s">
        <v>11</v>
      </c>
      <c r="C72" s="9">
        <v>71.694999999999993</v>
      </c>
      <c r="D72" s="9"/>
      <c r="E72" s="9">
        <v>9.6270000000000007</v>
      </c>
      <c r="F72" s="9">
        <v>-15.205</v>
      </c>
      <c r="G72" s="11">
        <f>VLOOKUP(A72,[1]TDSheet!$A:$G,7,0)</f>
        <v>1</v>
      </c>
      <c r="L72" s="2">
        <f t="shared" si="5"/>
        <v>1.9254000000000002</v>
      </c>
      <c r="M72" s="29"/>
      <c r="N72" s="14"/>
      <c r="O72" s="25"/>
      <c r="P72" s="2">
        <f t="shared" si="6"/>
        <v>-7.8970603510958757</v>
      </c>
      <c r="Q72" s="2">
        <f t="shared" si="7"/>
        <v>-7.8970603510958757</v>
      </c>
      <c r="R72" s="2">
        <f>VLOOKUP(A72,[1]TDSheet!$A:$Q,17,0)</f>
        <v>2.1341999999999999</v>
      </c>
      <c r="S72" s="2">
        <f>VLOOKUP(A72,[1]TDSheet!$A:$L,12,0)</f>
        <v>0.8103999999999999</v>
      </c>
      <c r="V72" s="2">
        <f t="shared" si="8"/>
        <v>0</v>
      </c>
    </row>
    <row r="73" spans="1:22" outlineLevel="1" x14ac:dyDescent="0.2">
      <c r="A73" s="8" t="s">
        <v>79</v>
      </c>
      <c r="B73" s="8" t="s">
        <v>11</v>
      </c>
      <c r="C73" s="9">
        <v>1938.068</v>
      </c>
      <c r="D73" s="9">
        <v>1612.92</v>
      </c>
      <c r="E73" s="9">
        <v>983.048</v>
      </c>
      <c r="F73" s="9">
        <v>2486.6959999999999</v>
      </c>
      <c r="G73" s="11">
        <f>VLOOKUP(A73,[1]TDSheet!$A:$G,7,0)</f>
        <v>1</v>
      </c>
      <c r="L73" s="2">
        <f t="shared" si="5"/>
        <v>196.6096</v>
      </c>
      <c r="M73" s="29"/>
      <c r="N73" s="14"/>
      <c r="O73" s="25">
        <v>450</v>
      </c>
      <c r="P73" s="2">
        <f t="shared" si="6"/>
        <v>12.647886980086424</v>
      </c>
      <c r="Q73" s="2">
        <f t="shared" si="7"/>
        <v>12.647886980086424</v>
      </c>
      <c r="R73" s="2">
        <f>VLOOKUP(A73,[1]TDSheet!$A:$Q,17,0)</f>
        <v>260.85419999999999</v>
      </c>
      <c r="S73" s="2">
        <f>VLOOKUP(A73,[1]TDSheet!$A:$L,12,0)</f>
        <v>291.51060000000001</v>
      </c>
      <c r="V73" s="2">
        <f t="shared" si="8"/>
        <v>450</v>
      </c>
    </row>
    <row r="74" spans="1:22" outlineLevel="1" x14ac:dyDescent="0.2">
      <c r="A74" s="8" t="s">
        <v>80</v>
      </c>
      <c r="B74" s="8" t="s">
        <v>11</v>
      </c>
      <c r="C74" s="9">
        <v>127.929</v>
      </c>
      <c r="D74" s="9"/>
      <c r="E74" s="9"/>
      <c r="F74" s="9">
        <v>127.929</v>
      </c>
      <c r="G74" s="11">
        <f>VLOOKUP(A74,[1]TDSheet!$A:$G,7,0)</f>
        <v>1</v>
      </c>
      <c r="L74" s="2">
        <f t="shared" si="5"/>
        <v>0</v>
      </c>
      <c r="M74" s="29"/>
      <c r="N74" s="14"/>
      <c r="O74" s="25"/>
      <c r="P74" s="2" t="e">
        <f t="shared" si="6"/>
        <v>#DIV/0!</v>
      </c>
      <c r="Q74" s="2" t="e">
        <f t="shared" si="7"/>
        <v>#DIV/0!</v>
      </c>
      <c r="R74" s="2">
        <f>VLOOKUP(A74,[1]TDSheet!$A:$Q,17,0)</f>
        <v>0.46600000000000003</v>
      </c>
      <c r="S74" s="2">
        <f>VLOOKUP(A74,[1]TDSheet!$A:$L,12,0)</f>
        <v>0.46600000000000003</v>
      </c>
      <c r="U74" s="18" t="str">
        <f>VLOOKUP(A74,[1]TDSheet!$A:$T,20,0)</f>
        <v>необходимо увеличить продажи</v>
      </c>
      <c r="V74" s="2">
        <f t="shared" si="8"/>
        <v>0</v>
      </c>
    </row>
    <row r="75" spans="1:22" outlineLevel="1" x14ac:dyDescent="0.2">
      <c r="A75" s="8" t="s">
        <v>81</v>
      </c>
      <c r="B75" s="8" t="s">
        <v>11</v>
      </c>
      <c r="C75" s="9">
        <v>31.92</v>
      </c>
      <c r="D75" s="9"/>
      <c r="E75" s="9"/>
      <c r="F75" s="9">
        <v>31.92</v>
      </c>
      <c r="G75" s="11">
        <f>VLOOKUP(A75,[1]TDSheet!$A:$G,7,0)</f>
        <v>1</v>
      </c>
      <c r="L75" s="2">
        <f t="shared" si="5"/>
        <v>0</v>
      </c>
      <c r="M75" s="29"/>
      <c r="N75" s="14"/>
      <c r="O75" s="25"/>
      <c r="P75" s="2" t="e">
        <f t="shared" si="6"/>
        <v>#DIV/0!</v>
      </c>
      <c r="Q75" s="2" t="e">
        <f t="shared" si="7"/>
        <v>#DIV/0!</v>
      </c>
      <c r="R75" s="2">
        <f>VLOOKUP(A75,[1]TDSheet!$A:$Q,17,0)</f>
        <v>0.2792</v>
      </c>
      <c r="S75" s="2">
        <f>VLOOKUP(A75,[1]TDSheet!$A:$L,12,0)</f>
        <v>0.2792</v>
      </c>
      <c r="U75" s="18" t="str">
        <f>VLOOKUP(A75,[1]TDSheet!$A:$T,20,0)</f>
        <v>необходимо увеличить продажи</v>
      </c>
      <c r="V75" s="2">
        <f t="shared" si="8"/>
        <v>0</v>
      </c>
    </row>
    <row r="76" spans="1:22" outlineLevel="1" x14ac:dyDescent="0.2">
      <c r="A76" s="8" t="s">
        <v>82</v>
      </c>
      <c r="B76" s="8" t="s">
        <v>11</v>
      </c>
      <c r="C76" s="9">
        <v>58.478000000000002</v>
      </c>
      <c r="D76" s="9"/>
      <c r="E76" s="9"/>
      <c r="F76" s="9">
        <v>58.478000000000002</v>
      </c>
      <c r="G76" s="11">
        <f>VLOOKUP(A76,[1]TDSheet!$A:$G,7,0)</f>
        <v>1</v>
      </c>
      <c r="L76" s="2">
        <f t="shared" si="5"/>
        <v>0</v>
      </c>
      <c r="M76" s="29"/>
      <c r="N76" s="14"/>
      <c r="O76" s="25"/>
      <c r="P76" s="2" t="e">
        <f t="shared" si="6"/>
        <v>#DIV/0!</v>
      </c>
      <c r="Q76" s="2" t="e">
        <f t="shared" si="7"/>
        <v>#DIV/0!</v>
      </c>
      <c r="R76" s="2">
        <f>VLOOKUP(A76,[1]TDSheet!$A:$Q,17,0)</f>
        <v>0</v>
      </c>
      <c r="S76" s="2">
        <f>VLOOKUP(A76,[1]TDSheet!$A:$L,12,0)</f>
        <v>0</v>
      </c>
      <c r="U76" s="18" t="str">
        <f>VLOOKUP(A76,[1]TDSheet!$A:$T,20,0)</f>
        <v>необходимо увеличить продажи</v>
      </c>
      <c r="V76" s="2">
        <f t="shared" si="8"/>
        <v>0</v>
      </c>
    </row>
    <row r="77" spans="1:22" outlineLevel="1" x14ac:dyDescent="0.2">
      <c r="A77" s="8" t="s">
        <v>83</v>
      </c>
      <c r="B77" s="8" t="s">
        <v>11</v>
      </c>
      <c r="C77" s="9">
        <v>168.87200000000001</v>
      </c>
      <c r="D77" s="9"/>
      <c r="E77" s="9">
        <v>1.2290000000000001</v>
      </c>
      <c r="F77" s="9">
        <v>167.643</v>
      </c>
      <c r="G77" s="11">
        <f>VLOOKUP(A77,[1]TDSheet!$A:$G,7,0)</f>
        <v>1</v>
      </c>
      <c r="L77" s="2">
        <f t="shared" si="5"/>
        <v>0.24580000000000002</v>
      </c>
      <c r="M77" s="29"/>
      <c r="N77" s="14"/>
      <c r="O77" s="25"/>
      <c r="P77" s="2">
        <f t="shared" si="6"/>
        <v>682.03010577705447</v>
      </c>
      <c r="Q77" s="2">
        <f t="shared" si="7"/>
        <v>682.03010577705447</v>
      </c>
      <c r="R77" s="2">
        <f>VLOOKUP(A77,[1]TDSheet!$A:$Q,17,0)</f>
        <v>0.25159999999999999</v>
      </c>
      <c r="S77" s="2">
        <f>VLOOKUP(A77,[1]TDSheet!$A:$L,12,0)</f>
        <v>0.248</v>
      </c>
      <c r="U77" s="18" t="str">
        <f>VLOOKUP(A77,[1]TDSheet!$A:$T,20,0)</f>
        <v>необходимо увеличить продажи</v>
      </c>
      <c r="V77" s="2">
        <f t="shared" si="8"/>
        <v>0</v>
      </c>
    </row>
    <row r="78" spans="1:22" outlineLevel="1" x14ac:dyDescent="0.2">
      <c r="A78" s="8" t="s">
        <v>84</v>
      </c>
      <c r="B78" s="8" t="s">
        <v>11</v>
      </c>
      <c r="C78" s="9">
        <v>40.847000000000001</v>
      </c>
      <c r="D78" s="9">
        <v>22.777999999999999</v>
      </c>
      <c r="E78" s="9">
        <v>19.509</v>
      </c>
      <c r="F78" s="9">
        <v>44.116</v>
      </c>
      <c r="G78" s="11">
        <f>VLOOKUP(A78,[1]TDSheet!$A:$G,7,0)</f>
        <v>1</v>
      </c>
      <c r="L78" s="2">
        <f t="shared" si="5"/>
        <v>3.9018000000000002</v>
      </c>
      <c r="M78" s="29"/>
      <c r="N78" s="14"/>
      <c r="O78" s="25"/>
      <c r="P78" s="2">
        <f t="shared" si="6"/>
        <v>11.306576451893998</v>
      </c>
      <c r="Q78" s="2">
        <f t="shared" si="7"/>
        <v>11.306576451893998</v>
      </c>
      <c r="R78" s="2">
        <f>VLOOKUP(A78,[1]TDSheet!$A:$Q,17,0)</f>
        <v>2.6292</v>
      </c>
      <c r="S78" s="2">
        <f>VLOOKUP(A78,[1]TDSheet!$A:$L,12,0)</f>
        <v>1.052</v>
      </c>
      <c r="V78" s="2">
        <f t="shared" si="8"/>
        <v>0</v>
      </c>
    </row>
    <row r="79" spans="1:22" outlineLevel="1" x14ac:dyDescent="0.2">
      <c r="A79" s="8" t="s">
        <v>85</v>
      </c>
      <c r="B79" s="8" t="s">
        <v>11</v>
      </c>
      <c r="C79" s="9">
        <v>109.18899999999999</v>
      </c>
      <c r="D79" s="9"/>
      <c r="E79" s="9">
        <v>2.6850000000000001</v>
      </c>
      <c r="F79" s="9">
        <v>99.903999999999996</v>
      </c>
      <c r="G79" s="11">
        <f>VLOOKUP(A79,[1]TDSheet!$A:$G,7,0)</f>
        <v>1</v>
      </c>
      <c r="L79" s="2">
        <f t="shared" si="5"/>
        <v>0.53700000000000003</v>
      </c>
      <c r="M79" s="29"/>
      <c r="N79" s="14"/>
      <c r="O79" s="25"/>
      <c r="P79" s="2">
        <f t="shared" si="6"/>
        <v>186.04096834264431</v>
      </c>
      <c r="Q79" s="2">
        <f t="shared" si="7"/>
        <v>186.04096834264431</v>
      </c>
      <c r="R79" s="2">
        <f>VLOOKUP(A79,[1]TDSheet!$A:$Q,17,0)</f>
        <v>4.3029999999999999</v>
      </c>
      <c r="S79" s="2">
        <f>VLOOKUP(A79,[1]TDSheet!$A:$L,12,0)</f>
        <v>4.3029999999999999</v>
      </c>
      <c r="U79" s="18" t="str">
        <f>VLOOKUP(A79,[1]TDSheet!$A:$T,20,0)</f>
        <v>необходимо увеличить продажи</v>
      </c>
      <c r="V79" s="2">
        <f t="shared" si="8"/>
        <v>0</v>
      </c>
    </row>
    <row r="80" spans="1:22" outlineLevel="1" x14ac:dyDescent="0.2">
      <c r="A80" s="8" t="s">
        <v>86</v>
      </c>
      <c r="B80" s="8" t="s">
        <v>11</v>
      </c>
      <c r="C80" s="9">
        <v>12.837999999999999</v>
      </c>
      <c r="D80" s="9">
        <v>12.680999999999999</v>
      </c>
      <c r="E80" s="9">
        <v>9.2590000000000003</v>
      </c>
      <c r="F80" s="9">
        <v>16.260000000000002</v>
      </c>
      <c r="G80" s="11">
        <f>VLOOKUP(A80,[1]TDSheet!$A:$G,7,0)</f>
        <v>1</v>
      </c>
      <c r="L80" s="2">
        <f t="shared" si="5"/>
        <v>1.8518000000000001</v>
      </c>
      <c r="M80" s="29"/>
      <c r="N80" s="14"/>
      <c r="O80" s="25"/>
      <c r="P80" s="2">
        <f t="shared" si="6"/>
        <v>8.7806458580840268</v>
      </c>
      <c r="Q80" s="2">
        <f t="shared" si="7"/>
        <v>8.7806458580840268</v>
      </c>
      <c r="R80" s="2">
        <f>VLOOKUP(A80,[1]TDSheet!$A:$Q,17,0)</f>
        <v>1.9987999999999999</v>
      </c>
      <c r="S80" s="2">
        <f>VLOOKUP(A80,[1]TDSheet!$A:$L,12,0)</f>
        <v>1.9987999999999999</v>
      </c>
      <c r="V80" s="2">
        <f t="shared" si="8"/>
        <v>0</v>
      </c>
    </row>
    <row r="81" spans="1:22" outlineLevel="1" x14ac:dyDescent="0.2">
      <c r="A81" s="8" t="s">
        <v>87</v>
      </c>
      <c r="B81" s="8" t="s">
        <v>11</v>
      </c>
      <c r="C81" s="9">
        <v>21.436</v>
      </c>
      <c r="D81" s="9">
        <v>12.929</v>
      </c>
      <c r="E81" s="9">
        <v>13.615</v>
      </c>
      <c r="F81" s="9">
        <v>16.456</v>
      </c>
      <c r="G81" s="11">
        <f>VLOOKUP(A81,[1]TDSheet!$A:$G,7,0)</f>
        <v>1</v>
      </c>
      <c r="L81" s="2">
        <f t="shared" si="5"/>
        <v>2.7229999999999999</v>
      </c>
      <c r="M81" s="29"/>
      <c r="N81" s="14"/>
      <c r="O81" s="25">
        <v>80</v>
      </c>
      <c r="P81" s="2">
        <f t="shared" si="6"/>
        <v>6.0433345574733748</v>
      </c>
      <c r="Q81" s="2">
        <f t="shared" si="7"/>
        <v>6.0433345574733748</v>
      </c>
      <c r="R81" s="2">
        <f>VLOOKUP(A81,[1]TDSheet!$A:$Q,17,0)</f>
        <v>4.2968000000000002</v>
      </c>
      <c r="S81" s="2">
        <f>VLOOKUP(A81,[1]TDSheet!$A:$L,12,0)</f>
        <v>2.5783999999999998</v>
      </c>
      <c r="V81" s="2">
        <f t="shared" si="8"/>
        <v>80</v>
      </c>
    </row>
    <row r="82" spans="1:22" outlineLevel="1" x14ac:dyDescent="0.2">
      <c r="A82" s="8" t="s">
        <v>88</v>
      </c>
      <c r="B82" s="8" t="s">
        <v>11</v>
      </c>
      <c r="C82" s="9">
        <v>91.674999999999997</v>
      </c>
      <c r="D82" s="9"/>
      <c r="E82" s="9">
        <v>17.016999999999999</v>
      </c>
      <c r="F82" s="9">
        <v>74.658000000000001</v>
      </c>
      <c r="G82" s="11">
        <f>VLOOKUP(A82,[1]TDSheet!$A:$G,7,0)</f>
        <v>1</v>
      </c>
      <c r="L82" s="2">
        <f t="shared" si="5"/>
        <v>3.4034</v>
      </c>
      <c r="M82" s="29"/>
      <c r="N82" s="14"/>
      <c r="O82" s="25"/>
      <c r="P82" s="2">
        <f t="shared" si="6"/>
        <v>21.936298995122524</v>
      </c>
      <c r="Q82" s="2">
        <f t="shared" si="7"/>
        <v>21.936298995122524</v>
      </c>
      <c r="R82" s="2">
        <f>VLOOKUP(A82,[1]TDSheet!$A:$Q,17,0)</f>
        <v>1.7292000000000001</v>
      </c>
      <c r="S82" s="2">
        <f>VLOOKUP(A82,[1]TDSheet!$A:$L,12,0)</f>
        <v>1.7292000000000001</v>
      </c>
      <c r="U82" s="18" t="str">
        <f>VLOOKUP(A82,[1]TDSheet!$A:$T,20,0)</f>
        <v>необходимо увеличить продажи</v>
      </c>
      <c r="V82" s="2">
        <f t="shared" si="8"/>
        <v>0</v>
      </c>
    </row>
    <row r="83" spans="1:22" outlineLevel="1" x14ac:dyDescent="0.2">
      <c r="A83" s="8" t="s">
        <v>89</v>
      </c>
      <c r="B83" s="8" t="s">
        <v>11</v>
      </c>
      <c r="C83" s="9">
        <v>13.111000000000001</v>
      </c>
      <c r="D83" s="9"/>
      <c r="E83" s="9"/>
      <c r="F83" s="9">
        <v>0.39500000000000002</v>
      </c>
      <c r="G83" s="11">
        <f>VLOOKUP(A83,[1]TDSheet!$A:$G,7,0)</f>
        <v>1</v>
      </c>
      <c r="L83" s="2">
        <f t="shared" si="5"/>
        <v>0</v>
      </c>
      <c r="M83" s="29"/>
      <c r="N83" s="14"/>
      <c r="O83" s="25"/>
      <c r="P83" s="2" t="e">
        <f t="shared" si="6"/>
        <v>#DIV/0!</v>
      </c>
      <c r="Q83" s="2" t="e">
        <f t="shared" si="7"/>
        <v>#DIV/0!</v>
      </c>
      <c r="R83" s="2">
        <f>VLOOKUP(A83,[1]TDSheet!$A:$Q,17,0)</f>
        <v>0</v>
      </c>
      <c r="S83" s="2">
        <f>VLOOKUP(A83,[1]TDSheet!$A:$L,12,0)</f>
        <v>0</v>
      </c>
      <c r="V83" s="2">
        <f t="shared" si="8"/>
        <v>0</v>
      </c>
    </row>
    <row r="84" spans="1:22" outlineLevel="1" x14ac:dyDescent="0.2">
      <c r="A84" s="8" t="s">
        <v>90</v>
      </c>
      <c r="B84" s="8" t="s">
        <v>20</v>
      </c>
      <c r="C84" s="9">
        <v>-1</v>
      </c>
      <c r="D84" s="9">
        <v>24</v>
      </c>
      <c r="E84" s="9">
        <v>4</v>
      </c>
      <c r="F84" s="9">
        <v>7</v>
      </c>
      <c r="G84" s="11">
        <f>VLOOKUP(A84,[1]TDSheet!$A:$G,7,0)</f>
        <v>0.35</v>
      </c>
      <c r="L84" s="2">
        <f t="shared" si="5"/>
        <v>0.8</v>
      </c>
      <c r="M84" s="29"/>
      <c r="N84" s="14"/>
      <c r="O84" s="25"/>
      <c r="P84" s="2">
        <f t="shared" si="6"/>
        <v>8.75</v>
      </c>
      <c r="Q84" s="2">
        <f t="shared" si="7"/>
        <v>8.75</v>
      </c>
      <c r="R84" s="2">
        <f>VLOOKUP(A84,[1]TDSheet!$A:$Q,17,0)</f>
        <v>0.2</v>
      </c>
      <c r="S84" s="2">
        <f>VLOOKUP(A84,[1]TDSheet!$A:$L,12,0)</f>
        <v>0.2</v>
      </c>
      <c r="V84" s="2">
        <f t="shared" si="8"/>
        <v>0</v>
      </c>
    </row>
    <row r="85" spans="1:22" outlineLevel="1" x14ac:dyDescent="0.2">
      <c r="A85" s="8" t="s">
        <v>91</v>
      </c>
      <c r="B85" s="8" t="s">
        <v>20</v>
      </c>
      <c r="C85" s="9">
        <v>21</v>
      </c>
      <c r="D85" s="9">
        <v>12</v>
      </c>
      <c r="E85" s="9">
        <v>16</v>
      </c>
      <c r="F85" s="20">
        <f>17+F125</f>
        <v>15</v>
      </c>
      <c r="G85" s="11">
        <f>VLOOKUP(A85,[1]TDSheet!$A:$G,7,0)</f>
        <v>0.4</v>
      </c>
      <c r="L85" s="2">
        <f t="shared" si="5"/>
        <v>3.2</v>
      </c>
      <c r="M85" s="29"/>
      <c r="N85" s="14"/>
      <c r="O85" s="25"/>
      <c r="P85" s="2">
        <f t="shared" si="6"/>
        <v>4.6875</v>
      </c>
      <c r="Q85" s="2">
        <f t="shared" si="7"/>
        <v>4.6875</v>
      </c>
      <c r="R85" s="2">
        <f>VLOOKUP(A85,[1]TDSheet!$A:$Q,17,0)</f>
        <v>1.6</v>
      </c>
      <c r="S85" s="2">
        <f>VLOOKUP(A85,[1]TDSheet!$A:$L,12,0)</f>
        <v>2.2000000000000002</v>
      </c>
      <c r="V85" s="2">
        <f t="shared" si="8"/>
        <v>0</v>
      </c>
    </row>
    <row r="86" spans="1:22" outlineLevel="1" x14ac:dyDescent="0.2">
      <c r="A86" s="8" t="s">
        <v>92</v>
      </c>
      <c r="B86" s="8" t="s">
        <v>20</v>
      </c>
      <c r="C86" s="9">
        <v>4</v>
      </c>
      <c r="D86" s="9">
        <v>18</v>
      </c>
      <c r="E86" s="9">
        <v>2</v>
      </c>
      <c r="F86" s="9">
        <v>20</v>
      </c>
      <c r="G86" s="11">
        <f>VLOOKUP(A86,[1]TDSheet!$A:$G,7,0)</f>
        <v>0.4</v>
      </c>
      <c r="L86" s="2">
        <f t="shared" si="5"/>
        <v>0.4</v>
      </c>
      <c r="M86" s="29"/>
      <c r="N86" s="14"/>
      <c r="O86" s="25"/>
      <c r="P86" s="2">
        <f t="shared" si="6"/>
        <v>50</v>
      </c>
      <c r="Q86" s="2">
        <f t="shared" si="7"/>
        <v>50</v>
      </c>
      <c r="R86" s="2">
        <f>VLOOKUP(A86,[1]TDSheet!$A:$Q,17,0)</f>
        <v>1.4</v>
      </c>
      <c r="S86" s="2">
        <f>VLOOKUP(A86,[1]TDSheet!$A:$L,12,0)</f>
        <v>2</v>
      </c>
      <c r="V86" s="2">
        <f t="shared" si="8"/>
        <v>0</v>
      </c>
    </row>
    <row r="87" spans="1:22" outlineLevel="1" x14ac:dyDescent="0.2">
      <c r="A87" s="8" t="s">
        <v>93</v>
      </c>
      <c r="B87" s="8" t="s">
        <v>20</v>
      </c>
      <c r="C87" s="9">
        <v>190</v>
      </c>
      <c r="D87" s="9"/>
      <c r="E87" s="9">
        <v>12</v>
      </c>
      <c r="F87" s="9">
        <v>178</v>
      </c>
      <c r="G87" s="11">
        <f>VLOOKUP(A87,[1]TDSheet!$A:$G,7,0)</f>
        <v>0.4</v>
      </c>
      <c r="L87" s="2">
        <f t="shared" si="5"/>
        <v>2.4</v>
      </c>
      <c r="M87" s="29"/>
      <c r="N87" s="14"/>
      <c r="O87" s="25"/>
      <c r="P87" s="2">
        <f t="shared" si="6"/>
        <v>74.166666666666671</v>
      </c>
      <c r="Q87" s="2">
        <f t="shared" si="7"/>
        <v>74.166666666666671</v>
      </c>
      <c r="R87" s="2">
        <f>VLOOKUP(A87,[1]TDSheet!$A:$Q,17,0)</f>
        <v>0.2</v>
      </c>
      <c r="S87" s="2">
        <f>VLOOKUP(A87,[1]TDSheet!$A:$L,12,0)</f>
        <v>0.8</v>
      </c>
      <c r="U87" s="18" t="str">
        <f>VLOOKUP(A87,[1]TDSheet!$A:$T,20,0)</f>
        <v>необходимо увеличить продажи</v>
      </c>
      <c r="V87" s="2">
        <f t="shared" si="8"/>
        <v>0</v>
      </c>
    </row>
    <row r="88" spans="1:22" outlineLevel="1" x14ac:dyDescent="0.2">
      <c r="A88" s="8" t="s">
        <v>94</v>
      </c>
      <c r="B88" s="8" t="s">
        <v>20</v>
      </c>
      <c r="C88" s="9">
        <v>42</v>
      </c>
      <c r="D88" s="9"/>
      <c r="E88" s="9">
        <v>7</v>
      </c>
      <c r="F88" s="9">
        <v>35</v>
      </c>
      <c r="G88" s="11">
        <f>VLOOKUP(A88,[1]TDSheet!$A:$G,7,0)</f>
        <v>0.4</v>
      </c>
      <c r="L88" s="2">
        <f t="shared" si="5"/>
        <v>1.4</v>
      </c>
      <c r="M88" s="29"/>
      <c r="N88" s="14"/>
      <c r="O88" s="25"/>
      <c r="P88" s="2">
        <f t="shared" si="6"/>
        <v>25</v>
      </c>
      <c r="Q88" s="2">
        <f t="shared" si="7"/>
        <v>25</v>
      </c>
      <c r="R88" s="2">
        <f>VLOOKUP(A88,[1]TDSheet!$A:$Q,17,0)</f>
        <v>0</v>
      </c>
      <c r="S88" s="2">
        <f>VLOOKUP(A88,[1]TDSheet!$A:$L,12,0)</f>
        <v>0</v>
      </c>
      <c r="V88" s="2">
        <f t="shared" si="8"/>
        <v>0</v>
      </c>
    </row>
    <row r="89" spans="1:22" outlineLevel="1" x14ac:dyDescent="0.2">
      <c r="A89" s="8" t="s">
        <v>95</v>
      </c>
      <c r="B89" s="8" t="s">
        <v>20</v>
      </c>
      <c r="C89" s="9">
        <v>7</v>
      </c>
      <c r="D89" s="9">
        <v>6</v>
      </c>
      <c r="E89" s="9">
        <v>2</v>
      </c>
      <c r="F89" s="9">
        <v>11</v>
      </c>
      <c r="G89" s="11">
        <f>VLOOKUP(A89,[1]TDSheet!$A:$G,7,0)</f>
        <v>0.35</v>
      </c>
      <c r="L89" s="2">
        <f t="shared" si="5"/>
        <v>0.4</v>
      </c>
      <c r="M89" s="29"/>
      <c r="N89" s="14"/>
      <c r="O89" s="25"/>
      <c r="P89" s="2">
        <f t="shared" si="6"/>
        <v>27.5</v>
      </c>
      <c r="Q89" s="2">
        <f t="shared" si="7"/>
        <v>27.5</v>
      </c>
      <c r="R89" s="2">
        <f>VLOOKUP(A89,[1]TDSheet!$A:$Q,17,0)</f>
        <v>1.4</v>
      </c>
      <c r="S89" s="2">
        <f>VLOOKUP(A89,[1]TDSheet!$A:$L,12,0)</f>
        <v>-0.2</v>
      </c>
      <c r="V89" s="2">
        <f t="shared" si="8"/>
        <v>0</v>
      </c>
    </row>
    <row r="90" spans="1:22" outlineLevel="1" x14ac:dyDescent="0.2">
      <c r="A90" s="8" t="s">
        <v>96</v>
      </c>
      <c r="B90" s="8" t="s">
        <v>11</v>
      </c>
      <c r="C90" s="9">
        <v>212.78399999999999</v>
      </c>
      <c r="D90" s="9"/>
      <c r="E90" s="9">
        <v>101.032</v>
      </c>
      <c r="F90" s="9">
        <v>111.752</v>
      </c>
      <c r="G90" s="11">
        <f>VLOOKUP(A90,[1]TDSheet!$A:$G,7,0)</f>
        <v>1</v>
      </c>
      <c r="L90" s="2">
        <f t="shared" si="5"/>
        <v>20.206399999999999</v>
      </c>
      <c r="M90" s="29"/>
      <c r="N90" s="14"/>
      <c r="O90" s="25"/>
      <c r="P90" s="2">
        <f t="shared" si="6"/>
        <v>5.5305249821838629</v>
      </c>
      <c r="Q90" s="2">
        <f t="shared" si="7"/>
        <v>5.5305249821838629</v>
      </c>
      <c r="R90" s="2">
        <f>VLOOKUP(A90,[1]TDSheet!$A:$Q,17,0)</f>
        <v>0.27160000000000001</v>
      </c>
      <c r="S90" s="2">
        <f>VLOOKUP(A90,[1]TDSheet!$A:$L,12,0)</f>
        <v>0.27160000000000001</v>
      </c>
      <c r="V90" s="2">
        <f t="shared" si="8"/>
        <v>0</v>
      </c>
    </row>
    <row r="91" spans="1:22" outlineLevel="1" x14ac:dyDescent="0.2">
      <c r="A91" s="8" t="s">
        <v>97</v>
      </c>
      <c r="B91" s="8" t="s">
        <v>20</v>
      </c>
      <c r="C91" s="9">
        <v>25</v>
      </c>
      <c r="D91" s="9">
        <v>24</v>
      </c>
      <c r="E91" s="9">
        <v>3</v>
      </c>
      <c r="F91" s="9">
        <v>46</v>
      </c>
      <c r="G91" s="11">
        <f>VLOOKUP(A91,[1]TDSheet!$A:$G,7,0)</f>
        <v>0.45</v>
      </c>
      <c r="L91" s="2">
        <f t="shared" si="5"/>
        <v>0.6</v>
      </c>
      <c r="M91" s="29"/>
      <c r="N91" s="14"/>
      <c r="O91" s="25"/>
      <c r="P91" s="2">
        <f t="shared" si="6"/>
        <v>76.666666666666671</v>
      </c>
      <c r="Q91" s="2">
        <f t="shared" si="7"/>
        <v>76.666666666666671</v>
      </c>
      <c r="R91" s="2">
        <f>VLOOKUP(A91,[1]TDSheet!$A:$Q,17,0)</f>
        <v>2.2000000000000002</v>
      </c>
      <c r="S91" s="2">
        <f>VLOOKUP(A91,[1]TDSheet!$A:$L,12,0)</f>
        <v>0.4</v>
      </c>
      <c r="U91" s="18" t="str">
        <f>VLOOKUP(A91,[1]TDSheet!$A:$T,20,0)</f>
        <v>необходимо увеличить продажи</v>
      </c>
      <c r="V91" s="2">
        <f t="shared" si="8"/>
        <v>0</v>
      </c>
    </row>
    <row r="92" spans="1:22" outlineLevel="1" x14ac:dyDescent="0.2">
      <c r="A92" s="8" t="s">
        <v>98</v>
      </c>
      <c r="B92" s="8" t="s">
        <v>20</v>
      </c>
      <c r="C92" s="9">
        <v>16</v>
      </c>
      <c r="D92" s="9"/>
      <c r="E92" s="9"/>
      <c r="F92" s="9">
        <v>16</v>
      </c>
      <c r="G92" s="11">
        <f>VLOOKUP(A92,[1]TDSheet!$A:$G,7,0)</f>
        <v>0.35</v>
      </c>
      <c r="L92" s="2">
        <f t="shared" si="5"/>
        <v>0</v>
      </c>
      <c r="M92" s="29"/>
      <c r="N92" s="14"/>
      <c r="O92" s="25"/>
      <c r="P92" s="2" t="e">
        <f t="shared" si="6"/>
        <v>#DIV/0!</v>
      </c>
      <c r="Q92" s="2" t="e">
        <f t="shared" si="7"/>
        <v>#DIV/0!</v>
      </c>
      <c r="R92" s="2">
        <f>VLOOKUP(A92,[1]TDSheet!$A:$Q,17,0)</f>
        <v>0</v>
      </c>
      <c r="S92" s="2">
        <f>VLOOKUP(A92,[1]TDSheet!$A:$L,12,0)</f>
        <v>0</v>
      </c>
      <c r="V92" s="2">
        <f t="shared" si="8"/>
        <v>0</v>
      </c>
    </row>
    <row r="93" spans="1:22" outlineLevel="1" x14ac:dyDescent="0.2">
      <c r="A93" s="8" t="s">
        <v>99</v>
      </c>
      <c r="B93" s="8" t="s">
        <v>20</v>
      </c>
      <c r="C93" s="9">
        <v>21</v>
      </c>
      <c r="D93" s="9">
        <v>12</v>
      </c>
      <c r="E93" s="9">
        <v>13</v>
      </c>
      <c r="F93" s="9">
        <v>20</v>
      </c>
      <c r="G93" s="11">
        <f>VLOOKUP(A93,[1]TDSheet!$A:$G,7,0)</f>
        <v>0.33</v>
      </c>
      <c r="L93" s="2">
        <f t="shared" si="5"/>
        <v>2.6</v>
      </c>
      <c r="M93" s="29"/>
      <c r="N93" s="14"/>
      <c r="O93" s="25"/>
      <c r="P93" s="2">
        <f t="shared" si="6"/>
        <v>7.6923076923076916</v>
      </c>
      <c r="Q93" s="2">
        <f t="shared" si="7"/>
        <v>7.6923076923076916</v>
      </c>
      <c r="R93" s="2">
        <f>VLOOKUP(A93,[1]TDSheet!$A:$Q,17,0)</f>
        <v>1.8</v>
      </c>
      <c r="S93" s="2">
        <f>VLOOKUP(A93,[1]TDSheet!$A:$L,12,0)</f>
        <v>0.2</v>
      </c>
      <c r="V93" s="2">
        <f t="shared" si="8"/>
        <v>0</v>
      </c>
    </row>
    <row r="94" spans="1:22" outlineLevel="1" x14ac:dyDescent="0.2">
      <c r="A94" s="8" t="s">
        <v>100</v>
      </c>
      <c r="B94" s="8" t="s">
        <v>20</v>
      </c>
      <c r="C94" s="9">
        <v>13</v>
      </c>
      <c r="D94" s="9">
        <v>12</v>
      </c>
      <c r="E94" s="9">
        <v>11</v>
      </c>
      <c r="F94" s="9">
        <v>14</v>
      </c>
      <c r="G94" s="11">
        <f>VLOOKUP(A94,[1]TDSheet!$A:$G,7,0)</f>
        <v>0.35</v>
      </c>
      <c r="L94" s="2">
        <f t="shared" si="5"/>
        <v>2.2000000000000002</v>
      </c>
      <c r="M94" s="29"/>
      <c r="N94" s="14"/>
      <c r="O94" s="25"/>
      <c r="P94" s="2">
        <f t="shared" si="6"/>
        <v>6.3636363636363633</v>
      </c>
      <c r="Q94" s="2">
        <f t="shared" si="7"/>
        <v>6.3636363636363633</v>
      </c>
      <c r="R94" s="2">
        <f>VLOOKUP(A94,[1]TDSheet!$A:$Q,17,0)</f>
        <v>0</v>
      </c>
      <c r="S94" s="2">
        <f>VLOOKUP(A94,[1]TDSheet!$A:$L,12,0)</f>
        <v>0</v>
      </c>
      <c r="V94" s="2">
        <f t="shared" si="8"/>
        <v>0</v>
      </c>
    </row>
    <row r="95" spans="1:22" outlineLevel="1" x14ac:dyDescent="0.2">
      <c r="A95" s="8" t="s">
        <v>101</v>
      </c>
      <c r="B95" s="8" t="s">
        <v>20</v>
      </c>
      <c r="C95" s="9">
        <v>187</v>
      </c>
      <c r="D95" s="9"/>
      <c r="E95" s="9"/>
      <c r="F95" s="9">
        <v>187</v>
      </c>
      <c r="G95" s="11">
        <f>VLOOKUP(A95,[1]TDSheet!$A:$G,7,0)</f>
        <v>0.6</v>
      </c>
      <c r="L95" s="2">
        <f t="shared" si="5"/>
        <v>0</v>
      </c>
      <c r="M95" s="29"/>
      <c r="N95" s="14"/>
      <c r="O95" s="25"/>
      <c r="P95" s="2" t="e">
        <f t="shared" si="6"/>
        <v>#DIV/0!</v>
      </c>
      <c r="Q95" s="2" t="e">
        <f t="shared" si="7"/>
        <v>#DIV/0!</v>
      </c>
      <c r="R95" s="2">
        <f>VLOOKUP(A95,[1]TDSheet!$A:$Q,17,0)</f>
        <v>1</v>
      </c>
      <c r="S95" s="2">
        <f>VLOOKUP(A95,[1]TDSheet!$A:$L,12,0)</f>
        <v>1</v>
      </c>
      <c r="U95" s="18" t="str">
        <f>VLOOKUP(A95,[1]TDSheet!$A:$T,20,0)</f>
        <v>необходимо увеличить продажи</v>
      </c>
      <c r="V95" s="2">
        <f t="shared" si="8"/>
        <v>0</v>
      </c>
    </row>
    <row r="96" spans="1:22" outlineLevel="1" x14ac:dyDescent="0.2">
      <c r="A96" s="15" t="s">
        <v>102</v>
      </c>
      <c r="B96" s="15" t="s">
        <v>20</v>
      </c>
      <c r="C96" s="16">
        <v>2</v>
      </c>
      <c r="D96" s="16">
        <v>36</v>
      </c>
      <c r="E96" s="16">
        <v>2</v>
      </c>
      <c r="F96" s="16">
        <v>36</v>
      </c>
      <c r="G96" s="11">
        <v>0</v>
      </c>
      <c r="L96" s="2">
        <f t="shared" si="5"/>
        <v>0.4</v>
      </c>
      <c r="M96" s="29"/>
      <c r="N96" s="14"/>
      <c r="O96" s="25"/>
      <c r="P96" s="2">
        <f t="shared" si="6"/>
        <v>90</v>
      </c>
      <c r="Q96" s="2">
        <f t="shared" si="7"/>
        <v>90</v>
      </c>
      <c r="R96" s="2">
        <v>0</v>
      </c>
      <c r="S96" s="2">
        <v>0</v>
      </c>
      <c r="U96" s="22" t="s">
        <v>144</v>
      </c>
      <c r="V96" s="2">
        <f t="shared" si="8"/>
        <v>0</v>
      </c>
    </row>
    <row r="97" spans="1:22" outlineLevel="1" x14ac:dyDescent="0.2">
      <c r="A97" s="8" t="s">
        <v>103</v>
      </c>
      <c r="B97" s="8" t="s">
        <v>20</v>
      </c>
      <c r="C97" s="9">
        <v>58</v>
      </c>
      <c r="D97" s="9"/>
      <c r="E97" s="9">
        <v>11</v>
      </c>
      <c r="F97" s="9">
        <v>47</v>
      </c>
      <c r="G97" s="11">
        <f>VLOOKUP(A97,[1]TDSheet!$A:$G,7,0)</f>
        <v>0.4</v>
      </c>
      <c r="L97" s="2">
        <f t="shared" si="5"/>
        <v>2.2000000000000002</v>
      </c>
      <c r="M97" s="29"/>
      <c r="N97" s="14"/>
      <c r="O97" s="25"/>
      <c r="P97" s="2">
        <f t="shared" si="6"/>
        <v>21.363636363636363</v>
      </c>
      <c r="Q97" s="2">
        <f t="shared" si="7"/>
        <v>21.363636363636363</v>
      </c>
      <c r="R97" s="2">
        <f>VLOOKUP(A97,[1]TDSheet!$A:$Q,17,0)</f>
        <v>0.8</v>
      </c>
      <c r="S97" s="2">
        <f>VLOOKUP(A97,[1]TDSheet!$A:$L,12,0)</f>
        <v>0.8</v>
      </c>
      <c r="U97" s="18" t="str">
        <f>VLOOKUP(A97,[1]TDSheet!$A:$T,20,0)</f>
        <v>необходимо увеличить продажи</v>
      </c>
      <c r="V97" s="2">
        <f t="shared" si="8"/>
        <v>0</v>
      </c>
    </row>
    <row r="98" spans="1:22" outlineLevel="1" x14ac:dyDescent="0.2">
      <c r="A98" s="8" t="s">
        <v>104</v>
      </c>
      <c r="B98" s="8" t="s">
        <v>20</v>
      </c>
      <c r="C98" s="9">
        <v>85</v>
      </c>
      <c r="D98" s="9"/>
      <c r="E98" s="9">
        <v>6</v>
      </c>
      <c r="F98" s="9">
        <v>78</v>
      </c>
      <c r="G98" s="11">
        <f>VLOOKUP(A98,[1]TDSheet!$A:$G,7,0)</f>
        <v>0.4</v>
      </c>
      <c r="L98" s="2">
        <f t="shared" si="5"/>
        <v>1.2</v>
      </c>
      <c r="M98" s="29"/>
      <c r="N98" s="14"/>
      <c r="O98" s="25"/>
      <c r="P98" s="2">
        <f t="shared" si="6"/>
        <v>65</v>
      </c>
      <c r="Q98" s="2">
        <f t="shared" si="7"/>
        <v>65</v>
      </c>
      <c r="R98" s="2">
        <f>VLOOKUP(A98,[1]TDSheet!$A:$Q,17,0)</f>
        <v>2.4</v>
      </c>
      <c r="S98" s="2">
        <f>VLOOKUP(A98,[1]TDSheet!$A:$L,12,0)</f>
        <v>2.4</v>
      </c>
      <c r="U98" s="18" t="str">
        <f>VLOOKUP(A98,[1]TDSheet!$A:$T,20,0)</f>
        <v>необходимо увеличить продажи</v>
      </c>
      <c r="V98" s="2">
        <f t="shared" si="8"/>
        <v>0</v>
      </c>
    </row>
    <row r="99" spans="1:22" outlineLevel="1" x14ac:dyDescent="0.2">
      <c r="A99" s="8" t="s">
        <v>105</v>
      </c>
      <c r="B99" s="8" t="s">
        <v>20</v>
      </c>
      <c r="C99" s="9">
        <v>16</v>
      </c>
      <c r="D99" s="9">
        <v>6</v>
      </c>
      <c r="E99" s="9">
        <v>8</v>
      </c>
      <c r="F99" s="9">
        <v>14</v>
      </c>
      <c r="G99" s="11">
        <f>VLOOKUP(A99,[1]TDSheet!$A:$G,7,0)</f>
        <v>0.4</v>
      </c>
      <c r="L99" s="2">
        <f t="shared" si="5"/>
        <v>1.6</v>
      </c>
      <c r="M99" s="29"/>
      <c r="N99" s="14"/>
      <c r="O99" s="25"/>
      <c r="P99" s="2">
        <f t="shared" si="6"/>
        <v>8.75</v>
      </c>
      <c r="Q99" s="2">
        <f t="shared" si="7"/>
        <v>8.75</v>
      </c>
      <c r="R99" s="2">
        <f>VLOOKUP(A99,[1]TDSheet!$A:$Q,17,0)</f>
        <v>1.6</v>
      </c>
      <c r="S99" s="2">
        <f>VLOOKUP(A99,[1]TDSheet!$A:$L,12,0)</f>
        <v>1.6</v>
      </c>
      <c r="V99" s="2">
        <f t="shared" si="8"/>
        <v>0</v>
      </c>
    </row>
    <row r="100" spans="1:22" outlineLevel="1" x14ac:dyDescent="0.2">
      <c r="A100" s="8" t="s">
        <v>106</v>
      </c>
      <c r="B100" s="8" t="s">
        <v>11</v>
      </c>
      <c r="C100" s="9">
        <v>24.134</v>
      </c>
      <c r="D100" s="9"/>
      <c r="E100" s="9"/>
      <c r="F100" s="9">
        <v>24.134</v>
      </c>
      <c r="G100" s="11">
        <f>VLOOKUP(A100,[1]TDSheet!$A:$G,7,0)</f>
        <v>1</v>
      </c>
      <c r="L100" s="2">
        <f t="shared" si="5"/>
        <v>0</v>
      </c>
      <c r="M100" s="29"/>
      <c r="N100" s="14"/>
      <c r="O100" s="25"/>
      <c r="P100" s="2" t="e">
        <f t="shared" si="6"/>
        <v>#DIV/0!</v>
      </c>
      <c r="Q100" s="2" t="e">
        <f t="shared" si="7"/>
        <v>#DIV/0!</v>
      </c>
      <c r="R100" s="2">
        <f>VLOOKUP(A100,[1]TDSheet!$A:$Q,17,0)</f>
        <v>1.2044000000000001</v>
      </c>
      <c r="S100" s="2">
        <f>VLOOKUP(A100,[1]TDSheet!$A:$L,12,0)</f>
        <v>0</v>
      </c>
      <c r="V100" s="2">
        <f t="shared" si="8"/>
        <v>0</v>
      </c>
    </row>
    <row r="101" spans="1:22" outlineLevel="1" x14ac:dyDescent="0.2">
      <c r="A101" s="8" t="s">
        <v>107</v>
      </c>
      <c r="B101" s="8" t="s">
        <v>11</v>
      </c>
      <c r="C101" s="9">
        <v>118.455</v>
      </c>
      <c r="D101" s="9">
        <v>304.04000000000002</v>
      </c>
      <c r="E101" s="9">
        <v>189.66499999999999</v>
      </c>
      <c r="F101" s="9">
        <v>209.91</v>
      </c>
      <c r="G101" s="11">
        <f>VLOOKUP(A101,[1]TDSheet!$A:$G,7,0)</f>
        <v>1</v>
      </c>
      <c r="L101" s="2">
        <f t="shared" si="5"/>
        <v>37.933</v>
      </c>
      <c r="M101" s="29"/>
      <c r="N101" s="14"/>
      <c r="O101" s="25">
        <v>450</v>
      </c>
      <c r="P101" s="2">
        <f t="shared" si="6"/>
        <v>5.5337041626024837</v>
      </c>
      <c r="Q101" s="2">
        <f t="shared" si="7"/>
        <v>5.5337041626024837</v>
      </c>
      <c r="R101" s="2">
        <f>VLOOKUP(A101,[1]TDSheet!$A:$Q,17,0)</f>
        <v>40.398000000000003</v>
      </c>
      <c r="S101" s="2">
        <f>VLOOKUP(A101,[1]TDSheet!$A:$L,12,0)</f>
        <v>34.206000000000003</v>
      </c>
      <c r="V101" s="2">
        <f t="shared" si="8"/>
        <v>450</v>
      </c>
    </row>
    <row r="102" spans="1:22" outlineLevel="1" x14ac:dyDescent="0.2">
      <c r="A102" s="8" t="s">
        <v>108</v>
      </c>
      <c r="B102" s="8" t="s">
        <v>11</v>
      </c>
      <c r="C102" s="9">
        <v>32.57</v>
      </c>
      <c r="D102" s="9"/>
      <c r="E102" s="9"/>
      <c r="F102" s="9">
        <v>32.57</v>
      </c>
      <c r="G102" s="11">
        <f>VLOOKUP(A102,[1]TDSheet!$A:$G,7,0)</f>
        <v>1</v>
      </c>
      <c r="L102" s="2">
        <f t="shared" si="5"/>
        <v>0</v>
      </c>
      <c r="M102" s="29"/>
      <c r="N102" s="14"/>
      <c r="O102" s="25"/>
      <c r="P102" s="2" t="e">
        <f t="shared" si="6"/>
        <v>#DIV/0!</v>
      </c>
      <c r="Q102" s="2" t="e">
        <f t="shared" si="7"/>
        <v>#DIV/0!</v>
      </c>
      <c r="R102" s="2">
        <f>VLOOKUP(A102,[1]TDSheet!$A:$Q,17,0)</f>
        <v>1.3320000000000001</v>
      </c>
      <c r="S102" s="2">
        <f>VLOOKUP(A102,[1]TDSheet!$A:$L,12,0)</f>
        <v>1.3320000000000001</v>
      </c>
      <c r="U102" s="18" t="str">
        <f>VLOOKUP(A102,[1]TDSheet!$A:$T,20,0)</f>
        <v>необходимо увеличить продажи</v>
      </c>
      <c r="V102" s="2">
        <f t="shared" si="8"/>
        <v>0</v>
      </c>
    </row>
    <row r="103" spans="1:22" outlineLevel="1" x14ac:dyDescent="0.2">
      <c r="A103" s="8" t="s">
        <v>109</v>
      </c>
      <c r="B103" s="8" t="s">
        <v>11</v>
      </c>
      <c r="C103" s="9">
        <v>84.26</v>
      </c>
      <c r="D103" s="9"/>
      <c r="E103" s="9"/>
      <c r="F103" s="9">
        <v>84.26</v>
      </c>
      <c r="G103" s="11">
        <f>VLOOKUP(A103,[1]TDSheet!$A:$G,7,0)</f>
        <v>1</v>
      </c>
      <c r="L103" s="2">
        <f t="shared" si="5"/>
        <v>0</v>
      </c>
      <c r="M103" s="29"/>
      <c r="N103" s="14"/>
      <c r="O103" s="25"/>
      <c r="P103" s="2" t="e">
        <f t="shared" si="6"/>
        <v>#DIV/0!</v>
      </c>
      <c r="Q103" s="2" t="e">
        <f t="shared" si="7"/>
        <v>#DIV/0!</v>
      </c>
      <c r="R103" s="2">
        <f>VLOOKUP(A103,[1]TDSheet!$A:$Q,17,0)</f>
        <v>0</v>
      </c>
      <c r="S103" s="2">
        <f>VLOOKUP(A103,[1]TDSheet!$A:$L,12,0)</f>
        <v>0</v>
      </c>
      <c r="U103" s="18" t="str">
        <f>VLOOKUP(A103,[1]TDSheet!$A:$T,20,0)</f>
        <v>необходимо увеличить продажи</v>
      </c>
      <c r="V103" s="2">
        <f t="shared" si="8"/>
        <v>0</v>
      </c>
    </row>
    <row r="104" spans="1:22" outlineLevel="1" x14ac:dyDescent="0.2">
      <c r="A104" s="8" t="s">
        <v>110</v>
      </c>
      <c r="B104" s="8" t="s">
        <v>11</v>
      </c>
      <c r="C104" s="9">
        <v>41.171999999999997</v>
      </c>
      <c r="D104" s="9">
        <v>273.28500000000003</v>
      </c>
      <c r="E104" s="9">
        <v>11.057</v>
      </c>
      <c r="F104" s="9">
        <v>296.2</v>
      </c>
      <c r="G104" s="11">
        <f>VLOOKUP(A104,[1]TDSheet!$A:$G,7,0)</f>
        <v>1</v>
      </c>
      <c r="L104" s="2">
        <f t="shared" si="5"/>
        <v>2.2114000000000003</v>
      </c>
      <c r="M104" s="29"/>
      <c r="N104" s="14"/>
      <c r="O104" s="25">
        <v>30</v>
      </c>
      <c r="P104" s="2">
        <f t="shared" si="6"/>
        <v>133.94229899611105</v>
      </c>
      <c r="Q104" s="2">
        <f t="shared" si="7"/>
        <v>133.94229899611105</v>
      </c>
      <c r="R104" s="2">
        <f>VLOOKUP(A104,[1]TDSheet!$A:$Q,17,0)</f>
        <v>20.423200000000001</v>
      </c>
      <c r="S104" s="2">
        <f>VLOOKUP(A104,[1]TDSheet!$A:$L,12,0)</f>
        <v>25.5838</v>
      </c>
      <c r="V104" s="2">
        <f t="shared" si="8"/>
        <v>30</v>
      </c>
    </row>
    <row r="105" spans="1:22" outlineLevel="1" x14ac:dyDescent="0.2">
      <c r="A105" s="15" t="s">
        <v>111</v>
      </c>
      <c r="B105" s="15" t="s">
        <v>11</v>
      </c>
      <c r="C105" s="24"/>
      <c r="D105" s="16">
        <v>32.539000000000001</v>
      </c>
      <c r="E105" s="16">
        <v>4.0439999999999996</v>
      </c>
      <c r="F105" s="16">
        <v>28.495000000000001</v>
      </c>
      <c r="G105" s="11">
        <v>0</v>
      </c>
      <c r="L105" s="2">
        <f t="shared" si="5"/>
        <v>0.80879999999999996</v>
      </c>
      <c r="M105" s="29"/>
      <c r="N105" s="14"/>
      <c r="O105" s="25"/>
      <c r="P105" s="2">
        <f t="shared" si="6"/>
        <v>35.231206726013852</v>
      </c>
      <c r="Q105" s="2">
        <f t="shared" si="7"/>
        <v>35.231206726013852</v>
      </c>
      <c r="R105" s="2">
        <v>0</v>
      </c>
      <c r="S105" s="2">
        <v>0</v>
      </c>
      <c r="U105" s="22" t="s">
        <v>144</v>
      </c>
      <c r="V105" s="2">
        <f t="shared" si="8"/>
        <v>0</v>
      </c>
    </row>
    <row r="106" spans="1:22" outlineLevel="1" x14ac:dyDescent="0.2">
      <c r="A106" s="8" t="s">
        <v>112</v>
      </c>
      <c r="B106" s="8" t="s">
        <v>20</v>
      </c>
      <c r="C106" s="9">
        <v>30</v>
      </c>
      <c r="D106" s="9">
        <v>100</v>
      </c>
      <c r="E106" s="9">
        <v>90</v>
      </c>
      <c r="F106" s="9">
        <v>30</v>
      </c>
      <c r="G106" s="11">
        <f>VLOOKUP(A106,[1]TDSheet!$A:$G,7,0)</f>
        <v>0.45</v>
      </c>
      <c r="L106" s="2">
        <f t="shared" si="5"/>
        <v>18</v>
      </c>
      <c r="M106" s="29"/>
      <c r="N106" s="14"/>
      <c r="O106" s="25"/>
      <c r="P106" s="2">
        <f t="shared" si="6"/>
        <v>1.6666666666666667</v>
      </c>
      <c r="Q106" s="2">
        <f t="shared" si="7"/>
        <v>1.6666666666666667</v>
      </c>
      <c r="R106" s="2">
        <f>VLOOKUP(A106,[1]TDSheet!$A:$Q,17,0)</f>
        <v>24.2</v>
      </c>
      <c r="S106" s="2">
        <f>VLOOKUP(A106,[1]TDSheet!$A:$L,12,0)</f>
        <v>9.8000000000000007</v>
      </c>
      <c r="V106" s="2">
        <f t="shared" si="8"/>
        <v>0</v>
      </c>
    </row>
    <row r="107" spans="1:22" outlineLevel="1" x14ac:dyDescent="0.2">
      <c r="A107" s="8" t="s">
        <v>113</v>
      </c>
      <c r="B107" s="8" t="s">
        <v>11</v>
      </c>
      <c r="C107" s="9">
        <v>506.87700000000001</v>
      </c>
      <c r="D107" s="9"/>
      <c r="E107" s="9"/>
      <c r="F107" s="9">
        <v>506.87700000000001</v>
      </c>
      <c r="G107" s="11">
        <f>VLOOKUP(A107,[1]TDSheet!$A:$G,7,0)</f>
        <v>1</v>
      </c>
      <c r="L107" s="2">
        <f t="shared" si="5"/>
        <v>0</v>
      </c>
      <c r="M107" s="29"/>
      <c r="N107" s="14"/>
      <c r="O107" s="25"/>
      <c r="P107" s="2" t="e">
        <f t="shared" si="6"/>
        <v>#DIV/0!</v>
      </c>
      <c r="Q107" s="2" t="e">
        <f t="shared" si="7"/>
        <v>#DIV/0!</v>
      </c>
      <c r="R107" s="2">
        <f>VLOOKUP(A107,[1]TDSheet!$A:$Q,17,0)</f>
        <v>0</v>
      </c>
      <c r="S107" s="2">
        <f>VLOOKUP(A107,[1]TDSheet!$A:$L,12,0)</f>
        <v>0</v>
      </c>
      <c r="V107" s="2">
        <f t="shared" si="8"/>
        <v>0</v>
      </c>
    </row>
    <row r="108" spans="1:22" outlineLevel="1" x14ac:dyDescent="0.2">
      <c r="A108" s="8" t="s">
        <v>114</v>
      </c>
      <c r="B108" s="8" t="s">
        <v>11</v>
      </c>
      <c r="C108" s="9">
        <v>288.024</v>
      </c>
      <c r="D108" s="9"/>
      <c r="E108" s="9">
        <v>29.864000000000001</v>
      </c>
      <c r="F108" s="9">
        <v>258.16000000000003</v>
      </c>
      <c r="G108" s="11">
        <f>VLOOKUP(A108,[1]TDSheet!$A:$G,7,0)</f>
        <v>1</v>
      </c>
      <c r="L108" s="2">
        <f t="shared" si="5"/>
        <v>5.9728000000000003</v>
      </c>
      <c r="M108" s="29"/>
      <c r="N108" s="14"/>
      <c r="O108" s="25"/>
      <c r="P108" s="2">
        <f t="shared" si="6"/>
        <v>43.222609161532283</v>
      </c>
      <c r="Q108" s="2">
        <f t="shared" si="7"/>
        <v>43.222609161532283</v>
      </c>
      <c r="R108" s="2">
        <f>VLOOKUP(A108,[1]TDSheet!$A:$Q,17,0)</f>
        <v>12.1768</v>
      </c>
      <c r="S108" s="2">
        <f>VLOOKUP(A108,[1]TDSheet!$A:$L,12,0)</f>
        <v>12.1768</v>
      </c>
      <c r="U108" s="18" t="str">
        <f>VLOOKUP(A108,[1]TDSheet!$A:$T,20,0)</f>
        <v>необходимо увеличить продажи</v>
      </c>
      <c r="V108" s="2">
        <f t="shared" si="8"/>
        <v>0</v>
      </c>
    </row>
    <row r="109" spans="1:22" outlineLevel="1" x14ac:dyDescent="0.2">
      <c r="A109" s="8" t="s">
        <v>115</v>
      </c>
      <c r="B109" s="8" t="s">
        <v>20</v>
      </c>
      <c r="C109" s="9">
        <v>269</v>
      </c>
      <c r="D109" s="9"/>
      <c r="E109" s="9">
        <v>21</v>
      </c>
      <c r="F109" s="9">
        <v>248</v>
      </c>
      <c r="G109" s="11">
        <f>VLOOKUP(A109,[1]TDSheet!$A:$G,7,0)</f>
        <v>0.45</v>
      </c>
      <c r="L109" s="2">
        <f t="shared" si="5"/>
        <v>4.2</v>
      </c>
      <c r="M109" s="29"/>
      <c r="N109" s="14"/>
      <c r="O109" s="25"/>
      <c r="P109" s="2">
        <f t="shared" si="6"/>
        <v>59.047619047619044</v>
      </c>
      <c r="Q109" s="2">
        <f t="shared" si="7"/>
        <v>59.047619047619044</v>
      </c>
      <c r="R109" s="2">
        <f>VLOOKUP(A109,[1]TDSheet!$A:$Q,17,0)</f>
        <v>1.8</v>
      </c>
      <c r="S109" s="2">
        <f>VLOOKUP(A109,[1]TDSheet!$A:$L,12,0)</f>
        <v>1.6</v>
      </c>
      <c r="U109" s="18" t="str">
        <f>VLOOKUP(A109,[1]TDSheet!$A:$T,20,0)</f>
        <v>необходимо увеличить продажи</v>
      </c>
      <c r="V109" s="2">
        <f t="shared" si="8"/>
        <v>0</v>
      </c>
    </row>
    <row r="110" spans="1:22" outlineLevel="1" x14ac:dyDescent="0.2">
      <c r="A110" s="8" t="s">
        <v>116</v>
      </c>
      <c r="B110" s="8" t="s">
        <v>20</v>
      </c>
      <c r="C110" s="9">
        <v>149</v>
      </c>
      <c r="D110" s="9">
        <v>74</v>
      </c>
      <c r="E110" s="9">
        <v>46</v>
      </c>
      <c r="F110" s="9">
        <v>86</v>
      </c>
      <c r="G110" s="11">
        <f>VLOOKUP(A110,[1]TDSheet!$A:$G,7,0)</f>
        <v>0.45</v>
      </c>
      <c r="L110" s="2">
        <f t="shared" si="5"/>
        <v>9.1999999999999993</v>
      </c>
      <c r="M110" s="29"/>
      <c r="N110" s="14"/>
      <c r="O110" s="25"/>
      <c r="P110" s="2">
        <f t="shared" si="6"/>
        <v>9.3478260869565233</v>
      </c>
      <c r="Q110" s="2">
        <f t="shared" si="7"/>
        <v>9.3478260869565233</v>
      </c>
      <c r="R110" s="2">
        <f>VLOOKUP(A110,[1]TDSheet!$A:$Q,17,0)</f>
        <v>5.4</v>
      </c>
      <c r="S110" s="2">
        <f>VLOOKUP(A110,[1]TDSheet!$A:$L,12,0)</f>
        <v>0.2</v>
      </c>
      <c r="V110" s="2">
        <f t="shared" si="8"/>
        <v>0</v>
      </c>
    </row>
    <row r="111" spans="1:22" outlineLevel="1" x14ac:dyDescent="0.2">
      <c r="A111" s="8" t="s">
        <v>117</v>
      </c>
      <c r="B111" s="8" t="s">
        <v>11</v>
      </c>
      <c r="C111" s="9">
        <v>21.382999999999999</v>
      </c>
      <c r="D111" s="9"/>
      <c r="E111" s="9"/>
      <c r="F111" s="9">
        <v>21.382999999999999</v>
      </c>
      <c r="G111" s="11">
        <f>VLOOKUP(A111,[1]TDSheet!$A:$G,7,0)</f>
        <v>1</v>
      </c>
      <c r="L111" s="2">
        <f t="shared" si="5"/>
        <v>0</v>
      </c>
      <c r="M111" s="29"/>
      <c r="N111" s="14"/>
      <c r="O111" s="25"/>
      <c r="P111" s="2" t="e">
        <f t="shared" si="6"/>
        <v>#DIV/0!</v>
      </c>
      <c r="Q111" s="2" t="e">
        <f t="shared" si="7"/>
        <v>#DIV/0!</v>
      </c>
      <c r="R111" s="2">
        <f>VLOOKUP(A111,[1]TDSheet!$A:$Q,17,0)</f>
        <v>0</v>
      </c>
      <c r="S111" s="2">
        <f>VLOOKUP(A111,[1]TDSheet!$A:$L,12,0)</f>
        <v>0</v>
      </c>
      <c r="V111" s="2">
        <f t="shared" si="8"/>
        <v>0</v>
      </c>
    </row>
    <row r="112" spans="1:22" outlineLevel="1" x14ac:dyDescent="0.2">
      <c r="A112" s="8" t="s">
        <v>118</v>
      </c>
      <c r="B112" s="8" t="s">
        <v>11</v>
      </c>
      <c r="C112" s="9">
        <v>991.43499999999995</v>
      </c>
      <c r="D112" s="9"/>
      <c r="E112" s="9">
        <v>287.49700000000001</v>
      </c>
      <c r="F112" s="20">
        <f>694.633+F123</f>
        <v>693.29300000000001</v>
      </c>
      <c r="G112" s="11">
        <f>VLOOKUP(A112,[1]TDSheet!$A:$G,7,0)</f>
        <v>1</v>
      </c>
      <c r="L112" s="2">
        <f t="shared" si="5"/>
        <v>57.499400000000001</v>
      </c>
      <c r="M112" s="29"/>
      <c r="N112" s="14"/>
      <c r="O112" s="25">
        <v>500</v>
      </c>
      <c r="P112" s="2">
        <f t="shared" si="6"/>
        <v>12.057395381517024</v>
      </c>
      <c r="Q112" s="2">
        <f t="shared" si="7"/>
        <v>12.057395381517024</v>
      </c>
      <c r="R112" s="2">
        <f>VLOOKUP(A112,[1]TDSheet!$A:$Q,17,0)</f>
        <v>62.942999999999998</v>
      </c>
      <c r="S112" s="2">
        <f>VLOOKUP(A112,[1]TDSheet!$A:$L,12,0)</f>
        <v>40.448</v>
      </c>
      <c r="V112" s="2">
        <f t="shared" si="8"/>
        <v>500</v>
      </c>
    </row>
    <row r="113" spans="1:22" outlineLevel="1" x14ac:dyDescent="0.2">
      <c r="A113" s="8" t="s">
        <v>119</v>
      </c>
      <c r="B113" s="8" t="s">
        <v>11</v>
      </c>
      <c r="C113" s="9">
        <v>131.374</v>
      </c>
      <c r="D113" s="9"/>
      <c r="E113" s="9"/>
      <c r="F113" s="9">
        <v>131.374</v>
      </c>
      <c r="G113" s="11">
        <f>VLOOKUP(A113,[1]TDSheet!$A:$G,7,0)</f>
        <v>1</v>
      </c>
      <c r="L113" s="2">
        <f t="shared" si="5"/>
        <v>0</v>
      </c>
      <c r="M113" s="29"/>
      <c r="N113" s="14"/>
      <c r="O113" s="25"/>
      <c r="P113" s="2" t="e">
        <f t="shared" si="6"/>
        <v>#DIV/0!</v>
      </c>
      <c r="Q113" s="2" t="e">
        <f t="shared" si="7"/>
        <v>#DIV/0!</v>
      </c>
      <c r="R113" s="2">
        <f>VLOOKUP(A113,[1]TDSheet!$A:$Q,17,0)</f>
        <v>0.20800000000000002</v>
      </c>
      <c r="S113" s="2">
        <f>VLOOKUP(A113,[1]TDSheet!$A:$L,12,0)</f>
        <v>0.20800000000000002</v>
      </c>
      <c r="U113" s="18" t="str">
        <f>VLOOKUP(A113,[1]TDSheet!$A:$T,20,0)</f>
        <v>необходимо увеличить продажи</v>
      </c>
      <c r="V113" s="2">
        <f t="shared" si="8"/>
        <v>0</v>
      </c>
    </row>
    <row r="114" spans="1:22" outlineLevel="1" x14ac:dyDescent="0.2">
      <c r="A114" s="8" t="s">
        <v>120</v>
      </c>
      <c r="B114" s="8" t="s">
        <v>11</v>
      </c>
      <c r="C114" s="9">
        <v>35.232999999999997</v>
      </c>
      <c r="D114" s="9"/>
      <c r="E114" s="9"/>
      <c r="F114" s="9">
        <v>35.232999999999997</v>
      </c>
      <c r="G114" s="11">
        <f>VLOOKUP(A114,[1]TDSheet!$A:$G,7,0)</f>
        <v>1</v>
      </c>
      <c r="L114" s="2">
        <f t="shared" si="5"/>
        <v>0</v>
      </c>
      <c r="M114" s="29"/>
      <c r="N114" s="14"/>
      <c r="O114" s="25"/>
      <c r="P114" s="2" t="e">
        <f t="shared" si="6"/>
        <v>#DIV/0!</v>
      </c>
      <c r="Q114" s="2" t="e">
        <f t="shared" si="7"/>
        <v>#DIV/0!</v>
      </c>
      <c r="R114" s="2">
        <f>VLOOKUP(A114,[1]TDSheet!$A:$Q,17,0)</f>
        <v>0</v>
      </c>
      <c r="S114" s="2">
        <f>VLOOKUP(A114,[1]TDSheet!$A:$L,12,0)</f>
        <v>0</v>
      </c>
      <c r="U114" s="18" t="str">
        <f>VLOOKUP(A114,[1]TDSheet!$A:$T,20,0)</f>
        <v>необходимо увеличить продажи</v>
      </c>
      <c r="V114" s="2">
        <f t="shared" si="8"/>
        <v>0</v>
      </c>
    </row>
    <row r="115" spans="1:22" outlineLevel="1" x14ac:dyDescent="0.2">
      <c r="A115" s="8" t="s">
        <v>121</v>
      </c>
      <c r="B115" s="8" t="s">
        <v>20</v>
      </c>
      <c r="C115" s="9">
        <v>20</v>
      </c>
      <c r="D115" s="9"/>
      <c r="E115" s="9"/>
      <c r="F115" s="9">
        <v>20</v>
      </c>
      <c r="G115" s="11">
        <f>VLOOKUP(A115,[1]TDSheet!$A:$G,7,0)</f>
        <v>0.4</v>
      </c>
      <c r="L115" s="2">
        <f t="shared" si="5"/>
        <v>0</v>
      </c>
      <c r="M115" s="29"/>
      <c r="N115" s="14"/>
      <c r="O115" s="25"/>
      <c r="P115" s="2" t="e">
        <f t="shared" si="6"/>
        <v>#DIV/0!</v>
      </c>
      <c r="Q115" s="2" t="e">
        <f t="shared" si="7"/>
        <v>#DIV/0!</v>
      </c>
      <c r="R115" s="2">
        <f>VLOOKUP(A115,[1]TDSheet!$A:$Q,17,0)</f>
        <v>0</v>
      </c>
      <c r="S115" s="2">
        <f>VLOOKUP(A115,[1]TDSheet!$A:$L,12,0)</f>
        <v>0</v>
      </c>
      <c r="U115" s="21" t="s">
        <v>143</v>
      </c>
      <c r="V115" s="2">
        <f t="shared" si="8"/>
        <v>0</v>
      </c>
    </row>
    <row r="116" spans="1:22" outlineLevel="1" x14ac:dyDescent="0.2">
      <c r="A116" s="8" t="s">
        <v>122</v>
      </c>
      <c r="B116" s="8" t="s">
        <v>20</v>
      </c>
      <c r="C116" s="9">
        <v>12</v>
      </c>
      <c r="D116" s="9">
        <v>10</v>
      </c>
      <c r="E116" s="9">
        <v>6</v>
      </c>
      <c r="F116" s="9">
        <v>16</v>
      </c>
      <c r="G116" s="11">
        <f>VLOOKUP(A116,[1]TDSheet!$A:$G,7,0)</f>
        <v>0.5</v>
      </c>
      <c r="L116" s="2">
        <f t="shared" si="5"/>
        <v>1.2</v>
      </c>
      <c r="M116" s="29"/>
      <c r="N116" s="14"/>
      <c r="O116" s="25"/>
      <c r="P116" s="2">
        <f t="shared" si="6"/>
        <v>13.333333333333334</v>
      </c>
      <c r="Q116" s="2">
        <f t="shared" si="7"/>
        <v>13.333333333333334</v>
      </c>
      <c r="R116" s="2">
        <f>VLOOKUP(A116,[1]TDSheet!$A:$Q,17,0)</f>
        <v>1.2</v>
      </c>
      <c r="S116" s="2">
        <f>VLOOKUP(A116,[1]TDSheet!$A:$L,12,0)</f>
        <v>0</v>
      </c>
      <c r="U116" s="18" t="str">
        <f>VLOOKUP(A116,[1]TDSheet!$A:$T,20,0)</f>
        <v>необходимо увеличить продажи</v>
      </c>
      <c r="V116" s="2">
        <f t="shared" si="8"/>
        <v>0</v>
      </c>
    </row>
    <row r="117" spans="1:22" outlineLevel="1" x14ac:dyDescent="0.2">
      <c r="A117" s="8" t="s">
        <v>123</v>
      </c>
      <c r="B117" s="8" t="s">
        <v>20</v>
      </c>
      <c r="C117" s="9">
        <v>22</v>
      </c>
      <c r="D117" s="9"/>
      <c r="E117" s="9">
        <v>9</v>
      </c>
      <c r="F117" s="9">
        <v>13</v>
      </c>
      <c r="G117" s="11">
        <f>VLOOKUP(A117,[1]TDSheet!$A:$G,7,0)</f>
        <v>0.35</v>
      </c>
      <c r="L117" s="2">
        <f t="shared" si="5"/>
        <v>1.8</v>
      </c>
      <c r="M117" s="29"/>
      <c r="N117" s="14"/>
      <c r="O117" s="25"/>
      <c r="P117" s="2">
        <f t="shared" si="6"/>
        <v>7.2222222222222223</v>
      </c>
      <c r="Q117" s="2">
        <f t="shared" si="7"/>
        <v>7.2222222222222223</v>
      </c>
      <c r="R117" s="2">
        <f>VLOOKUP(A117,[1]TDSheet!$A:$Q,17,0)</f>
        <v>0.4</v>
      </c>
      <c r="S117" s="2">
        <f>VLOOKUP(A117,[1]TDSheet!$A:$L,12,0)</f>
        <v>0.4</v>
      </c>
      <c r="V117" s="2">
        <f t="shared" si="8"/>
        <v>0</v>
      </c>
    </row>
    <row r="118" spans="1:22" outlineLevel="1" x14ac:dyDescent="0.2">
      <c r="A118" s="8" t="s">
        <v>124</v>
      </c>
      <c r="B118" s="8" t="s">
        <v>11</v>
      </c>
      <c r="C118" s="9">
        <v>37.247</v>
      </c>
      <c r="D118" s="9"/>
      <c r="E118" s="9"/>
      <c r="F118" s="9">
        <v>37.247</v>
      </c>
      <c r="G118" s="11">
        <f>VLOOKUP(A118,[1]TDSheet!$A:$G,7,0)</f>
        <v>1</v>
      </c>
      <c r="L118" s="2">
        <f t="shared" si="5"/>
        <v>0</v>
      </c>
      <c r="M118" s="29"/>
      <c r="N118" s="14"/>
      <c r="O118" s="25"/>
      <c r="P118" s="2" t="e">
        <f t="shared" si="6"/>
        <v>#DIV/0!</v>
      </c>
      <c r="Q118" s="2" t="e">
        <f t="shared" si="7"/>
        <v>#DIV/0!</v>
      </c>
      <c r="R118" s="2">
        <f>VLOOKUP(A118,[1]TDSheet!$A:$Q,17,0)</f>
        <v>0.53200000000000003</v>
      </c>
      <c r="S118" s="2">
        <f>VLOOKUP(A118,[1]TDSheet!$A:$L,12,0)</f>
        <v>0.53200000000000003</v>
      </c>
      <c r="U118" s="18" t="str">
        <f>VLOOKUP(A118,[1]TDSheet!$A:$T,20,0)</f>
        <v>необходимо увеличить продажи</v>
      </c>
      <c r="V118" s="2">
        <f t="shared" si="8"/>
        <v>0</v>
      </c>
    </row>
    <row r="119" spans="1:22" outlineLevel="1" x14ac:dyDescent="0.2">
      <c r="A119" s="8" t="s">
        <v>125</v>
      </c>
      <c r="B119" s="8" t="s">
        <v>11</v>
      </c>
      <c r="C119" s="9">
        <v>64.385000000000005</v>
      </c>
      <c r="D119" s="9">
        <v>21.605</v>
      </c>
      <c r="E119" s="9">
        <v>6.7</v>
      </c>
      <c r="F119" s="9">
        <v>79.290000000000006</v>
      </c>
      <c r="G119" s="11">
        <f>VLOOKUP(A119,[1]TDSheet!$A:$G,7,0)</f>
        <v>1</v>
      </c>
      <c r="L119" s="2">
        <f t="shared" si="5"/>
        <v>1.34</v>
      </c>
      <c r="M119" s="29"/>
      <c r="N119" s="14"/>
      <c r="O119" s="25">
        <v>150</v>
      </c>
      <c r="P119" s="2">
        <f t="shared" si="6"/>
        <v>59.171641791044777</v>
      </c>
      <c r="Q119" s="2">
        <f t="shared" si="7"/>
        <v>59.171641791044777</v>
      </c>
      <c r="R119" s="2">
        <f>VLOOKUP(A119,[1]TDSheet!$A:$Q,17,0)</f>
        <v>6.4239999999999995</v>
      </c>
      <c r="S119" s="2">
        <f>VLOOKUP(A119,[1]TDSheet!$A:$L,12,0)</f>
        <v>6.9599999999999991</v>
      </c>
      <c r="U119" s="21" t="s">
        <v>143</v>
      </c>
      <c r="V119" s="2">
        <f t="shared" si="8"/>
        <v>150</v>
      </c>
    </row>
    <row r="120" spans="1:22" outlineLevel="1" x14ac:dyDescent="0.2">
      <c r="A120" s="8" t="s">
        <v>126</v>
      </c>
      <c r="B120" s="8" t="s">
        <v>20</v>
      </c>
      <c r="C120" s="9">
        <v>12</v>
      </c>
      <c r="D120" s="9"/>
      <c r="E120" s="9"/>
      <c r="F120" s="9">
        <v>12</v>
      </c>
      <c r="G120" s="11">
        <f>VLOOKUP(A120,[1]TDSheet!$A:$G,7,0)</f>
        <v>0.28000000000000003</v>
      </c>
      <c r="L120" s="2">
        <f t="shared" si="5"/>
        <v>0</v>
      </c>
      <c r="M120" s="29"/>
      <c r="N120" s="14"/>
      <c r="O120" s="25"/>
      <c r="P120" s="2" t="e">
        <f t="shared" si="6"/>
        <v>#DIV/0!</v>
      </c>
      <c r="Q120" s="2" t="e">
        <f t="shared" si="7"/>
        <v>#DIV/0!</v>
      </c>
      <c r="R120" s="2">
        <f>VLOOKUP(A120,[1]TDSheet!$A:$Q,17,0)</f>
        <v>0</v>
      </c>
      <c r="S120" s="2">
        <f>VLOOKUP(A120,[1]TDSheet!$A:$L,12,0)</f>
        <v>0</v>
      </c>
      <c r="V120" s="2">
        <f t="shared" si="8"/>
        <v>0</v>
      </c>
    </row>
    <row r="121" spans="1:22" outlineLevel="1" x14ac:dyDescent="0.2">
      <c r="A121" s="15" t="s">
        <v>127</v>
      </c>
      <c r="B121" s="15" t="s">
        <v>20</v>
      </c>
      <c r="C121" s="24"/>
      <c r="D121" s="16">
        <v>18</v>
      </c>
      <c r="E121" s="16"/>
      <c r="F121" s="16">
        <v>18</v>
      </c>
      <c r="G121" s="11">
        <v>0</v>
      </c>
      <c r="L121" s="2">
        <f t="shared" si="5"/>
        <v>0</v>
      </c>
      <c r="M121" s="29"/>
      <c r="N121" s="14"/>
      <c r="O121" s="25"/>
      <c r="P121" s="2" t="e">
        <f t="shared" si="6"/>
        <v>#DIV/0!</v>
      </c>
      <c r="Q121" s="2" t="e">
        <f t="shared" si="7"/>
        <v>#DIV/0!</v>
      </c>
      <c r="R121" s="2">
        <v>0</v>
      </c>
      <c r="S121" s="2">
        <v>0</v>
      </c>
      <c r="U121" s="23" t="s">
        <v>144</v>
      </c>
      <c r="V121" s="2">
        <f t="shared" si="8"/>
        <v>0</v>
      </c>
    </row>
    <row r="122" spans="1:22" outlineLevel="1" x14ac:dyDescent="0.2">
      <c r="A122" s="8" t="s">
        <v>128</v>
      </c>
      <c r="B122" s="8" t="s">
        <v>20</v>
      </c>
      <c r="C122" s="10"/>
      <c r="D122" s="9">
        <v>20</v>
      </c>
      <c r="E122" s="9">
        <v>4</v>
      </c>
      <c r="F122" s="9">
        <v>16</v>
      </c>
      <c r="G122" s="11">
        <f>VLOOKUP(A122,[1]TDSheet!$A:$G,7,0)</f>
        <v>0.375</v>
      </c>
      <c r="L122" s="2">
        <f t="shared" si="5"/>
        <v>0.8</v>
      </c>
      <c r="M122" s="29"/>
      <c r="N122" s="14"/>
      <c r="O122" s="25"/>
      <c r="P122" s="2">
        <f t="shared" si="6"/>
        <v>20</v>
      </c>
      <c r="Q122" s="2">
        <f t="shared" si="7"/>
        <v>20</v>
      </c>
      <c r="R122" s="2">
        <f>VLOOKUP(A122,[1]TDSheet!$A:$Q,17,0)</f>
        <v>0.2</v>
      </c>
      <c r="S122" s="2">
        <f>VLOOKUP(A122,[1]TDSheet!$A:$L,12,0)</f>
        <v>0.2</v>
      </c>
      <c r="V122" s="2">
        <f t="shared" si="8"/>
        <v>0</v>
      </c>
    </row>
    <row r="123" spans="1:22" outlineLevel="1" x14ac:dyDescent="0.2">
      <c r="A123" s="19" t="s">
        <v>129</v>
      </c>
      <c r="B123" s="8" t="s">
        <v>11</v>
      </c>
      <c r="C123" s="10"/>
      <c r="D123" s="9"/>
      <c r="E123" s="9">
        <v>1.34</v>
      </c>
      <c r="F123" s="20">
        <v>-1.34</v>
      </c>
      <c r="G123" s="11">
        <v>0</v>
      </c>
      <c r="L123" s="2">
        <f t="shared" si="5"/>
        <v>0.26800000000000002</v>
      </c>
      <c r="M123" s="29"/>
      <c r="N123" s="14"/>
      <c r="O123" s="25"/>
      <c r="P123" s="2">
        <f t="shared" si="6"/>
        <v>-5</v>
      </c>
      <c r="Q123" s="2">
        <f t="shared" si="7"/>
        <v>-5</v>
      </c>
      <c r="R123" s="2">
        <v>0</v>
      </c>
      <c r="S123" s="2">
        <v>0</v>
      </c>
      <c r="V123" s="2">
        <f t="shared" si="8"/>
        <v>0</v>
      </c>
    </row>
    <row r="124" spans="1:22" outlineLevel="1" x14ac:dyDescent="0.2">
      <c r="A124" s="19" t="s">
        <v>130</v>
      </c>
      <c r="B124" s="8" t="s">
        <v>20</v>
      </c>
      <c r="C124" s="10"/>
      <c r="D124" s="9"/>
      <c r="E124" s="9">
        <v>7</v>
      </c>
      <c r="F124" s="20">
        <v>-7</v>
      </c>
      <c r="G124" s="11">
        <v>0</v>
      </c>
      <c r="L124" s="2">
        <f t="shared" si="5"/>
        <v>1.4</v>
      </c>
      <c r="M124" s="29"/>
      <c r="N124" s="14"/>
      <c r="O124" s="25"/>
      <c r="P124" s="2">
        <f t="shared" si="6"/>
        <v>-5</v>
      </c>
      <c r="Q124" s="2">
        <f t="shared" si="7"/>
        <v>-5</v>
      </c>
      <c r="R124" s="2">
        <v>0</v>
      </c>
      <c r="S124" s="2">
        <v>0</v>
      </c>
      <c r="V124" s="2">
        <f t="shared" si="8"/>
        <v>0</v>
      </c>
    </row>
    <row r="125" spans="1:22" outlineLevel="1" x14ac:dyDescent="0.2">
      <c r="A125" s="19" t="s">
        <v>131</v>
      </c>
      <c r="B125" s="8" t="s">
        <v>20</v>
      </c>
      <c r="C125" s="10"/>
      <c r="D125" s="9"/>
      <c r="E125" s="9">
        <v>2</v>
      </c>
      <c r="F125" s="20">
        <v>-2</v>
      </c>
      <c r="G125" s="11">
        <v>0</v>
      </c>
      <c r="L125" s="2">
        <f t="shared" si="5"/>
        <v>0.4</v>
      </c>
      <c r="M125" s="29"/>
      <c r="N125" s="14"/>
      <c r="O125" s="25"/>
      <c r="P125" s="2">
        <f t="shared" si="6"/>
        <v>-5</v>
      </c>
      <c r="Q125" s="2">
        <f t="shared" si="7"/>
        <v>-5</v>
      </c>
      <c r="R125" s="2">
        <v>0</v>
      </c>
      <c r="S125" s="2">
        <v>0</v>
      </c>
      <c r="V125" s="2">
        <f t="shared" si="8"/>
        <v>0</v>
      </c>
    </row>
  </sheetData>
  <autoFilter ref="A3:W125" xr:uid="{BF881E5B-385F-438E-8872-B45A872805C1}"/>
  <pageMargins left="0.75" right="1" top="0.75" bottom="1" header="0.5" footer="0.5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2023-10-17T09:21:02Z</cp:lastPrinted>
  <dcterms:created xsi:type="dcterms:W3CDTF">2023-10-17T06:41:50Z</dcterms:created>
  <dcterms:modified xsi:type="dcterms:W3CDTF">2023-10-17T09:34:36Z</dcterms:modified>
</cp:coreProperties>
</file>