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727EAE0-66C1-4FB1-B5B2-9C396EA6D8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H9" i="1" l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7" i="1"/>
  <c r="BN227" i="1"/>
  <c r="Z227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BP397" i="1"/>
  <c r="BN397" i="1"/>
  <c r="Z397" i="1"/>
  <c r="Z399" i="1" s="1"/>
  <c r="Y399" i="1"/>
  <c r="BP434" i="1"/>
  <c r="BN434" i="1"/>
  <c r="Z434" i="1"/>
  <c r="Y436" i="1"/>
  <c r="BP444" i="1"/>
  <c r="BN444" i="1"/>
  <c r="Z444" i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Y500" i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Z393" i="1"/>
  <c r="BP391" i="1"/>
  <c r="BN391" i="1"/>
  <c r="Z391" i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Z451" i="1" s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Z554" i="1" s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386" i="1"/>
  <c r="Z577" i="1"/>
  <c r="Z239" i="1"/>
  <c r="Z230" i="1"/>
  <c r="Z194" i="1"/>
  <c r="Z136" i="1"/>
  <c r="Z111" i="1"/>
  <c r="Z102" i="1"/>
  <c r="Z80" i="1"/>
  <c r="Z33" i="1"/>
  <c r="Y669" i="1"/>
  <c r="Y666" i="1"/>
  <c r="Z464" i="1"/>
  <c r="Z495" i="1"/>
  <c r="Y667" i="1"/>
  <c r="Z670" i="1"/>
  <c r="Z251" i="1"/>
  <c r="Y665" i="1"/>
  <c r="Y668" i="1" l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<sst xmlns="http://schemas.openxmlformats.org/spreadsheetml/2006/main" count="3134" uniqueCount="1086">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</sst>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150</v>
      </c>
      <c r="Y42" s="770">
        <f t="shared" ref="Y42:Y47" si="6">IFERROR(IF(X42="",0,CEILING((X42/$H42),1)*$H42),"")</f>
        <v>151.20000000000002</v>
      </c>
      <c r="Z42" s="36">
        <f>IFERROR(IF(Y42=0,"",ROUNDUP(Y42/H42,0)*0.01898),"")</f>
        <v>0.26572000000000001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156.04166666666666</v>
      </c>
      <c r="BN42" s="64">
        <f t="shared" ref="BN42:BN47" si="8">IFERROR(Y42*I42/H42,"0")</f>
        <v>157.29000000000002</v>
      </c>
      <c r="BO42" s="64">
        <f t="shared" ref="BO42:BO47" si="9">IFERROR(1/J42*(X42/H42),"0")</f>
        <v>0.21701388888888887</v>
      </c>
      <c r="BP42" s="64">
        <f t="shared" ref="BP42:BP47" si="10">IFERROR(1/J42*(Y42/H42),"0")</f>
        <v>0.21875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200</v>
      </c>
      <c r="Y45" s="770">
        <f t="shared" si="6"/>
        <v>200</v>
      </c>
      <c r="Z45" s="36">
        <f>IFERROR(IF(Y45=0,"",ROUNDUP(Y45/H45,0)*0.00902),"")</f>
        <v>0.45100000000000001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210.5</v>
      </c>
      <c r="BN45" s="64">
        <f t="shared" si="8"/>
        <v>210.5</v>
      </c>
      <c r="BO45" s="64">
        <f t="shared" si="9"/>
        <v>0.37878787878787878</v>
      </c>
      <c r="BP45" s="64">
        <f t="shared" si="10"/>
        <v>0.37878787878787878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63.888888888888886</v>
      </c>
      <c r="Y48" s="771">
        <f>IFERROR(Y42/H42,"0")+IFERROR(Y43/H43,"0")+IFERROR(Y44/H44,"0")+IFERROR(Y45/H45,"0")+IFERROR(Y46/H46,"0")+IFERROR(Y47/H47,"0")</f>
        <v>64</v>
      </c>
      <c r="Z48" s="771">
        <f>IFERROR(IF(Z42="",0,Z42),"0")+IFERROR(IF(Z43="",0,Z43),"0")+IFERROR(IF(Z44="",0,Z44),"0")+IFERROR(IF(Z45="",0,Z45),"0")+IFERROR(IF(Z46="",0,Z46),"0")+IFERROR(IF(Z47="",0,Z47),"0")</f>
        <v>0.71672000000000002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350</v>
      </c>
      <c r="Y49" s="771">
        <f>IFERROR(SUM(Y42:Y47),"0")</f>
        <v>351.20000000000005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250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260.0694444444444</v>
      </c>
      <c r="BN58" s="64">
        <f t="shared" si="13"/>
        <v>269.64000000000004</v>
      </c>
      <c r="BO58" s="64">
        <f t="shared" si="14"/>
        <v>0.36168981481481477</v>
      </c>
      <c r="BP58" s="64">
        <f t="shared" si="15"/>
        <v>0.37500000000000006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103.14814814814815</v>
      </c>
      <c r="Y64" s="771">
        <f>IFERROR(Y57/H57,"0")+IFERROR(Y58/H58,"0")+IFERROR(Y59/H59,"0")+IFERROR(Y60/H60,"0")+IFERROR(Y61/H61,"0")+IFERROR(Y62/H62,"0")+IFERROR(Y63/H63,"0")</f>
        <v>104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1.1771199999999999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610</v>
      </c>
      <c r="Y65" s="771">
        <f>IFERROR(SUM(Y57:Y63),"0")</f>
        <v>619.20000000000005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200</v>
      </c>
      <c r="Y67" s="770">
        <f>IFERROR(IF(X67="",0,CEILING((X67/$H67),1)*$H67),"")</f>
        <v>205.20000000000002</v>
      </c>
      <c r="Z67" s="36">
        <f>IFERROR(IF(Y67=0,"",ROUNDUP(Y67/H67,0)*0.01898),"")</f>
        <v>0.36062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208.05555555555554</v>
      </c>
      <c r="BN67" s="64">
        <f>IFERROR(Y67*I67/H67,"0")</f>
        <v>213.46499999999997</v>
      </c>
      <c r="BO67" s="64">
        <f>IFERROR(1/J67*(X67/H67),"0")</f>
        <v>0.28935185185185186</v>
      </c>
      <c r="BP67" s="64">
        <f>IFERROR(1/J67*(Y67/H67),"0")</f>
        <v>0.296875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135</v>
      </c>
      <c r="Y70" s="770">
        <f>IFERROR(IF(X70="",0,CEILING((X70/$H70),1)*$H70),"")</f>
        <v>135</v>
      </c>
      <c r="Z70" s="36">
        <f>IFERROR(IF(Y70=0,"",ROUNDUP(Y70/H70,0)*0.00651),"")</f>
        <v>0.32550000000000001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144</v>
      </c>
      <c r="BN70" s="64">
        <f>IFERROR(Y70*I70/H70,"0")</f>
        <v>144</v>
      </c>
      <c r="BO70" s="64">
        <f>IFERROR(1/J70*(X70/H70),"0")</f>
        <v>0.27472527472527475</v>
      </c>
      <c r="BP70" s="64">
        <f>IFERROR(1/J70*(Y70/H70),"0")</f>
        <v>0.27472527472527475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68.518518518518519</v>
      </c>
      <c r="Y71" s="771">
        <f>IFERROR(Y67/H67,"0")+IFERROR(Y68/H68,"0")+IFERROR(Y69/H69,"0")+IFERROR(Y70/H70,"0")</f>
        <v>69</v>
      </c>
      <c r="Z71" s="771">
        <f>IFERROR(IF(Z67="",0,Z67),"0")+IFERROR(IF(Z68="",0,Z68),"0")+IFERROR(IF(Z69="",0,Z69),"0")+IFERROR(IF(Z70="",0,Z70),"0")</f>
        <v>0.68612000000000006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335</v>
      </c>
      <c r="Y72" s="771">
        <f>IFERROR(SUM(Y67:Y70),"0")</f>
        <v>340.20000000000005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180</v>
      </c>
      <c r="Y99" s="770">
        <f>IFERROR(IF(X99="",0,CEILING((X99/$H99),1)*$H99),"")</f>
        <v>183.60000000000002</v>
      </c>
      <c r="Z99" s="36">
        <f>IFERROR(IF(Y99=0,"",ROUNDUP(Y99/H99,0)*0.01898),"")</f>
        <v>0.32266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187.24999999999997</v>
      </c>
      <c r="BN99" s="64">
        <f>IFERROR(Y99*I99/H99,"0")</f>
        <v>190.995</v>
      </c>
      <c r="BO99" s="64">
        <f>IFERROR(1/J99*(X99/H99),"0")</f>
        <v>0.26041666666666663</v>
      </c>
      <c r="BP99" s="64">
        <f>IFERROR(1/J99*(Y99/H99),"0")</f>
        <v>0.265625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405</v>
      </c>
      <c r="Y101" s="770">
        <f>IFERROR(IF(X101="",0,CEILING((X101/$H101),1)*$H101),"")</f>
        <v>405</v>
      </c>
      <c r="Z101" s="36">
        <f>IFERROR(IF(Y101=0,"",ROUNDUP(Y101/H101,0)*0.00902),"")</f>
        <v>0.81180000000000008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423.9</v>
      </c>
      <c r="BN101" s="64">
        <f>IFERROR(Y101*I101/H101,"0")</f>
        <v>423.9</v>
      </c>
      <c r="BO101" s="64">
        <f>IFERROR(1/J101*(X101/H101),"0")</f>
        <v>0.68181818181818188</v>
      </c>
      <c r="BP101" s="64">
        <f>IFERROR(1/J101*(Y101/H101),"0")</f>
        <v>0.68181818181818188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106.66666666666666</v>
      </c>
      <c r="Y102" s="771">
        <f>IFERROR(Y99/H99,"0")+IFERROR(Y100/H100,"0")+IFERROR(Y101/H101,"0")</f>
        <v>107</v>
      </c>
      <c r="Z102" s="771">
        <f>IFERROR(IF(Z99="",0,Z99),"0")+IFERROR(IF(Z100="",0,Z100),"0")+IFERROR(IF(Z101="",0,Z101),"0")</f>
        <v>1.13446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585</v>
      </c>
      <c r="Y103" s="771">
        <f>IFERROR(SUM(Y99:Y101),"0")</f>
        <v>588.6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150</v>
      </c>
      <c r="Y105" s="770">
        <f t="shared" ref="Y105:Y110" si="26">IFERROR(IF(X105="",0,CEILING((X105/$H105),1)*$H105),"")</f>
        <v>151.20000000000002</v>
      </c>
      <c r="Z105" s="36">
        <f>IFERROR(IF(Y105=0,"",ROUNDUP(Y105/H105,0)*0.01898),"")</f>
        <v>0.34164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159.26785714285714</v>
      </c>
      <c r="BN105" s="64">
        <f t="shared" ref="BN105:BN110" si="28">IFERROR(Y105*I105/H105,"0")</f>
        <v>160.542</v>
      </c>
      <c r="BO105" s="64">
        <f t="shared" ref="BO105:BO110" si="29">IFERROR(1/J105*(X105/H105),"0")</f>
        <v>0.27901785714285715</v>
      </c>
      <c r="BP105" s="64">
        <f t="shared" ref="BP105:BP110" si="30">IFERROR(1/J105*(Y105/H105),"0")</f>
        <v>0.28125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540</v>
      </c>
      <c r="Y107" s="770">
        <f t="shared" si="26"/>
        <v>540</v>
      </c>
      <c r="Z107" s="36">
        <f>IFERROR(IF(Y107=0,"",ROUNDUP(Y107/H107,0)*0.00651),"")</f>
        <v>1.302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590.4</v>
      </c>
      <c r="BN107" s="64">
        <f t="shared" si="28"/>
        <v>590.4</v>
      </c>
      <c r="BO107" s="64">
        <f t="shared" si="29"/>
        <v>1.098901098901099</v>
      </c>
      <c r="BP107" s="64">
        <f t="shared" si="30"/>
        <v>1.098901098901099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217.85714285714286</v>
      </c>
      <c r="Y111" s="771">
        <f>IFERROR(Y105/H105,"0")+IFERROR(Y106/H106,"0")+IFERROR(Y107/H107,"0")+IFERROR(Y108/H108,"0")+IFERROR(Y109/H109,"0")+IFERROR(Y110/H110,"0")</f>
        <v>218</v>
      </c>
      <c r="Z111" s="771">
        <f>IFERROR(IF(Z105="",0,Z105),"0")+IFERROR(IF(Z106="",0,Z106),"0")+IFERROR(IF(Z107="",0,Z107),"0")+IFERROR(IF(Z108="",0,Z108),"0")+IFERROR(IF(Z109="",0,Z109),"0")+IFERROR(IF(Z110="",0,Z110),"0")</f>
        <v>1.64364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690</v>
      </c>
      <c r="Y112" s="771">
        <f>IFERROR(SUM(Y105:Y110),"0")</f>
        <v>691.2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60</v>
      </c>
      <c r="Y115" s="770">
        <f>IFERROR(IF(X115="",0,CEILING((X115/$H115),1)*$H115),"")</f>
        <v>67.199999999999989</v>
      </c>
      <c r="Z115" s="36">
        <f>IFERROR(IF(Y115=0,"",ROUNDUP(Y115/H115,0)*0.01898),"")</f>
        <v>0.11388000000000001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62.330357142857146</v>
      </c>
      <c r="BN115" s="64">
        <f>IFERROR(Y115*I115/H115,"0")</f>
        <v>69.809999999999988</v>
      </c>
      <c r="BO115" s="64">
        <f>IFERROR(1/J115*(X115/H115),"0")</f>
        <v>8.3705357142857151E-2</v>
      </c>
      <c r="BP115" s="64">
        <f>IFERROR(1/J115*(Y115/H115),"0")</f>
        <v>9.3749999999999986E-2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720</v>
      </c>
      <c r="Y118" s="770">
        <f>IFERROR(IF(X118="",0,CEILING((X118/$H118),1)*$H118),"")</f>
        <v>720</v>
      </c>
      <c r="Z118" s="36">
        <f>IFERROR(IF(Y118=0,"",ROUNDUP(Y118/H118,0)*0.00902),"")</f>
        <v>1.4432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753.59999999999991</v>
      </c>
      <c r="BN118" s="64">
        <f>IFERROR(Y118*I118/H118,"0")</f>
        <v>753.59999999999991</v>
      </c>
      <c r="BO118" s="64">
        <f>IFERROR(1/J118*(X118/H118),"0")</f>
        <v>1.2121212121212122</v>
      </c>
      <c r="BP118" s="64">
        <f>IFERROR(1/J118*(Y118/H118),"0")</f>
        <v>1.2121212121212122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165.35714285714286</v>
      </c>
      <c r="Y120" s="771">
        <f>IFERROR(Y115/H115,"0")+IFERROR(Y116/H116,"0")+IFERROR(Y117/H117,"0")+IFERROR(Y118/H118,"0")+IFERROR(Y119/H119,"0")</f>
        <v>166</v>
      </c>
      <c r="Z120" s="771">
        <f>IFERROR(IF(Z115="",0,Z115),"0")+IFERROR(IF(Z116="",0,Z116),"0")+IFERROR(IF(Z117="",0,Z117),"0")+IFERROR(IF(Z118="",0,Z118),"0")+IFERROR(IF(Z119="",0,Z119),"0")</f>
        <v>1.55708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780</v>
      </c>
      <c r="Y121" s="771">
        <f>IFERROR(SUM(Y115:Y119),"0")</f>
        <v>787.2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600</v>
      </c>
      <c r="Y130" s="770">
        <f t="shared" si="31"/>
        <v>604.80000000000007</v>
      </c>
      <c r="Z130" s="36">
        <f>IFERROR(IF(Y130=0,"",ROUNDUP(Y130/H130,0)*0.01898),"")</f>
        <v>1.36656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636.64285714285711</v>
      </c>
      <c r="BN130" s="64">
        <f t="shared" si="33"/>
        <v>641.7360000000001</v>
      </c>
      <c r="BO130" s="64">
        <f t="shared" si="34"/>
        <v>1.1160714285714286</v>
      </c>
      <c r="BP130" s="64">
        <f t="shared" si="35"/>
        <v>1.125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75</v>
      </c>
      <c r="Y134" s="770">
        <f t="shared" si="31"/>
        <v>75.600000000000009</v>
      </c>
      <c r="Z134" s="36">
        <f>IFERROR(IF(Y134=0,"",ROUNDUP(Y134/H134,0)*0.00651),"")</f>
        <v>0.27342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82.5</v>
      </c>
      <c r="BN134" s="64">
        <f t="shared" si="33"/>
        <v>83.160000000000011</v>
      </c>
      <c r="BO134" s="64">
        <f t="shared" si="34"/>
        <v>0.22893772893772893</v>
      </c>
      <c r="BP134" s="64">
        <f t="shared" si="35"/>
        <v>0.23076923076923084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313.09523809523813</v>
      </c>
      <c r="Y136" s="771">
        <f>IFERROR(Y129/H129,"0")+IFERROR(Y130/H130,"0")+IFERROR(Y131/H131,"0")+IFERROR(Y132/H132,"0")+IFERROR(Y133/H133,"0")+IFERROR(Y134/H134,"0")+IFERROR(Y135/H135,"0")</f>
        <v>314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2.94198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1215</v>
      </c>
      <c r="Y137" s="771">
        <f>IFERROR(SUM(Y129:Y135),"0")</f>
        <v>1220.4000000000001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23.1</v>
      </c>
      <c r="Y140" s="770">
        <f>IFERROR(IF(X140="",0,CEILING((X140/$H140),1)*$H140),"")</f>
        <v>23.759999999999998</v>
      </c>
      <c r="Z140" s="36">
        <f>IFERROR(IF(Y140=0,"",ROUNDUP(Y140/H140,0)*0.00651),"")</f>
        <v>7.8119999999999995E-2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26.11</v>
      </c>
      <c r="BN140" s="64">
        <f>IFERROR(Y140*I140/H140,"0")</f>
        <v>26.855999999999998</v>
      </c>
      <c r="BO140" s="64">
        <f>IFERROR(1/J140*(X140/H140),"0")</f>
        <v>6.4102564102564111E-2</v>
      </c>
      <c r="BP140" s="64">
        <f>IFERROR(1/J140*(Y140/H140),"0")</f>
        <v>6.5934065934065936E-2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11.666666666666668</v>
      </c>
      <c r="Y141" s="771">
        <f>IFERROR(Y139/H139,"0")+IFERROR(Y140/H140,"0")</f>
        <v>11.999999999999998</v>
      </c>
      <c r="Z141" s="771">
        <f>IFERROR(IF(Z139="",0,Z139),"0")+IFERROR(IF(Z140="",0,Z140),"0")</f>
        <v>7.8119999999999995E-2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23.1</v>
      </c>
      <c r="Y142" s="771">
        <f>IFERROR(SUM(Y139:Y140),"0")</f>
        <v>23.759999999999998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68</v>
      </c>
      <c r="Y146" s="770">
        <f>IFERROR(IF(X146="",0,CEILING((X146/$H146),1)*$H146),"")</f>
        <v>70.400000000000006</v>
      </c>
      <c r="Z146" s="36">
        <f>IFERROR(IF(Y146=0,"",ROUNDUP(Y146/H146,0)*0.00651),"")</f>
        <v>0.14322000000000001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71.825000000000003</v>
      </c>
      <c r="BN146" s="64">
        <f>IFERROR(Y146*I146/H146,"0")</f>
        <v>74.36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21.25</v>
      </c>
      <c r="Y148" s="771">
        <f>IFERROR(Y145/H145,"0")+IFERROR(Y146/H146,"0")+IFERROR(Y147/H147,"0")</f>
        <v>22</v>
      </c>
      <c r="Z148" s="771">
        <f>IFERROR(IF(Z145="",0,Z145),"0")+IFERROR(IF(Z146="",0,Z146),"0")+IFERROR(IF(Z147="",0,Z147),"0")</f>
        <v>0.14322000000000001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68</v>
      </c>
      <c r="Y149" s="771">
        <f>IFERROR(SUM(Y145:Y147),"0")</f>
        <v>70.400000000000006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21</v>
      </c>
      <c r="Y152" s="770">
        <f>IFERROR(IF(X152="",0,CEILING((X152/$H152),1)*$H152),"")</f>
        <v>22.4</v>
      </c>
      <c r="Z152" s="36">
        <f>IFERROR(IF(Y152=0,"",ROUNDUP(Y152/H152,0)*0.00651),"")</f>
        <v>5.2080000000000001E-2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23.01</v>
      </c>
      <c r="BN152" s="64">
        <f>IFERROR(Y152*I152/H152,"0")</f>
        <v>24.543999999999997</v>
      </c>
      <c r="BO152" s="64">
        <f>IFERROR(1/J152*(X152/H152),"0")</f>
        <v>4.1208791208791215E-2</v>
      </c>
      <c r="BP152" s="64">
        <f>IFERROR(1/J152*(Y152/H152),"0")</f>
        <v>4.3956043956043959E-2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7.5000000000000009</v>
      </c>
      <c r="Y153" s="771">
        <f>IFERROR(Y151/H151,"0")+IFERROR(Y152/H152,"0")</f>
        <v>8</v>
      </c>
      <c r="Z153" s="771">
        <f>IFERROR(IF(Z151="",0,Z151),"0")+IFERROR(IF(Z152="",0,Z152),"0")</f>
        <v>5.2080000000000001E-2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21</v>
      </c>
      <c r="Y154" s="771">
        <f>IFERROR(SUM(Y151:Y152),"0")</f>
        <v>22.4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12.5</v>
      </c>
      <c r="Y159" s="771">
        <f>IFERROR(Y156/H156,"0")+IFERROR(Y157/H157,"0")+IFERROR(Y158/H158,"0")</f>
        <v>13</v>
      </c>
      <c r="Z159" s="771">
        <f>IFERROR(IF(Z156="",0,Z156),"0")+IFERROR(IF(Z157="",0,Z157),"0")+IFERROR(IF(Z158="",0,Z158),"0")</f>
        <v>8.4629999999999997E-2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33</v>
      </c>
      <c r="Y160" s="771">
        <f>IFERROR(SUM(Y156:Y158),"0")</f>
        <v>34.32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90</v>
      </c>
      <c r="Y186" s="770">
        <f t="shared" ref="Y186:Y193" si="36">IFERROR(IF(X186="",0,CEILING((X186/$H186),1)*$H186),"")</f>
        <v>92.4</v>
      </c>
      <c r="Z186" s="36">
        <f>IFERROR(IF(Y186=0,"",ROUNDUP(Y186/H186,0)*0.00902),"")</f>
        <v>0.19844000000000001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95.785714285714278</v>
      </c>
      <c r="BN186" s="64">
        <f t="shared" ref="BN186:BN193" si="38">IFERROR(Y186*I186/H186,"0")</f>
        <v>98.34</v>
      </c>
      <c r="BO186" s="64">
        <f t="shared" ref="BO186:BO193" si="39">IFERROR(1/J186*(X186/H186),"0")</f>
        <v>0.16233766233766234</v>
      </c>
      <c r="BP186" s="64">
        <f t="shared" ref="BP186:BP193" si="40">IFERROR(1/J186*(Y186/H186),"0")</f>
        <v>0.16666666666666669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122.5</v>
      </c>
      <c r="Y189" s="770">
        <f t="shared" si="36"/>
        <v>123.9</v>
      </c>
      <c r="Z189" s="36">
        <f>IFERROR(IF(Y189=0,"",ROUNDUP(Y189/H189,0)*0.00502),"")</f>
        <v>0.29618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130.08333333333334</v>
      </c>
      <c r="BN189" s="64">
        <f t="shared" si="38"/>
        <v>131.57</v>
      </c>
      <c r="BO189" s="64">
        <f t="shared" si="39"/>
        <v>0.2492877492877493</v>
      </c>
      <c r="BP189" s="64">
        <f t="shared" si="40"/>
        <v>0.25213675213675218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140</v>
      </c>
      <c r="Y190" s="770">
        <f t="shared" si="36"/>
        <v>140.70000000000002</v>
      </c>
      <c r="Z190" s="36">
        <f>IFERROR(IF(Y190=0,"",ROUNDUP(Y190/H190,0)*0.00502),"")</f>
        <v>0.33634000000000003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148.66666666666666</v>
      </c>
      <c r="BN190" s="64">
        <f t="shared" si="38"/>
        <v>149.41</v>
      </c>
      <c r="BO190" s="64">
        <f t="shared" si="39"/>
        <v>0.28490028490028491</v>
      </c>
      <c r="BP190" s="64">
        <f t="shared" si="40"/>
        <v>0.28632478632478636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175</v>
      </c>
      <c r="Y191" s="770">
        <f t="shared" si="36"/>
        <v>176.4</v>
      </c>
      <c r="Z191" s="36">
        <f>IFERROR(IF(Y191=0,"",ROUNDUP(Y191/H191,0)*0.00502),"")</f>
        <v>0.42168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183.33333333333334</v>
      </c>
      <c r="BN191" s="64">
        <f t="shared" si="38"/>
        <v>184.8</v>
      </c>
      <c r="BO191" s="64">
        <f t="shared" si="39"/>
        <v>0.35612535612535612</v>
      </c>
      <c r="BP191" s="64">
        <f t="shared" si="40"/>
        <v>0.35897435897435903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248.8095238095238</v>
      </c>
      <c r="Y194" s="771">
        <f>IFERROR(Y186/H186,"0")+IFERROR(Y187/H187,"0")+IFERROR(Y188/H188,"0")+IFERROR(Y189/H189,"0")+IFERROR(Y190/H190,"0")+IFERROR(Y191/H191,"0")+IFERROR(Y192/H192,"0")+IFERROR(Y193/H193,"0")</f>
        <v>252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1.4330400000000001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607.5</v>
      </c>
      <c r="Y195" s="771">
        <f>IFERROR(SUM(Y186:Y193),"0")</f>
        <v>617.4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150</v>
      </c>
      <c r="Y208" s="770">
        <f t="shared" ref="Y208:Y215" si="41">IFERROR(IF(X208="",0,CEILING((X208/$H208),1)*$H208),"")</f>
        <v>151.20000000000002</v>
      </c>
      <c r="Z208" s="36">
        <f>IFERROR(IF(Y208=0,"",ROUNDUP(Y208/H208,0)*0.00902),"")</f>
        <v>0.25256000000000001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155.83333333333331</v>
      </c>
      <c r="BN208" s="64">
        <f t="shared" ref="BN208:BN215" si="43">IFERROR(Y208*I208/H208,"0")</f>
        <v>157.08000000000001</v>
      </c>
      <c r="BO208" s="64">
        <f t="shared" ref="BO208:BO215" si="44">IFERROR(1/J208*(X208/H208),"0")</f>
        <v>0.21043771043771042</v>
      </c>
      <c r="BP208" s="64">
        <f t="shared" ref="BP208:BP215" si="45">IFERROR(1/J208*(Y208/H208),"0")</f>
        <v>0.21212121212121213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70</v>
      </c>
      <c r="Y209" s="770">
        <f t="shared" si="41"/>
        <v>70.2</v>
      </c>
      <c r="Z209" s="36">
        <f>IFERROR(IF(Y209=0,"",ROUNDUP(Y209/H209,0)*0.00902),"")</f>
        <v>0.11726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72.722222222222229</v>
      </c>
      <c r="BN209" s="64">
        <f t="shared" si="43"/>
        <v>72.930000000000007</v>
      </c>
      <c r="BO209" s="64">
        <f t="shared" si="44"/>
        <v>9.8204264870931535E-2</v>
      </c>
      <c r="BP209" s="64">
        <f t="shared" si="45"/>
        <v>9.8484848484848481E-2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90</v>
      </c>
      <c r="Y210" s="770">
        <f t="shared" si="41"/>
        <v>91.800000000000011</v>
      </c>
      <c r="Z210" s="36">
        <f>IFERROR(IF(Y210=0,"",ROUNDUP(Y210/H210,0)*0.00902),"")</f>
        <v>0.15334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93.5</v>
      </c>
      <c r="BN210" s="64">
        <f t="shared" si="43"/>
        <v>95.37</v>
      </c>
      <c r="BO210" s="64">
        <f t="shared" si="44"/>
        <v>0.12626262626262624</v>
      </c>
      <c r="BP210" s="64">
        <f t="shared" si="45"/>
        <v>0.12878787878787878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120</v>
      </c>
      <c r="Y211" s="770">
        <f t="shared" si="41"/>
        <v>124.2</v>
      </c>
      <c r="Z211" s="36">
        <f>IFERROR(IF(Y211=0,"",ROUNDUP(Y211/H211,0)*0.00902),"")</f>
        <v>0.20746000000000001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124.66666666666667</v>
      </c>
      <c r="BN211" s="64">
        <f t="shared" si="43"/>
        <v>129.03</v>
      </c>
      <c r="BO211" s="64">
        <f t="shared" si="44"/>
        <v>0.16835016835016836</v>
      </c>
      <c r="BP211" s="64">
        <f t="shared" si="45"/>
        <v>0.17424242424242425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24</v>
      </c>
      <c r="Y215" s="770">
        <f t="shared" si="41"/>
        <v>25.2</v>
      </c>
      <c r="Z215" s="36">
        <f>IFERROR(IF(Y215=0,"",ROUNDUP(Y215/H215,0)*0.00502),"")</f>
        <v>7.0280000000000009E-2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25.333333333333329</v>
      </c>
      <c r="BN215" s="64">
        <f t="shared" si="43"/>
        <v>26.599999999999998</v>
      </c>
      <c r="BO215" s="64">
        <f t="shared" si="44"/>
        <v>5.6980056980056981E-2</v>
      </c>
      <c r="BP215" s="64">
        <f t="shared" si="45"/>
        <v>5.9829059829059839E-2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167.96296296296296</v>
      </c>
      <c r="Y216" s="771">
        <f>IFERROR(Y208/H208,"0")+IFERROR(Y209/H209,"0")+IFERROR(Y210/H210,"0")+IFERROR(Y211/H211,"0")+IFERROR(Y212/H212,"0")+IFERROR(Y213/H213,"0")+IFERROR(Y214/H214,"0")+IFERROR(Y215/H215,"0")</f>
        <v>171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1.18242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589</v>
      </c>
      <c r="Y217" s="771">
        <f>IFERROR(SUM(Y208:Y215),"0")</f>
        <v>599.40000000000009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90</v>
      </c>
      <c r="Y222" s="770">
        <f t="shared" si="46"/>
        <v>95.699999999999989</v>
      </c>
      <c r="Z222" s="36">
        <f>IFERROR(IF(Y222=0,"",ROUNDUP(Y222/H222,0)*0.01898),"")</f>
        <v>0.20877999999999999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95.368965517241378</v>
      </c>
      <c r="BN222" s="64">
        <f t="shared" si="48"/>
        <v>101.40899999999999</v>
      </c>
      <c r="BO222" s="64">
        <f t="shared" si="49"/>
        <v>0.16163793103448276</v>
      </c>
      <c r="BP222" s="64">
        <f t="shared" si="50"/>
        <v>0.171875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360</v>
      </c>
      <c r="Y223" s="770">
        <f t="shared" si="46"/>
        <v>360</v>
      </c>
      <c r="Z223" s="36">
        <f t="shared" ref="Z223:Z229" si="51">IFERROR(IF(Y223=0,"",ROUNDUP(Y223/H223,0)*0.00651),"")</f>
        <v>0.97650000000000003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400.5</v>
      </c>
      <c r="BN223" s="64">
        <f t="shared" si="48"/>
        <v>400.5</v>
      </c>
      <c r="BO223" s="64">
        <f t="shared" si="49"/>
        <v>0.82417582417582425</v>
      </c>
      <c r="BP223" s="64">
        <f t="shared" si="50"/>
        <v>0.82417582417582425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320</v>
      </c>
      <c r="Y225" s="770">
        <f t="shared" si="46"/>
        <v>321.59999999999997</v>
      </c>
      <c r="Z225" s="36">
        <f t="shared" si="51"/>
        <v>0.87234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353.60000000000008</v>
      </c>
      <c r="BN225" s="64">
        <f t="shared" si="48"/>
        <v>355.36799999999999</v>
      </c>
      <c r="BO225" s="64">
        <f t="shared" si="49"/>
        <v>0.73260073260073266</v>
      </c>
      <c r="BP225" s="64">
        <f t="shared" si="50"/>
        <v>0.73626373626373631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112</v>
      </c>
      <c r="Y228" s="770">
        <f t="shared" si="46"/>
        <v>112.8</v>
      </c>
      <c r="Z228" s="36">
        <f t="shared" si="51"/>
        <v>0.30597000000000002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123.76</v>
      </c>
      <c r="BN228" s="64">
        <f t="shared" si="48"/>
        <v>124.64400000000001</v>
      </c>
      <c r="BO228" s="64">
        <f t="shared" si="49"/>
        <v>0.25641025641025644</v>
      </c>
      <c r="BP228" s="64">
        <f t="shared" si="50"/>
        <v>0.25824175824175827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300</v>
      </c>
      <c r="Y229" s="770">
        <f t="shared" si="46"/>
        <v>300</v>
      </c>
      <c r="Z229" s="36">
        <f t="shared" si="51"/>
        <v>0.81374999999999997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332.25</v>
      </c>
      <c r="BN229" s="64">
        <f t="shared" si="48"/>
        <v>332.25</v>
      </c>
      <c r="BO229" s="64">
        <f t="shared" si="49"/>
        <v>0.68681318681318682</v>
      </c>
      <c r="BP229" s="64">
        <f t="shared" si="50"/>
        <v>0.68681318681318682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465.34482758620692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467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3.1773400000000001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1182</v>
      </c>
      <c r="Y231" s="771">
        <f>IFERROR(SUM(Y219:Y229),"0")</f>
        <v>1190.0999999999999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20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22.100000000000005</v>
      </c>
      <c r="BN237" s="64">
        <f t="shared" si="54"/>
        <v>23.868000000000002</v>
      </c>
      <c r="BO237" s="64">
        <f t="shared" si="55"/>
        <v>4.5787545787545791E-2</v>
      </c>
      <c r="BP237" s="64">
        <f t="shared" si="56"/>
        <v>4.9450549450549455E-2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36</v>
      </c>
      <c r="Y238" s="770">
        <f t="shared" si="52"/>
        <v>36</v>
      </c>
      <c r="Z238" s="36">
        <f>IFERROR(IF(Y238=0,"",ROUNDUP(Y238/H238,0)*0.00651),"")</f>
        <v>9.7650000000000001E-2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39.780000000000008</v>
      </c>
      <c r="BN238" s="64">
        <f t="shared" si="54"/>
        <v>39.780000000000008</v>
      </c>
      <c r="BO238" s="64">
        <f t="shared" si="55"/>
        <v>8.241758241758243E-2</v>
      </c>
      <c r="BP238" s="64">
        <f t="shared" si="56"/>
        <v>8.241758241758243E-2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23.333333333333336</v>
      </c>
      <c r="Y239" s="771">
        <f>IFERROR(Y233/H233,"0")+IFERROR(Y234/H234,"0")+IFERROR(Y235/H235,"0")+IFERROR(Y236/H236,"0")+IFERROR(Y237/H237,"0")+IFERROR(Y238/H238,"0")</f>
        <v>24</v>
      </c>
      <c r="Z239" s="771">
        <f>IFERROR(IF(Z233="",0,Z233),"0")+IFERROR(IF(Z234="",0,Z234),"0")+IFERROR(IF(Z235="",0,Z235),"0")+IFERROR(IF(Z236="",0,Z236),"0")+IFERROR(IF(Z237="",0,Z237),"0")+IFERROR(IF(Z238="",0,Z238),"0")</f>
        <v>0.15623999999999999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56</v>
      </c>
      <c r="Y240" s="771">
        <f>IFERROR(SUM(Y233:Y238),"0")</f>
        <v>57.599999999999994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48</v>
      </c>
      <c r="Y260" s="770">
        <f t="shared" si="62"/>
        <v>48</v>
      </c>
      <c r="Z260" s="36">
        <f>IFERROR(IF(Y260=0,"",ROUNDUP(Y260/H260,0)*0.00902),"")</f>
        <v>0.10824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50.519999999999996</v>
      </c>
      <c r="BN260" s="64">
        <f t="shared" si="64"/>
        <v>50.519999999999996</v>
      </c>
      <c r="BO260" s="64">
        <f t="shared" si="65"/>
        <v>9.0909090909090912E-2</v>
      </c>
      <c r="BP260" s="64">
        <f t="shared" si="66"/>
        <v>9.0909090909090912E-2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12</v>
      </c>
      <c r="Y264" s="771">
        <f>IFERROR(Y255/H255,"0")+IFERROR(Y256/H256,"0")+IFERROR(Y257/H257,"0")+IFERROR(Y258/H258,"0")+IFERROR(Y259/H259,"0")+IFERROR(Y260/H260,"0")+IFERROR(Y261/H261,"0")+IFERROR(Y262/H262,"0")+IFERROR(Y263/H263,"0")</f>
        <v>12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0.10824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48</v>
      </c>
      <c r="Y265" s="771">
        <f>IFERROR(SUM(Y255:Y263),"0")</f>
        <v>48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180</v>
      </c>
      <c r="Y300" s="770">
        <f t="shared" si="72"/>
        <v>180</v>
      </c>
      <c r="Z300" s="36">
        <f>IFERROR(IF(Y300=0,"",ROUNDUP(Y300/H300,0)*0.00651),"")</f>
        <v>0.48825000000000002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198.9</v>
      </c>
      <c r="BN300" s="64">
        <f t="shared" si="74"/>
        <v>198.9</v>
      </c>
      <c r="BO300" s="64">
        <f t="shared" si="75"/>
        <v>0.41208791208791212</v>
      </c>
      <c r="BP300" s="64">
        <f t="shared" si="76"/>
        <v>0.41208791208791212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360</v>
      </c>
      <c r="Y301" s="770">
        <f t="shared" si="72"/>
        <v>360</v>
      </c>
      <c r="Z301" s="36">
        <f>IFERROR(IF(Y301=0,"",ROUNDUP(Y301/H301,0)*0.00651),"")</f>
        <v>0.97650000000000003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387.00000000000006</v>
      </c>
      <c r="BN301" s="64">
        <f t="shared" si="74"/>
        <v>387.00000000000006</v>
      </c>
      <c r="BO301" s="64">
        <f t="shared" si="75"/>
        <v>0.82417582417582425</v>
      </c>
      <c r="BP301" s="64">
        <f t="shared" si="76"/>
        <v>0.82417582417582425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225</v>
      </c>
      <c r="Y303" s="771">
        <f>IFERROR(Y297/H297,"0")+IFERROR(Y298/H298,"0")+IFERROR(Y299/H299,"0")+IFERROR(Y300/H300,"0")+IFERROR(Y301/H301,"0")+IFERROR(Y302/H302,"0")</f>
        <v>225</v>
      </c>
      <c r="Z303" s="771">
        <f>IFERROR(IF(Z297="",0,Z297),"0")+IFERROR(IF(Z298="",0,Z298),"0")+IFERROR(IF(Z299="",0,Z299),"0")+IFERROR(IF(Z300="",0,Z300),"0")+IFERROR(IF(Z301="",0,Z301),"0")+IFERROR(IF(Z302="",0,Z302),"0")</f>
        <v>1.46475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540</v>
      </c>
      <c r="Y304" s="771">
        <f>IFERROR(SUM(Y297:Y302),"0")</f>
        <v>540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140</v>
      </c>
      <c r="Y369" s="770">
        <f>IFERROR(IF(X369="",0,CEILING((X369/$H369),1)*$H369),"")</f>
        <v>140.70000000000002</v>
      </c>
      <c r="Z369" s="36">
        <f>IFERROR(IF(Y369=0,"",ROUNDUP(Y369/H369,0)*0.00502),"")</f>
        <v>0.33634000000000003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148.66666666666666</v>
      </c>
      <c r="BN369" s="64">
        <f>IFERROR(Y369*I369/H369,"0")</f>
        <v>149.41</v>
      </c>
      <c r="BO369" s="64">
        <f>IFERROR(1/J369*(X369/H369),"0")</f>
        <v>0.28490028490028491</v>
      </c>
      <c r="BP369" s="64">
        <f>IFERROR(1/J369*(Y369/H369),"0")</f>
        <v>0.28632478632478636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66.666666666666657</v>
      </c>
      <c r="Y370" s="771">
        <f>IFERROR(Y366/H366,"0")+IFERROR(Y367/H367,"0")+IFERROR(Y368/H368,"0")+IFERROR(Y369/H369,"0")</f>
        <v>67</v>
      </c>
      <c r="Z370" s="771">
        <f>IFERROR(IF(Z366="",0,Z366),"0")+IFERROR(IF(Z367="",0,Z367),"0")+IFERROR(IF(Z368="",0,Z368),"0")+IFERROR(IF(Z369="",0,Z369),"0")</f>
        <v>0.33634000000000003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140</v>
      </c>
      <c r="Y371" s="771">
        <f>IFERROR(SUM(Y366:Y369),"0")</f>
        <v>140.70000000000002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40</v>
      </c>
      <c r="Y382" s="770">
        <f>IFERROR(IF(X382="",0,CEILING((X382/$H382),1)*$H382),"")</f>
        <v>42</v>
      </c>
      <c r="Z382" s="36">
        <f>IFERROR(IF(Y382=0,"",ROUNDUP(Y382/H382,0)*0.01898),"")</f>
        <v>9.4899999999999998E-2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42.471428571428568</v>
      </c>
      <c r="BN382" s="64">
        <f>IFERROR(Y382*I382/H382,"0")</f>
        <v>44.594999999999999</v>
      </c>
      <c r="BO382" s="64">
        <f>IFERROR(1/J382*(X382/H382),"0")</f>
        <v>7.4404761904761904E-2</v>
      </c>
      <c r="BP382" s="64">
        <f>IFERROR(1/J382*(Y382/H382),"0")</f>
        <v>7.8125E-2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250</v>
      </c>
      <c r="Y383" s="770">
        <f>IFERROR(IF(X383="",0,CEILING((X383/$H383),1)*$H383),"")</f>
        <v>257.39999999999998</v>
      </c>
      <c r="Z383" s="36">
        <f>IFERROR(IF(Y383=0,"",ROUNDUP(Y383/H383,0)*0.01898),"")</f>
        <v>0.62634000000000001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266.63461538461542</v>
      </c>
      <c r="BN383" s="64">
        <f>IFERROR(Y383*I383/H383,"0")</f>
        <v>274.52700000000004</v>
      </c>
      <c r="BO383" s="64">
        <f>IFERROR(1/J383*(X383/H383),"0")</f>
        <v>0.50080128205128205</v>
      </c>
      <c r="BP383" s="64">
        <f>IFERROR(1/J383*(Y383/H383),"0")</f>
        <v>0.515625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38.003663003663</v>
      </c>
      <c r="Y386" s="771">
        <f>IFERROR(Y382/H382,"0")+IFERROR(Y383/H383,"0")+IFERROR(Y384/H384,"0")+IFERROR(Y385/H385,"0")</f>
        <v>40</v>
      </c>
      <c r="Z386" s="771">
        <f>IFERROR(IF(Z382="",0,Z382),"0")+IFERROR(IF(Z383="",0,Z383),"0")+IFERROR(IF(Z384="",0,Z384),"0")+IFERROR(IF(Z385="",0,Z385),"0")</f>
        <v>0.75919999999999999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300</v>
      </c>
      <c r="Y387" s="771">
        <f>IFERROR(SUM(Y382:Y385),"0")</f>
        <v>316.2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21</v>
      </c>
      <c r="Y403" s="770">
        <f>IFERROR(IF(X403="",0,CEILING((X403/$H403),1)*$H403),"")</f>
        <v>21.6</v>
      </c>
      <c r="Z403" s="36">
        <f>IFERROR(IF(Y403=0,"",ROUNDUP(Y403/H403,0)*0.00651),"")</f>
        <v>7.8119999999999995E-2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23.66</v>
      </c>
      <c r="BN403" s="64">
        <f>IFERROR(Y403*I403/H403,"0")</f>
        <v>24.335999999999999</v>
      </c>
      <c r="BO403" s="64">
        <f>IFERROR(1/J403*(X403/H403),"0")</f>
        <v>6.4102564102564111E-2</v>
      </c>
      <c r="BP403" s="64">
        <f>IFERROR(1/J403*(Y403/H403),"0")</f>
        <v>6.5934065934065936E-2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11.666666666666666</v>
      </c>
      <c r="Y404" s="771">
        <f>IFERROR(Y403/H403,"0")</f>
        <v>12</v>
      </c>
      <c r="Z404" s="771">
        <f>IFERROR(IF(Z403="",0,Z403),"0")</f>
        <v>7.8119999999999995E-2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21</v>
      </c>
      <c r="Y405" s="771">
        <f>IFERROR(SUM(Y403:Y403),"0")</f>
        <v>21.6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350</v>
      </c>
      <c r="Y408" s="770">
        <f>IFERROR(IF(X408="",0,CEILING((X408/$H408),1)*$H408),"")</f>
        <v>350.7</v>
      </c>
      <c r="Z408" s="36">
        <f>IFERROR(IF(Y408=0,"",ROUNDUP(Y408/H408,0)*0.00651),"")</f>
        <v>1.08717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391.99999999999994</v>
      </c>
      <c r="BN408" s="64">
        <f>IFERROR(Y408*I408/H408,"0")</f>
        <v>392.78399999999993</v>
      </c>
      <c r="BO408" s="64">
        <f>IFERROR(1/J408*(X408/H408),"0")</f>
        <v>0.91575091575091572</v>
      </c>
      <c r="BP408" s="64">
        <f>IFERROR(1/J408*(Y408/H408),"0")</f>
        <v>0.91758241758241765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420</v>
      </c>
      <c r="Y409" s="770">
        <f>IFERROR(IF(X409="",0,CEILING((X409/$H409),1)*$H409),"")</f>
        <v>420</v>
      </c>
      <c r="Z409" s="36">
        <f>IFERROR(IF(Y409=0,"",ROUNDUP(Y409/H409,0)*0.00651),"")</f>
        <v>1.302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467.99999999999994</v>
      </c>
      <c r="BN409" s="64">
        <f>IFERROR(Y409*I409/H409,"0")</f>
        <v>467.99999999999994</v>
      </c>
      <c r="BO409" s="64">
        <f>IFERROR(1/J409*(X409/H409),"0")</f>
        <v>1.098901098901099</v>
      </c>
      <c r="BP409" s="64">
        <f>IFERROR(1/J409*(Y409/H409),"0")</f>
        <v>1.098901098901099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366.66666666666663</v>
      </c>
      <c r="Y410" s="771">
        <f>IFERROR(Y407/H407,"0")+IFERROR(Y408/H408,"0")+IFERROR(Y409/H409,"0")</f>
        <v>367</v>
      </c>
      <c r="Z410" s="771">
        <f>IFERROR(IF(Z407="",0,Z407),"0")+IFERROR(IF(Z408="",0,Z408),"0")+IFERROR(IF(Z409="",0,Z409),"0")</f>
        <v>2.38917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770</v>
      </c>
      <c r="Y411" s="771">
        <f>IFERROR(SUM(Y407:Y409),"0")</f>
        <v>770.7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1800</v>
      </c>
      <c r="Y415" s="770">
        <f t="shared" ref="Y415:Y424" si="87">IFERROR(IF(X415="",0,CEILING((X415/$H415),1)*$H415),"")</f>
        <v>1800</v>
      </c>
      <c r="Z415" s="36">
        <f>IFERROR(IF(Y415=0,"",ROUNDUP(Y415/H415,0)*0.02175),"")</f>
        <v>2.61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1857.6</v>
      </c>
      <c r="BN415" s="64">
        <f t="shared" ref="BN415:BN424" si="89">IFERROR(Y415*I415/H415,"0")</f>
        <v>1857.6</v>
      </c>
      <c r="BO415" s="64">
        <f t="shared" ref="BO415:BO424" si="90">IFERROR(1/J415*(X415/H415),"0")</f>
        <v>2.5</v>
      </c>
      <c r="BP415" s="64">
        <f t="shared" ref="BP415:BP424" si="91">IFERROR(1/J415*(Y415/H415),"0")</f>
        <v>2.5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1000</v>
      </c>
      <c r="Y417" s="770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220</v>
      </c>
      <c r="Y419" s="770">
        <f t="shared" si="87"/>
        <v>225</v>
      </c>
      <c r="Z419" s="36">
        <f>IFERROR(IF(Y419=0,"",ROUNDUP(Y419/H419,0)*0.02175),"")</f>
        <v>0.32624999999999998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227.04</v>
      </c>
      <c r="BN419" s="64">
        <f t="shared" si="89"/>
        <v>232.2</v>
      </c>
      <c r="BO419" s="64">
        <f t="shared" si="90"/>
        <v>0.30555555555555552</v>
      </c>
      <c r="BP419" s="64">
        <f t="shared" si="91"/>
        <v>0.3125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1500</v>
      </c>
      <c r="Y420" s="770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10</v>
      </c>
      <c r="Y424" s="770">
        <f t="shared" si="87"/>
        <v>10</v>
      </c>
      <c r="Z424" s="36">
        <f>IFERROR(IF(Y424=0,"",ROUNDUP(Y424/H424,0)*0.00902),"")</f>
        <v>1.804E-2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303.33333333333337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6.5865399999999994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4530</v>
      </c>
      <c r="Y426" s="771">
        <f>IFERROR(SUM(Y415:Y424),"0")</f>
        <v>4540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1200</v>
      </c>
      <c r="Y428" s="770">
        <f>IFERROR(IF(X428="",0,CEILING((X428/$H428),1)*$H428),"")</f>
        <v>1200</v>
      </c>
      <c r="Z428" s="36">
        <f>IFERROR(IF(Y428=0,"",ROUNDUP(Y428/H428,0)*0.02175),"")</f>
        <v>1.7399999999999998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1238.4000000000001</v>
      </c>
      <c r="BN428" s="64">
        <f>IFERROR(Y428*I428/H428,"0")</f>
        <v>1238.4000000000001</v>
      </c>
      <c r="BO428" s="64">
        <f>IFERROR(1/J428*(X428/H428),"0")</f>
        <v>1.6666666666666665</v>
      </c>
      <c r="BP428" s="64">
        <f>IFERROR(1/J428*(Y428/H428),"0")</f>
        <v>1.6666666666666665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80</v>
      </c>
      <c r="Y430" s="771">
        <f>IFERROR(Y428/H428,"0")+IFERROR(Y429/H429,"0")</f>
        <v>80</v>
      </c>
      <c r="Z430" s="771">
        <f>IFERROR(IF(Z428="",0,Z428),"0")+IFERROR(IF(Z429="",0,Z429),"0")</f>
        <v>1.7399999999999998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1200</v>
      </c>
      <c r="Y431" s="771">
        <f>IFERROR(SUM(Y428:Y429),"0")</f>
        <v>1200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30</v>
      </c>
      <c r="Y434" s="770">
        <f>IFERROR(IF(X434="",0,CEILING((X434/$H434),1)*$H434),"")</f>
        <v>36</v>
      </c>
      <c r="Z434" s="36">
        <f>IFERROR(IF(Y434=0,"",ROUNDUP(Y434/H434,0)*0.01898),"")</f>
        <v>7.5920000000000001E-2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31.73</v>
      </c>
      <c r="BN434" s="64">
        <f>IFERROR(Y434*I434/H434,"0")</f>
        <v>38.076000000000001</v>
      </c>
      <c r="BO434" s="64">
        <f>IFERROR(1/J434*(X434/H434),"0")</f>
        <v>5.2083333333333336E-2</v>
      </c>
      <c r="BP434" s="64">
        <f>IFERROR(1/J434*(Y434/H434),"0")</f>
        <v>6.25E-2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3.3333333333333335</v>
      </c>
      <c r="Y435" s="771">
        <f>IFERROR(Y433/H433,"0")+IFERROR(Y434/H434,"0")</f>
        <v>4</v>
      </c>
      <c r="Z435" s="771">
        <f>IFERROR(IF(Z433="",0,Z433),"0")+IFERROR(IF(Z434="",0,Z434),"0")</f>
        <v>7.5920000000000001E-2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30</v>
      </c>
      <c r="Y436" s="771">
        <f>IFERROR(SUM(Y433:Y434),"0")</f>
        <v>36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50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51.8125</v>
      </c>
      <c r="BN449" s="64">
        <f t="shared" si="94"/>
        <v>62.175000000000004</v>
      </c>
      <c r="BO449" s="64">
        <f t="shared" si="95"/>
        <v>6.5104166666666671E-2</v>
      </c>
      <c r="BP449" s="64">
        <f t="shared" si="96"/>
        <v>7.8125E-2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4.166666666666667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50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20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20.777777777777779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2.8058361391694722E-2</v>
      </c>
      <c r="BP477" s="64">
        <f t="shared" ref="BP477:BP494" si="101">IFERROR(1/J477*(Y477/H477),"0")</f>
        <v>3.0303030303030304E-2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52.5</v>
      </c>
      <c r="Y483" s="770">
        <f t="shared" si="97"/>
        <v>52.5</v>
      </c>
      <c r="Z483" s="36">
        <f t="shared" si="102"/>
        <v>0.1255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55.75</v>
      </c>
      <c r="BN483" s="64">
        <f t="shared" si="99"/>
        <v>55.75</v>
      </c>
      <c r="BO483" s="64">
        <f t="shared" si="100"/>
        <v>0.10683760683760685</v>
      </c>
      <c r="BP483" s="64">
        <f t="shared" si="101"/>
        <v>0.10683760683760685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70</v>
      </c>
      <c r="Y487" s="770">
        <f t="shared" si="97"/>
        <v>71.400000000000006</v>
      </c>
      <c r="Z487" s="36">
        <f t="shared" si="102"/>
        <v>0.17068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74.333333333333329</v>
      </c>
      <c r="BN487" s="64">
        <f t="shared" si="99"/>
        <v>75.820000000000007</v>
      </c>
      <c r="BO487" s="64">
        <f t="shared" si="100"/>
        <v>0.14245014245014245</v>
      </c>
      <c r="BP487" s="64">
        <f t="shared" si="101"/>
        <v>0.14529914529914531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52.5</v>
      </c>
      <c r="Y491" s="770">
        <f t="shared" si="97"/>
        <v>52.5</v>
      </c>
      <c r="Z491" s="36">
        <f t="shared" si="102"/>
        <v>0.1255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55.75</v>
      </c>
      <c r="BN491" s="64">
        <f t="shared" si="99"/>
        <v>55.75</v>
      </c>
      <c r="BO491" s="64">
        <f t="shared" si="100"/>
        <v>0.10683760683760685</v>
      </c>
      <c r="BP491" s="64">
        <f t="shared" si="101"/>
        <v>0.10683760683760685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87.037037037037038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0.45776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195</v>
      </c>
      <c r="Y496" s="771">
        <f>IFERROR(SUM(Y477:Y494),"0")</f>
        <v>198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10.5</v>
      </c>
      <c r="Y515" s="770">
        <f>IFERROR(IF(X515="",0,CEILING((X515/$H515),1)*$H515),"")</f>
        <v>10.5</v>
      </c>
      <c r="Z515" s="36">
        <f>IFERROR(IF(Y515=0,"",ROUNDUP(Y515/H515,0)*0.00502),"")</f>
        <v>2.5100000000000001E-2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11.149999999999999</v>
      </c>
      <c r="BN515" s="64">
        <f>IFERROR(Y515*I515/H515,"0")</f>
        <v>11.149999999999999</v>
      </c>
      <c r="BO515" s="64">
        <f>IFERROR(1/J515*(X515/H515),"0")</f>
        <v>2.1367521367521368E-2</v>
      </c>
      <c r="BP515" s="64">
        <f>IFERROR(1/J515*(Y515/H515),"0")</f>
        <v>2.1367521367521368E-2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5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2.5100000000000001E-2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10.5</v>
      </c>
      <c r="Y518" s="771">
        <f>IFERROR(SUM(Y512:Y516),"0")</f>
        <v>10.5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4</v>
      </c>
      <c r="Y522" s="770">
        <f>IFERROR(IF(X522="",0,CEILING((X522/$H522),1)*$H522),"")</f>
        <v>4.8</v>
      </c>
      <c r="Z522" s="36">
        <f>IFERROR(IF(Y522=0,"",ROUNDUP(Y522/H522,0)*0.00502),"")</f>
        <v>2.0080000000000001E-2</v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4.3333333333333339</v>
      </c>
      <c r="BN522" s="64">
        <f>IFERROR(Y522*I522/H522,"0")</f>
        <v>5.2</v>
      </c>
      <c r="BO522" s="64">
        <f>IFERROR(1/J522*(X522/H522),"0")</f>
        <v>1.4245014245014247E-2</v>
      </c>
      <c r="BP522" s="64">
        <f>IFERROR(1/J522*(Y522/H522),"0")</f>
        <v>1.7094017094017096E-2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20</v>
      </c>
      <c r="Y525" s="771">
        <f>IFERROR(Y521/H521,"0")+IFERROR(Y522/H522,"0")+IFERROR(Y523/H523,"0")+IFERROR(Y524/H524,"0")</f>
        <v>21</v>
      </c>
      <c r="Z525" s="771">
        <f>IFERROR(IF(Z521="",0,Z521),"0")+IFERROR(IF(Z522="",0,Z522),"0")+IFERROR(IF(Z523="",0,Z523),"0")+IFERROR(IF(Z524="",0,Z524),"0")</f>
        <v>0.10542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32</v>
      </c>
      <c r="Y526" s="771">
        <f>IFERROR(SUM(Y521:Y524),"0")</f>
        <v>33.36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120</v>
      </c>
      <c r="Y539" s="770">
        <f t="shared" ref="Y539:Y553" si="103">IFERROR(IF(X539="",0,CEILING((X539/$H539),1)*$H539),"")</f>
        <v>121.44000000000001</v>
      </c>
      <c r="Z539" s="36">
        <f t="shared" ref="Z539:Z544" si="104">IFERROR(IF(Y539=0,"",ROUNDUP(Y539/H539,0)*0.01196),"")</f>
        <v>0.27507999999999999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128.18181818181816</v>
      </c>
      <c r="BN539" s="64">
        <f t="shared" ref="BN539:BN553" si="106">IFERROR(Y539*I539/H539,"0")</f>
        <v>129.72</v>
      </c>
      <c r="BO539" s="64">
        <f t="shared" ref="BO539:BO553" si="107">IFERROR(1/J539*(X539/H539),"0")</f>
        <v>0.21853146853146854</v>
      </c>
      <c r="BP539" s="64">
        <f t="shared" ref="BP539:BP553" si="108">IFERROR(1/J539*(Y539/H539),"0")</f>
        <v>0.22115384615384617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120</v>
      </c>
      <c r="Y542" s="770">
        <f t="shared" si="103"/>
        <v>121.44000000000001</v>
      </c>
      <c r="Z542" s="36">
        <f t="shared" si="104"/>
        <v>0.27507999999999999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128.18181818181816</v>
      </c>
      <c r="BN542" s="64">
        <f t="shared" si="106"/>
        <v>129.72</v>
      </c>
      <c r="BO542" s="64">
        <f t="shared" si="107"/>
        <v>0.21853146853146854</v>
      </c>
      <c r="BP542" s="64">
        <f t="shared" si="108"/>
        <v>0.22115384615384617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30</v>
      </c>
      <c r="Y544" s="770">
        <f t="shared" si="103"/>
        <v>31.68</v>
      </c>
      <c r="Z544" s="36">
        <f t="shared" si="104"/>
        <v>7.1760000000000004E-2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32.04545454545454</v>
      </c>
      <c r="BN544" s="64">
        <f t="shared" si="106"/>
        <v>33.839999999999996</v>
      </c>
      <c r="BO544" s="64">
        <f t="shared" si="107"/>
        <v>5.4632867132867136E-2</v>
      </c>
      <c r="BP544" s="64">
        <f t="shared" si="108"/>
        <v>5.7692307692307696E-2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108</v>
      </c>
      <c r="Y546" s="770">
        <f t="shared" si="103"/>
        <v>108</v>
      </c>
      <c r="Z546" s="36">
        <f>IFERROR(IF(Y546=0,"",ROUNDUP(Y546/H546,0)*0.00902),"")</f>
        <v>0.27060000000000001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114.3</v>
      </c>
      <c r="BN546" s="64">
        <f t="shared" si="106"/>
        <v>114.3</v>
      </c>
      <c r="BO546" s="64">
        <f t="shared" si="107"/>
        <v>0.22727272727272729</v>
      </c>
      <c r="BP546" s="64">
        <f t="shared" si="108"/>
        <v>0.22727272727272729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106.13636363636363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1.11802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468</v>
      </c>
      <c r="Y555" s="771">
        <f>IFERROR(SUM(Y539:Y553),"0")</f>
        <v>472.56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130</v>
      </c>
      <c r="Y557" s="770">
        <f>IFERROR(IF(X557="",0,CEILING((X557/$H557),1)*$H557),"")</f>
        <v>132</v>
      </c>
      <c r="Z557" s="36">
        <f>IFERROR(IF(Y557=0,"",ROUNDUP(Y557/H557,0)*0.01196),"")</f>
        <v>0.29899999999999999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138.86363636363635</v>
      </c>
      <c r="BN557" s="64">
        <f>IFERROR(Y557*I557/H557,"0")</f>
        <v>140.99999999999997</v>
      </c>
      <c r="BO557" s="64">
        <f>IFERROR(1/J557*(X557/H557),"0")</f>
        <v>0.23674242424242425</v>
      </c>
      <c r="BP557" s="64">
        <f>IFERROR(1/J557*(Y557/H557),"0")</f>
        <v>0.24038461538461539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24.621212121212121</v>
      </c>
      <c r="Y560" s="771">
        <f>IFERROR(Y557/H557,"0")+IFERROR(Y558/H558,"0")+IFERROR(Y559/H559,"0")</f>
        <v>25</v>
      </c>
      <c r="Z560" s="771">
        <f>IFERROR(IF(Z557="",0,Z557),"0")+IFERROR(IF(Z558="",0,Z558),"0")+IFERROR(IF(Z559="",0,Z559),"0")</f>
        <v>0.29899999999999999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130</v>
      </c>
      <c r="Y561" s="771">
        <f>IFERROR(SUM(Y557:Y559),"0")</f>
        <v>132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30</v>
      </c>
      <c r="Y563" s="770">
        <f t="shared" ref="Y563:Y576" si="109">IFERROR(IF(X563="",0,CEILING((X563/$H563),1)*$H563),"")</f>
        <v>31.68</v>
      </c>
      <c r="Z563" s="36">
        <f>IFERROR(IF(Y563=0,"",ROUNDUP(Y563/H563,0)*0.01196),"")</f>
        <v>7.1760000000000004E-2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32.04545454545454</v>
      </c>
      <c r="BN563" s="64">
        <f t="shared" ref="BN563:BN576" si="111">IFERROR(Y563*I563/H563,"0")</f>
        <v>33.839999999999996</v>
      </c>
      <c r="BO563" s="64">
        <f t="shared" ref="BO563:BO576" si="112">IFERROR(1/J563*(X563/H563),"0")</f>
        <v>5.4632867132867136E-2</v>
      </c>
      <c r="BP563" s="64">
        <f t="shared" ref="BP563:BP576" si="113">IFERROR(1/J563*(Y563/H563),"0")</f>
        <v>5.7692307692307696E-2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70</v>
      </c>
      <c r="Y564" s="770">
        <f t="shared" si="109"/>
        <v>73.92</v>
      </c>
      <c r="Z564" s="36">
        <f>IFERROR(IF(Y564=0,"",ROUNDUP(Y564/H564,0)*0.01196),"")</f>
        <v>0.16744000000000001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74.772727272727266</v>
      </c>
      <c r="BN564" s="64">
        <f t="shared" si="111"/>
        <v>78.959999999999994</v>
      </c>
      <c r="BO564" s="64">
        <f t="shared" si="112"/>
        <v>0.12747668997668998</v>
      </c>
      <c r="BP564" s="64">
        <f t="shared" si="113"/>
        <v>0.13461538461538464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72</v>
      </c>
      <c r="Y574" s="770">
        <f t="shared" si="109"/>
        <v>72</v>
      </c>
      <c r="Z574" s="36">
        <f>IFERROR(IF(Y574=0,"",ROUNDUP(Y574/H574,0)*0.00902),"")</f>
        <v>0.1804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76.2</v>
      </c>
      <c r="BN574" s="64">
        <f t="shared" si="111"/>
        <v>76.2</v>
      </c>
      <c r="BO574" s="64">
        <f t="shared" si="112"/>
        <v>0.15151515151515152</v>
      </c>
      <c r="BP574" s="64">
        <f t="shared" si="113"/>
        <v>0.15151515151515152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57.878787878787875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0.64684000000000008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272</v>
      </c>
      <c r="Y578" s="771">
        <f>IFERROR(SUM(Y563:Y576),"0")</f>
        <v>277.92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20</v>
      </c>
      <c r="Y605" s="770">
        <f t="shared" si="114"/>
        <v>24</v>
      </c>
      <c r="Z605" s="36">
        <f>IFERROR(IF(Y605=0,"",ROUNDUP(Y605/H605,0)*0.01898),"")</f>
        <v>3.7960000000000001E-2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20.725000000000001</v>
      </c>
      <c r="BN605" s="64">
        <f t="shared" si="116"/>
        <v>24.87</v>
      </c>
      <c r="BO605" s="64">
        <f t="shared" si="117"/>
        <v>2.6041666666666668E-2</v>
      </c>
      <c r="BP605" s="64">
        <f t="shared" si="118"/>
        <v>3.125E-2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1.6666666666666667</v>
      </c>
      <c r="Y610" s="771">
        <f>IFERROR(Y603/H603,"0")+IFERROR(Y604/H604,"0")+IFERROR(Y605/H605,"0")+IFERROR(Y606/H606,"0")+IFERROR(Y607/H607,"0")+IFERROR(Y608/H608,"0")+IFERROR(Y609/H609,"0")</f>
        <v>2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3.7960000000000001E-2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20</v>
      </c>
      <c r="Y611" s="771">
        <f>IFERROR(SUM(Y603:Y609),"0")</f>
        <v>24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1200</v>
      </c>
      <c r="Y631" s="770">
        <f t="shared" si="124"/>
        <v>1201.2</v>
      </c>
      <c r="Z631" s="36">
        <f>IFERROR(IF(Y631=0,"",ROUNDUP(Y631/H631,0)*0.01898),"")</f>
        <v>2.92292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1279.846153846154</v>
      </c>
      <c r="BN631" s="64">
        <f t="shared" si="126"/>
        <v>1281.1260000000002</v>
      </c>
      <c r="BO631" s="64">
        <f t="shared" si="127"/>
        <v>2.4038461538461537</v>
      </c>
      <c r="BP631" s="64">
        <f t="shared" si="128"/>
        <v>2.40625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153.84615384615384</v>
      </c>
      <c r="Y638" s="771">
        <f>IFERROR(Y630/H630,"0")+IFERROR(Y631/H631,"0")+IFERROR(Y632/H632,"0")+IFERROR(Y633/H633,"0")+IFERROR(Y634/H634,"0")+IFERROR(Y635/H635,"0")+IFERROR(Y636/H636,"0")+IFERROR(Y637/H637,"0")</f>
        <v>154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2.92292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1200</v>
      </c>
      <c r="Y639" s="771">
        <f>IFERROR(SUM(Y630:Y637),"0")</f>
        <v>1201.2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17121.099999999999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17263.12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18121.882635180908</v>
      </c>
      <c r="Y666" s="771">
        <f>IFERROR(SUM(BN22:BN662),"0")</f>
        <v>18271.944999999996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18896.882635180908</v>
      </c>
      <c r="Y668" s="771">
        <f>GrossWeightTotalR+PalletQtyTotalR*25</f>
        <v>19046.944999999996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3566.1445001358788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3591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35.467349999999989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351.20000000000005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959.40000000000009</v>
      </c>
      <c r="E675" s="46">
        <f>IFERROR(Y99*1,"0")+IFERROR(Y100*1,"0")+IFERROR(Y101*1,"0")+IFERROR(Y105*1,"0")+IFERROR(Y106*1,"0")+IFERROR(Y107*1,"0")+IFERROR(Y108*1,"0")+IFERROR(Y109*1,"0")+IFERROR(Y110*1,"0")</f>
        <v>1279.8000000000002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2031.36</v>
      </c>
      <c r="G675" s="46">
        <f>IFERROR(Y145*1,"0")+IFERROR(Y146*1,"0")+IFERROR(Y147*1,"0")+IFERROR(Y151*1,"0")+IFERROR(Y152*1,"0")+IFERROR(Y156*1,"0")+IFERROR(Y157*1,"0")+IFERROR(Y158*1,"0")</f>
        <v>127.12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617.4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1847.1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540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456.90000000000003</v>
      </c>
      <c r="W675" s="46">
        <f>IFERROR(Y403*1,"0")+IFERROR(Y407*1,"0")+IFERROR(Y408*1,"0")+IFERROR(Y409*1,"0")</f>
        <v>792.3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5803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198</v>
      </c>
      <c r="AA675" s="46">
        <f>IFERROR(Y508*1,"0")+IFERROR(Y512*1,"0")+IFERROR(Y513*1,"0")+IFERROR(Y514*1,"0")+IFERROR(Y515*1,"0")+IFERROR(Y516*1,"0")</f>
        <v>10.5</v>
      </c>
      <c r="AB675" s="46">
        <f>IFERROR(Y521*1,"0")+IFERROR(Y522*1,"0")+IFERROR(Y523*1,"0")+IFERROR(Y524*1,"0")</f>
        <v>33.36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882.4799999999999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1225.2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2025-02-12T09:04:52Z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