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4DE5C6-0A57-4757-9EB9-FC8B6EECD8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Z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BP477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P110" i="1"/>
  <c r="BO109" i="1"/>
  <c r="BM109" i="1"/>
  <c r="Y109" i="1"/>
  <c r="BP109" i="1" s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99" i="1" l="1"/>
  <c r="BN499" i="1"/>
  <c r="Z499" i="1"/>
  <c r="BP514" i="1"/>
  <c r="BN514" i="1"/>
  <c r="Z514" i="1"/>
  <c r="BP547" i="1"/>
  <c r="BN547" i="1"/>
  <c r="Z547" i="1"/>
  <c r="BP569" i="1"/>
  <c r="BN569" i="1"/>
  <c r="Z569" i="1"/>
  <c r="BP573" i="1"/>
  <c r="BN573" i="1"/>
  <c r="Z573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7" i="1"/>
  <c r="X665" i="1"/>
  <c r="Y33" i="1"/>
  <c r="Z43" i="1"/>
  <c r="BN43" i="1"/>
  <c r="Z58" i="1"/>
  <c r="BN58" i="1"/>
  <c r="Z70" i="1"/>
  <c r="BN70" i="1"/>
  <c r="Y80" i="1"/>
  <c r="Z84" i="1"/>
  <c r="BN84" i="1"/>
  <c r="Z94" i="1"/>
  <c r="BN94" i="1"/>
  <c r="Z107" i="1"/>
  <c r="BN107" i="1"/>
  <c r="Z110" i="1"/>
  <c r="BN110" i="1"/>
  <c r="Z123" i="1"/>
  <c r="BN123" i="1"/>
  <c r="Z133" i="1"/>
  <c r="BN133" i="1"/>
  <c r="Z152" i="1"/>
  <c r="BN152" i="1"/>
  <c r="Z157" i="1"/>
  <c r="BN157" i="1"/>
  <c r="H675" i="1"/>
  <c r="Y172" i="1"/>
  <c r="Z182" i="1"/>
  <c r="Z183" i="1" s="1"/>
  <c r="BN182" i="1"/>
  <c r="BP182" i="1"/>
  <c r="Z186" i="1"/>
  <c r="BN186" i="1"/>
  <c r="Z199" i="1"/>
  <c r="BN199" i="1"/>
  <c r="Z213" i="1"/>
  <c r="BN213" i="1"/>
  <c r="Z223" i="1"/>
  <c r="BN223" i="1"/>
  <c r="Z244" i="1"/>
  <c r="BN244" i="1"/>
  <c r="Z255" i="1"/>
  <c r="BN255" i="1"/>
  <c r="Z263" i="1"/>
  <c r="BN263" i="1"/>
  <c r="Z278" i="1"/>
  <c r="BN278" i="1"/>
  <c r="Y293" i="1"/>
  <c r="Z299" i="1"/>
  <c r="BN299" i="1"/>
  <c r="Z336" i="1"/>
  <c r="BN336" i="1"/>
  <c r="Z340" i="1"/>
  <c r="BN340" i="1"/>
  <c r="Z362" i="1"/>
  <c r="BN362" i="1"/>
  <c r="Z375" i="1"/>
  <c r="BN375" i="1"/>
  <c r="Z396" i="1"/>
  <c r="BN396" i="1"/>
  <c r="Z417" i="1"/>
  <c r="BN417" i="1"/>
  <c r="Z429" i="1"/>
  <c r="BN429" i="1"/>
  <c r="Z449" i="1"/>
  <c r="BN449" i="1"/>
  <c r="Z477" i="1"/>
  <c r="BN477" i="1"/>
  <c r="Z478" i="1"/>
  <c r="BN478" i="1"/>
  <c r="Z479" i="1"/>
  <c r="BN479" i="1"/>
  <c r="Z484" i="1"/>
  <c r="BN484" i="1"/>
  <c r="Z485" i="1"/>
  <c r="BN485" i="1"/>
  <c r="BP492" i="1"/>
  <c r="BN492" i="1"/>
  <c r="Z492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8" i="1"/>
  <c r="BN548" i="1"/>
  <c r="Z548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AB675" i="1"/>
  <c r="J9" i="1"/>
  <c r="BP119" i="1"/>
  <c r="BN119" i="1"/>
  <c r="BP125" i="1"/>
  <c r="BN125" i="1"/>
  <c r="Z125" i="1"/>
  <c r="BP135" i="1"/>
  <c r="BN135" i="1"/>
  <c r="Z135" i="1"/>
  <c r="BP168" i="1"/>
  <c r="BN168" i="1"/>
  <c r="Z168" i="1"/>
  <c r="BP188" i="1"/>
  <c r="BN188" i="1"/>
  <c r="Z188" i="1"/>
  <c r="Y205" i="1"/>
  <c r="BP203" i="1"/>
  <c r="BN203" i="1"/>
  <c r="Z203" i="1"/>
  <c r="BP257" i="1"/>
  <c r="BN257" i="1"/>
  <c r="Z257" i="1"/>
  <c r="BP377" i="1"/>
  <c r="BN377" i="1"/>
  <c r="Z377" i="1"/>
  <c r="Y404" i="1"/>
  <c r="BP403" i="1"/>
  <c r="BN403" i="1"/>
  <c r="Z403" i="1"/>
  <c r="Z404" i="1" s="1"/>
  <c r="BP407" i="1"/>
  <c r="BN407" i="1"/>
  <c r="Z407" i="1"/>
  <c r="BP419" i="1"/>
  <c r="BN419" i="1"/>
  <c r="Z419" i="1"/>
  <c r="BP443" i="1"/>
  <c r="BN443" i="1"/>
  <c r="Z443" i="1"/>
  <c r="BP455" i="1"/>
  <c r="BN455" i="1"/>
  <c r="Z455" i="1"/>
  <c r="BP481" i="1"/>
  <c r="BN481" i="1"/>
  <c r="Z481" i="1"/>
  <c r="F9" i="1"/>
  <c r="F10" i="1"/>
  <c r="Z22" i="1"/>
  <c r="Z23" i="1" s="1"/>
  <c r="BN22" i="1"/>
  <c r="BP22" i="1"/>
  <c r="Z26" i="1"/>
  <c r="BN26" i="1"/>
  <c r="BP26" i="1"/>
  <c r="Z31" i="1"/>
  <c r="BN31" i="1"/>
  <c r="C675" i="1"/>
  <c r="Z45" i="1"/>
  <c r="BN45" i="1"/>
  <c r="Z51" i="1"/>
  <c r="BN51" i="1"/>
  <c r="BP51" i="1"/>
  <c r="D675" i="1"/>
  <c r="Z60" i="1"/>
  <c r="BN60" i="1"/>
  <c r="Z68" i="1"/>
  <c r="BN68" i="1"/>
  <c r="Z74" i="1"/>
  <c r="BN74" i="1"/>
  <c r="BP74" i="1"/>
  <c r="Z78" i="1"/>
  <c r="BN78" i="1"/>
  <c r="Y90" i="1"/>
  <c r="Z86" i="1"/>
  <c r="BN86" i="1"/>
  <c r="Z92" i="1"/>
  <c r="BN92" i="1"/>
  <c r="BP92" i="1"/>
  <c r="Z99" i="1"/>
  <c r="BN99" i="1"/>
  <c r="Z105" i="1"/>
  <c r="BN105" i="1"/>
  <c r="BP105" i="1"/>
  <c r="Z115" i="1"/>
  <c r="BN115" i="1"/>
  <c r="Z119" i="1"/>
  <c r="BP131" i="1"/>
  <c r="BN131" i="1"/>
  <c r="Z131" i="1"/>
  <c r="G675" i="1"/>
  <c r="BP146" i="1"/>
  <c r="BN146" i="1"/>
  <c r="Z146" i="1"/>
  <c r="BP176" i="1"/>
  <c r="BN176" i="1"/>
  <c r="Z176" i="1"/>
  <c r="BP192" i="1"/>
  <c r="BN192" i="1"/>
  <c r="Z192" i="1"/>
  <c r="BP211" i="1"/>
  <c r="BN211" i="1"/>
  <c r="Z211" i="1"/>
  <c r="BP221" i="1"/>
  <c r="BN221" i="1"/>
  <c r="Z221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297" i="1"/>
  <c r="BN297" i="1"/>
  <c r="Z297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29" i="1"/>
  <c r="BN329" i="1"/>
  <c r="Z329" i="1"/>
  <c r="BP360" i="1"/>
  <c r="BN360" i="1"/>
  <c r="Z360" i="1"/>
  <c r="Y379" i="1"/>
  <c r="BP373" i="1"/>
  <c r="BN373" i="1"/>
  <c r="Z373" i="1"/>
  <c r="BP392" i="1"/>
  <c r="BN392" i="1"/>
  <c r="Z392" i="1"/>
  <c r="X675" i="1"/>
  <c r="BP415" i="1"/>
  <c r="BN415" i="1"/>
  <c r="Z415" i="1"/>
  <c r="BP423" i="1"/>
  <c r="BN423" i="1"/>
  <c r="Z423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P621" i="1"/>
  <c r="BN621" i="1"/>
  <c r="Z621" i="1"/>
  <c r="BP623" i="1"/>
  <c r="BN623" i="1"/>
  <c r="Z623" i="1"/>
  <c r="BP625" i="1"/>
  <c r="BN625" i="1"/>
  <c r="Z625" i="1"/>
  <c r="BP215" i="1"/>
  <c r="BN215" i="1"/>
  <c r="Z215" i="1"/>
  <c r="BP225" i="1"/>
  <c r="BN225" i="1"/>
  <c r="Z225" i="1"/>
  <c r="BP246" i="1"/>
  <c r="BN246" i="1"/>
  <c r="Z246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BP301" i="1"/>
  <c r="BN301" i="1"/>
  <c r="Z301" i="1"/>
  <c r="BP356" i="1"/>
  <c r="BN356" i="1"/>
  <c r="Z356" i="1"/>
  <c r="BP366" i="1"/>
  <c r="BN366" i="1"/>
  <c r="Z366" i="1"/>
  <c r="BP398" i="1"/>
  <c r="BN398" i="1"/>
  <c r="Z398" i="1"/>
  <c r="Y440" i="1"/>
  <c r="Y439" i="1"/>
  <c r="BP438" i="1"/>
  <c r="BN438" i="1"/>
  <c r="Z438" i="1"/>
  <c r="Z439" i="1" s="1"/>
  <c r="BP487" i="1"/>
  <c r="BN487" i="1"/>
  <c r="Z487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23" i="1"/>
  <c r="BN523" i="1"/>
  <c r="Z523" i="1"/>
  <c r="BP541" i="1"/>
  <c r="BN541" i="1"/>
  <c r="Z541" i="1"/>
  <c r="BP550" i="1"/>
  <c r="BN550" i="1"/>
  <c r="Z550" i="1"/>
  <c r="BP552" i="1"/>
  <c r="BN552" i="1"/>
  <c r="Z552" i="1"/>
  <c r="BP558" i="1"/>
  <c r="BN558" i="1"/>
  <c r="Z558" i="1"/>
  <c r="BP564" i="1"/>
  <c r="BN564" i="1"/>
  <c r="Z564" i="1"/>
  <c r="Y584" i="1"/>
  <c r="BP580" i="1"/>
  <c r="BN580" i="1"/>
  <c r="Z580" i="1"/>
  <c r="Y583" i="1"/>
  <c r="Y127" i="1"/>
  <c r="Y137" i="1"/>
  <c r="Y141" i="1"/>
  <c r="Y159" i="1"/>
  <c r="Y194" i="1"/>
  <c r="J675" i="1"/>
  <c r="Y217" i="1"/>
  <c r="Y400" i="1"/>
  <c r="Y399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H9" i="1"/>
  <c r="B675" i="1"/>
  <c r="X666" i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BN93" i="1"/>
  <c r="E675" i="1"/>
  <c r="Z100" i="1"/>
  <c r="Z102" i="1" s="1"/>
  <c r="BN100" i="1"/>
  <c r="Y103" i="1"/>
  <c r="Z106" i="1"/>
  <c r="BN106" i="1"/>
  <c r="Z108" i="1"/>
  <c r="BN108" i="1"/>
  <c r="Z109" i="1"/>
  <c r="BN109" i="1"/>
  <c r="F675" i="1"/>
  <c r="Z116" i="1"/>
  <c r="BN116" i="1"/>
  <c r="Z118" i="1"/>
  <c r="BN118" i="1"/>
  <c r="Y121" i="1"/>
  <c r="Z124" i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BN151" i="1"/>
  <c r="BP151" i="1"/>
  <c r="Z156" i="1"/>
  <c r="Z159" i="1" s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Z281" i="1" s="1"/>
  <c r="Y281" i="1"/>
  <c r="Z293" i="1"/>
  <c r="BP291" i="1"/>
  <c r="BN291" i="1"/>
  <c r="Z291" i="1"/>
  <c r="BP300" i="1"/>
  <c r="BN300" i="1"/>
  <c r="Z300" i="1"/>
  <c r="Z303" i="1" s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8" i="1" l="1"/>
  <c r="Z399" i="1"/>
  <c r="Z205" i="1"/>
  <c r="Z194" i="1"/>
  <c r="Z153" i="1"/>
  <c r="Z136" i="1"/>
  <c r="Z126" i="1"/>
  <c r="Z95" i="1"/>
  <c r="X668" i="1"/>
  <c r="Z342" i="1"/>
  <c r="Z525" i="1"/>
  <c r="Z645" i="1"/>
  <c r="Z610" i="1"/>
  <c r="Z464" i="1"/>
  <c r="Z425" i="1"/>
  <c r="Z379" i="1"/>
  <c r="Z264" i="1"/>
  <c r="Z230" i="1"/>
  <c r="Z111" i="1"/>
  <c r="Z370" i="1"/>
  <c r="Z120" i="1"/>
  <c r="Z80" i="1"/>
  <c r="Y669" i="1"/>
  <c r="Y666" i="1"/>
  <c r="Y667" i="1"/>
  <c r="Z33" i="1"/>
  <c r="Z517" i="1"/>
  <c r="Z495" i="1"/>
  <c r="Z627" i="1"/>
  <c r="Z638" i="1"/>
  <c r="Z435" i="1"/>
  <c r="Z363" i="1"/>
  <c r="Z617" i="1"/>
  <c r="Z577" i="1"/>
  <c r="Z451" i="1"/>
  <c r="Z386" i="1"/>
  <c r="Z251" i="1"/>
  <c r="Z216" i="1"/>
  <c r="Z172" i="1"/>
  <c r="Z148" i="1"/>
  <c r="Z71" i="1"/>
  <c r="Z64" i="1"/>
  <c r="Z48" i="1"/>
  <c r="Y665" i="1"/>
  <c r="Z239" i="1"/>
  <c r="Z670" i="1" l="1"/>
  <c r="Y668" i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<sst xmlns="http://schemas.openxmlformats.org/spreadsheetml/2006/main" count="3137" uniqueCount="1087">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</sst>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45701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40</v>
      </c>
      <c r="Y58" s="770">
        <f t="shared" si="11"/>
        <v>43.2</v>
      </c>
      <c r="Z58" s="36">
        <f>IFERROR(IF(Y58=0,"",ROUNDUP(Y58/H58,0)*0.01898),"")</f>
        <v>7.5920000000000001E-2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41.611111111111107</v>
      </c>
      <c r="BN58" s="64">
        <f t="shared" si="13"/>
        <v>44.94</v>
      </c>
      <c r="BO58" s="64">
        <f t="shared" si="14"/>
        <v>5.7870370370370364E-2</v>
      </c>
      <c r="BP58" s="64">
        <f t="shared" si="15"/>
        <v>6.25E-2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3.7037037037037033</v>
      </c>
      <c r="Y64" s="771">
        <f>IFERROR(Y57/H57,"0")+IFERROR(Y58/H58,"0")+IFERROR(Y59/H59,"0")+IFERROR(Y60/H60,"0")+IFERROR(Y61/H61,"0")+IFERROR(Y62/H62,"0")+IFERROR(Y63/H63,"0")</f>
        <v>4</v>
      </c>
      <c r="Z64" s="771">
        <f>IFERROR(IF(Z57="",0,Z57),"0")+IFERROR(IF(Z58="",0,Z58),"0")+IFERROR(IF(Z59="",0,Z59),"0")+IFERROR(IF(Z60="",0,Z60),"0")+IFERROR(IF(Z61="",0,Z61),"0")+IFERROR(IF(Z62="",0,Z62),"0")+IFERROR(IF(Z63="",0,Z63),"0")</f>
        <v>7.5920000000000001E-2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40</v>
      </c>
      <c r="Y65" s="771">
        <f>IFERROR(SUM(Y57:Y63),"0")</f>
        <v>43.2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30</v>
      </c>
      <c r="Y67" s="770">
        <f>IFERROR(IF(X67="",0,CEILING((X67/$H67),1)*$H67),"")</f>
        <v>32.400000000000006</v>
      </c>
      <c r="Z67" s="36">
        <f>IFERROR(IF(Y67=0,"",ROUNDUP(Y67/H67,0)*0.01898),"")</f>
        <v>5.6940000000000004E-2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31.208333333333329</v>
      </c>
      <c r="BN67" s="64">
        <f>IFERROR(Y67*I67/H67,"0")</f>
        <v>33.705000000000005</v>
      </c>
      <c r="BO67" s="64">
        <f>IFERROR(1/J67*(X67/H67),"0")</f>
        <v>4.3402777777777776E-2</v>
      </c>
      <c r="BP67" s="64">
        <f>IFERROR(1/J67*(Y67/H67),"0")</f>
        <v>4.6875000000000007E-2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2.7777777777777777</v>
      </c>
      <c r="Y71" s="771">
        <f>IFERROR(Y67/H67,"0")+IFERROR(Y68/H68,"0")+IFERROR(Y69/H69,"0")+IFERROR(Y70/H70,"0")</f>
        <v>3.0000000000000004</v>
      </c>
      <c r="Z71" s="771">
        <f>IFERROR(IF(Z67="",0,Z67),"0")+IFERROR(IF(Z68="",0,Z68),"0")+IFERROR(IF(Z69="",0,Z69),"0")+IFERROR(IF(Z70="",0,Z70),"0")</f>
        <v>5.6940000000000004E-2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30</v>
      </c>
      <c r="Y72" s="771">
        <f>IFERROR(SUM(Y67:Y70),"0")</f>
        <v>32.400000000000006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10</v>
      </c>
      <c r="Y105" s="770">
        <f t="shared" ref="Y105:Y110" si="26">IFERROR(IF(X105="",0,CEILING((X105/$H105),1)*$H105),"")</f>
        <v>16.8</v>
      </c>
      <c r="Z105" s="36">
        <f>IFERROR(IF(Y105=0,"",ROUNDUP(Y105/H105,0)*0.01898),"")</f>
        <v>3.7960000000000001E-2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10.617857142857142</v>
      </c>
      <c r="BN105" s="64">
        <f t="shared" ref="BN105:BN110" si="28">IFERROR(Y105*I105/H105,"0")</f>
        <v>17.838000000000001</v>
      </c>
      <c r="BO105" s="64">
        <f t="shared" ref="BO105:BO110" si="29">IFERROR(1/J105*(X105/H105),"0")</f>
        <v>1.8601190476190476E-2</v>
      </c>
      <c r="BP105" s="64">
        <f t="shared" ref="BP105:BP110" si="30">IFERROR(1/J105*(Y105/H105),"0")</f>
        <v>3.125E-2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1.1904761904761905</v>
      </c>
      <c r="Y111" s="771">
        <f>IFERROR(Y105/H105,"0")+IFERROR(Y106/H106,"0")+IFERROR(Y107/H107,"0")+IFERROR(Y108/H108,"0")+IFERROR(Y109/H109,"0")+IFERROR(Y110/H110,"0")</f>
        <v>2</v>
      </c>
      <c r="Z111" s="771">
        <f>IFERROR(IF(Z105="",0,Z105),"0")+IFERROR(IF(Z106="",0,Z106),"0")+IFERROR(IF(Z107="",0,Z107),"0")+IFERROR(IF(Z108="",0,Z108),"0")+IFERROR(IF(Z109="",0,Z109),"0")+IFERROR(IF(Z110="",0,Z110),"0")</f>
        <v>3.7960000000000001E-2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10</v>
      </c>
      <c r="Y112" s="771">
        <f>IFERROR(SUM(Y105:Y110),"0")</f>
        <v>16.8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40</v>
      </c>
      <c r="Y129" s="770">
        <f t="shared" ref="Y129:Y135" si="31">IFERROR(IF(X129="",0,CEILING((X129/$H129),1)*$H129),"")</f>
        <v>42</v>
      </c>
      <c r="Z129" s="36">
        <f>IFERROR(IF(Y129=0,"",ROUNDUP(Y129/H129,0)*0.01898),"")</f>
        <v>9.4899999999999998E-2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42.442857142857136</v>
      </c>
      <c r="BN129" s="64">
        <f t="shared" ref="BN129:BN135" si="33">IFERROR(Y129*I129/H129,"0")</f>
        <v>44.564999999999998</v>
      </c>
      <c r="BO129" s="64">
        <f t="shared" ref="BO129:BO135" si="34">IFERROR(1/J129*(X129/H129),"0")</f>
        <v>7.4404761904761904E-2</v>
      </c>
      <c r="BP129" s="64">
        <f t="shared" ref="BP129:BP135" si="35">IFERROR(1/J129*(Y129/H129),"0")</f>
        <v>7.8125E-2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4.7619047619047619</v>
      </c>
      <c r="Y136" s="771">
        <f>IFERROR(Y129/H129,"0")+IFERROR(Y130/H130,"0")+IFERROR(Y131/H131,"0")+IFERROR(Y132/H132,"0")+IFERROR(Y133/H133,"0")+IFERROR(Y134/H134,"0")+IFERROR(Y135/H135,"0")</f>
        <v>5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9.4899999999999998E-2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40</v>
      </c>
      <c r="Y137" s="771">
        <f>IFERROR(SUM(Y129:Y135),"0")</f>
        <v>42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10</v>
      </c>
      <c r="Y167" s="770">
        <f>IFERROR(IF(X167="",0,CEILING((X167/$H167),1)*$H167),"")</f>
        <v>18</v>
      </c>
      <c r="Z167" s="36">
        <f>IFERROR(IF(Y167=0,"",ROUNDUP(Y167/H167,0)*0.01898),"")</f>
        <v>3.7960000000000001E-2</v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10.65</v>
      </c>
      <c r="BN167" s="64">
        <f>IFERROR(Y167*I167/H167,"0")</f>
        <v>19.170000000000002</v>
      </c>
      <c r="BO167" s="64">
        <f>IFERROR(1/J167*(X167/H167),"0")</f>
        <v>1.7361111111111112E-2</v>
      </c>
      <c r="BP167" s="64">
        <f>IFERROR(1/J167*(Y167/H167),"0")</f>
        <v>3.125E-2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1.1111111111111112</v>
      </c>
      <c r="Y172" s="771">
        <f>IFERROR(Y167/H167,"0")+IFERROR(Y168/H168,"0")+IFERROR(Y169/H169,"0")+IFERROR(Y170/H170,"0")+IFERROR(Y171/H171,"0")</f>
        <v>2</v>
      </c>
      <c r="Z172" s="771">
        <f>IFERROR(IF(Z167="",0,Z167),"0")+IFERROR(IF(Z168="",0,Z168),"0")+IFERROR(IF(Z169="",0,Z169),"0")+IFERROR(IF(Z170="",0,Z170),"0")+IFERROR(IF(Z171="",0,Z171),"0")</f>
        <v>3.7960000000000001E-2</v>
      </c>
      <c r="AA172" s="772"/>
      <c r="AB172" s="772"/>
      <c r="AC172" s="772"/>
    </row>
    <row r="173" spans="1:68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10</v>
      </c>
      <c r="Y173" s="771">
        <f>IFERROR(SUM(Y167:Y171),"0")</f>
        <v>18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20</v>
      </c>
      <c r="Y246" s="770">
        <f t="shared" si="57"/>
        <v>23.2</v>
      </c>
      <c r="Z246" s="36">
        <f>IFERROR(IF(Y246=0,"",ROUNDUP(Y246/H246,0)*0.01898),"")</f>
        <v>3.7960000000000001E-2</v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20.75</v>
      </c>
      <c r="BN246" s="64">
        <f t="shared" si="59"/>
        <v>24.07</v>
      </c>
      <c r="BO246" s="64">
        <f t="shared" si="60"/>
        <v>2.6939655172413795E-2</v>
      </c>
      <c r="BP246" s="64">
        <f t="shared" si="61"/>
        <v>3.125E-2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1.7241379310344829</v>
      </c>
      <c r="Y251" s="771">
        <f>IFERROR(Y243/H243,"0")+IFERROR(Y244/H244,"0")+IFERROR(Y245/H245,"0")+IFERROR(Y246/H246,"0")+IFERROR(Y247/H247,"0")+IFERROR(Y248/H248,"0")+IFERROR(Y249/H249,"0")+IFERROR(Y250/H250,"0")</f>
        <v>2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3.7960000000000001E-2</v>
      </c>
      <c r="AA251" s="772"/>
      <c r="AB251" s="772"/>
      <c r="AC251" s="772"/>
    </row>
    <row r="252" spans="1:68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20</v>
      </c>
      <c r="Y252" s="771">
        <f>IFERROR(SUM(Y243:Y250),"0")</f>
        <v>23.2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80</v>
      </c>
      <c r="Y357" s="770">
        <f t="shared" si="77"/>
        <v>86.4</v>
      </c>
      <c r="Z357" s="36">
        <f>IFERROR(IF(Y357=0,"",ROUNDUP(Y357/H357,0)*0.01898),"")</f>
        <v>0.15184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83.222222222222214</v>
      </c>
      <c r="BN357" s="64">
        <f t="shared" si="79"/>
        <v>89.88</v>
      </c>
      <c r="BO357" s="64">
        <f t="shared" si="80"/>
        <v>0.11574074074074073</v>
      </c>
      <c r="BP357" s="64">
        <f t="shared" si="81"/>
        <v>0.125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7.4074074074074066</v>
      </c>
      <c r="Y363" s="771">
        <f>IFERROR(Y355/H355,"0")+IFERROR(Y356/H356,"0")+IFERROR(Y357/H357,"0")+IFERROR(Y358/H358,"0")+IFERROR(Y359/H359,"0")+IFERROR(Y360/H360,"0")+IFERROR(Y361/H361,"0")+IFERROR(Y362/H362,"0")</f>
        <v>8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0.15184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80</v>
      </c>
      <c r="Y364" s="771">
        <f>IFERROR(SUM(Y355:Y362),"0")</f>
        <v>86.4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20</v>
      </c>
      <c r="Y366" s="770">
        <f>IFERROR(IF(X366="",0,CEILING((X366/$H366),1)*$H366),"")</f>
        <v>21</v>
      </c>
      <c r="Z366" s="36">
        <f>IFERROR(IF(Y366=0,"",ROUNDUP(Y366/H366,0)*0.00902),"")</f>
        <v>4.5100000000000001E-2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21.285714285714281</v>
      </c>
      <c r="BN366" s="64">
        <f>IFERROR(Y366*I366/H366,"0")</f>
        <v>22.349999999999998</v>
      </c>
      <c r="BO366" s="64">
        <f>IFERROR(1/J366*(X366/H366),"0")</f>
        <v>3.6075036075036072E-2</v>
      </c>
      <c r="BP366" s="64">
        <f>IFERROR(1/J366*(Y366/H366),"0")</f>
        <v>3.787878787878788E-2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20</v>
      </c>
      <c r="Y367" s="770">
        <f>IFERROR(IF(X367="",0,CEILING((X367/$H367),1)*$H367),"")</f>
        <v>21</v>
      </c>
      <c r="Z367" s="36">
        <f>IFERROR(IF(Y367=0,"",ROUNDUP(Y367/H367,0)*0.00902),"")</f>
        <v>4.5100000000000001E-2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21.285714285714281</v>
      </c>
      <c r="BN367" s="64">
        <f>IFERROR(Y367*I367/H367,"0")</f>
        <v>22.349999999999998</v>
      </c>
      <c r="BO367" s="64">
        <f>IFERROR(1/J367*(X367/H367),"0")</f>
        <v>3.6075036075036072E-2</v>
      </c>
      <c r="BP367" s="64">
        <f>IFERROR(1/J367*(Y367/H367),"0")</f>
        <v>3.787878787878788E-2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9.5238095238095237</v>
      </c>
      <c r="Y370" s="771">
        <f>IFERROR(Y366/H366,"0")+IFERROR(Y367/H367,"0")+IFERROR(Y368/H368,"0")+IFERROR(Y369/H369,"0")</f>
        <v>10</v>
      </c>
      <c r="Z370" s="771">
        <f>IFERROR(IF(Z366="",0,Z366),"0")+IFERROR(IF(Z367="",0,Z367),"0")+IFERROR(IF(Z368="",0,Z368),"0")+IFERROR(IF(Z369="",0,Z369),"0")</f>
        <v>9.0200000000000002E-2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40</v>
      </c>
      <c r="Y371" s="771">
        <f>IFERROR(SUM(Y366:Y369),"0")</f>
        <v>42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170</v>
      </c>
      <c r="Y373" s="770">
        <f t="shared" ref="Y373:Y378" si="82">IFERROR(IF(X373="",0,CEILING((X373/$H373),1)*$H373),"")</f>
        <v>171.6</v>
      </c>
      <c r="Z373" s="36">
        <f>IFERROR(IF(Y373=0,"",ROUNDUP(Y373/H373,0)*0.01898),"")</f>
        <v>0.41755999999999999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181.18076923076924</v>
      </c>
      <c r="BN373" s="64">
        <f t="shared" ref="BN373:BN378" si="84">IFERROR(Y373*I373/H373,"0")</f>
        <v>182.886</v>
      </c>
      <c r="BO373" s="64">
        <f t="shared" ref="BO373:BO378" si="85">IFERROR(1/J373*(X373/H373),"0")</f>
        <v>0.34054487179487181</v>
      </c>
      <c r="BP373" s="64">
        <f t="shared" ref="BP373:BP378" si="86">IFERROR(1/J373*(Y373/H373),"0")</f>
        <v>0.34375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21.794871794871796</v>
      </c>
      <c r="Y379" s="771">
        <f>IFERROR(Y373/H373,"0")+IFERROR(Y374/H374,"0")+IFERROR(Y375/H375,"0")+IFERROR(Y376/H376,"0")+IFERROR(Y377/H377,"0")+IFERROR(Y378/H378,"0")</f>
        <v>22</v>
      </c>
      <c r="Z379" s="771">
        <f>IFERROR(IF(Z373="",0,Z373),"0")+IFERROR(IF(Z374="",0,Z374),"0")+IFERROR(IF(Z375="",0,Z375),"0")+IFERROR(IF(Z376="",0,Z376),"0")+IFERROR(IF(Z377="",0,Z377),"0")+IFERROR(IF(Z378="",0,Z378),"0")</f>
        <v>0.41755999999999999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170</v>
      </c>
      <c r="Y380" s="771">
        <f>IFERROR(SUM(Y373:Y378),"0")</f>
        <v>171.6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15</v>
      </c>
      <c r="Y383" s="770">
        <f>IFERROR(IF(X383="",0,CEILING((X383/$H383),1)*$H383),"")</f>
        <v>15.6</v>
      </c>
      <c r="Z383" s="36">
        <f>IFERROR(IF(Y383=0,"",ROUNDUP(Y383/H383,0)*0.01898),"")</f>
        <v>3.7960000000000001E-2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15.998076923076924</v>
      </c>
      <c r="BN383" s="64">
        <f>IFERROR(Y383*I383/H383,"0")</f>
        <v>16.638000000000002</v>
      </c>
      <c r="BO383" s="64">
        <f>IFERROR(1/J383*(X383/H383),"0")</f>
        <v>3.0048076923076924E-2</v>
      </c>
      <c r="BP383" s="64">
        <f>IFERROR(1/J383*(Y383/H383),"0")</f>
        <v>3.125E-2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1.9230769230769231</v>
      </c>
      <c r="Y386" s="771">
        <f>IFERROR(Y382/H382,"0")+IFERROR(Y383/H383,"0")+IFERROR(Y384/H384,"0")+IFERROR(Y385/H385,"0")</f>
        <v>2</v>
      </c>
      <c r="Z386" s="771">
        <f>IFERROR(IF(Z382="",0,Z382),"0")+IFERROR(IF(Z383="",0,Z383),"0")+IFERROR(IF(Z384="",0,Z384),"0")+IFERROR(IF(Z385="",0,Z385),"0")</f>
        <v>3.7960000000000001E-2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15</v>
      </c>
      <c r="Y387" s="771">
        <f>IFERROR(SUM(Y382:Y385),"0")</f>
        <v>15.6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hidden="1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15</v>
      </c>
      <c r="Y417" s="770">
        <f t="shared" si="87"/>
        <v>15</v>
      </c>
      <c r="Z417" s="36">
        <f>IFERROR(IF(Y417=0,"",ROUNDUP(Y417/H417,0)*0.02175),"")</f>
        <v>2.1749999999999999E-2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15.48</v>
      </c>
      <c r="BN417" s="64">
        <f t="shared" si="89"/>
        <v>15.48</v>
      </c>
      <c r="BO417" s="64">
        <f t="shared" si="90"/>
        <v>2.0833333333333332E-2</v>
      </c>
      <c r="BP417" s="64">
        <f t="shared" si="91"/>
        <v>2.0833333333333332E-2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2.1749999999999999E-2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15</v>
      </c>
      <c r="Y426" s="771">
        <f>IFERROR(SUM(Y415:Y424),"0")</f>
        <v>15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10</v>
      </c>
      <c r="Y558" s="770">
        <f>IFERROR(IF(X558="",0,CEILING((X558/$H558),1)*$H558),"")</f>
        <v>10.56</v>
      </c>
      <c r="Z558" s="36">
        <f>IFERROR(IF(Y558=0,"",ROUNDUP(Y558/H558,0)*0.01196),"")</f>
        <v>2.392E-2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10.681818181818182</v>
      </c>
      <c r="BN558" s="64">
        <f>IFERROR(Y558*I558/H558,"0")</f>
        <v>11.28</v>
      </c>
      <c r="BO558" s="64">
        <f>IFERROR(1/J558*(X558/H558),"0")</f>
        <v>1.8210955710955712E-2</v>
      </c>
      <c r="BP558" s="64">
        <f>IFERROR(1/J558*(Y558/H558),"0")</f>
        <v>1.9230769230769232E-2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1.8939393939393938</v>
      </c>
      <c r="Y560" s="771">
        <f>IFERROR(Y557/H557,"0")+IFERROR(Y558/H558,"0")+IFERROR(Y559/H559,"0")</f>
        <v>2</v>
      </c>
      <c r="Z560" s="771">
        <f>IFERROR(IF(Z557="",0,Z557),"0")+IFERROR(IF(Z558="",0,Z558),"0")+IFERROR(IF(Z559="",0,Z559),"0")</f>
        <v>2.392E-2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10</v>
      </c>
      <c r="Y561" s="771">
        <f>IFERROR(SUM(Y557:Y559),"0")</f>
        <v>10.56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12</v>
      </c>
      <c r="Y621" s="770">
        <f t="shared" si="119"/>
        <v>12.600000000000001</v>
      </c>
      <c r="Z621" s="36">
        <f>IFERROR(IF(Y621=0,"",ROUNDUP(Y621/H621,0)*0.00902),"")</f>
        <v>2.7060000000000001E-2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12.77142857142857</v>
      </c>
      <c r="BN621" s="64">
        <f t="shared" si="121"/>
        <v>13.41</v>
      </c>
      <c r="BO621" s="64">
        <f t="shared" si="122"/>
        <v>2.1645021645021648E-2</v>
      </c>
      <c r="BP621" s="64">
        <f t="shared" si="123"/>
        <v>2.2727272727272728E-2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2.8571428571428572</v>
      </c>
      <c r="Y627" s="771">
        <f>IFERROR(Y620/H620,"0")+IFERROR(Y621/H621,"0")+IFERROR(Y622/H622,"0")+IFERROR(Y623/H623,"0")+IFERROR(Y624/H624,"0")+IFERROR(Y625/H625,"0")+IFERROR(Y626/H626,"0")</f>
        <v>3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2.7060000000000001E-2</v>
      </c>
      <c r="AA627" s="772"/>
      <c r="AB627" s="772"/>
      <c r="AC627" s="772"/>
    </row>
    <row r="628" spans="1:68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12</v>
      </c>
      <c r="Y628" s="771">
        <f>IFERROR(SUM(Y620:Y626),"0")</f>
        <v>12.600000000000001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492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529.36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519.18590243090239</v>
      </c>
      <c r="Y666" s="771">
        <f>IFERROR(SUM(BN22:BN662),"0")</f>
        <v>558.56200000000001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1</v>
      </c>
      <c r="Y667" s="38">
        <f>ROUNDUP(SUM(BP22:BP662),0)</f>
        <v>1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544.18590243090239</v>
      </c>
      <c r="Y668" s="771">
        <f>GrossWeightTotalR+PalletQtyTotalR*25</f>
        <v>583.56200000000001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61.669359376255919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66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1.1119299999999999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75.600000000000009</v>
      </c>
      <c r="E675" s="46">
        <f>IFERROR(Y99*1,"0")+IFERROR(Y100*1,"0")+IFERROR(Y101*1,"0")+IFERROR(Y105*1,"0")+IFERROR(Y106*1,"0")+IFERROR(Y107*1,"0")+IFERROR(Y108*1,"0")+IFERROR(Y109*1,"0")+IFERROR(Y110*1,"0")</f>
        <v>16.8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42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18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23.2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315.60000000000002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10.56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12.600000000000001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00"/>
        <filter val="1,11"/>
        <filter val="1,19"/>
        <filter val="1,72"/>
        <filter val="1,89"/>
        <filter val="1,92"/>
        <filter val="10,00"/>
        <filter val="12,00"/>
        <filter val="15,00"/>
        <filter val="170,00"/>
        <filter val="2,78"/>
        <filter val="2,86"/>
        <filter val="20,00"/>
        <filter val="21,79"/>
        <filter val="3,70"/>
        <filter val="30,00"/>
        <filter val="4,76"/>
        <filter val="40,00"/>
        <filter val="492,00"/>
        <filter val="519,19"/>
        <filter val="544,19"/>
        <filter val="61,67"/>
        <filter val="7,41"/>
        <filter val="80,00"/>
        <filter val="9,52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