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B36025-19E1-4424-BF16-44FC907017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O575" i="2"/>
  <c r="BM575" i="2"/>
  <c r="Y575" i="2"/>
  <c r="BP575" i="2" s="1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P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P558" i="2"/>
  <c r="BO558" i="2"/>
  <c r="BN558" i="2"/>
  <c r="BM558" i="2"/>
  <c r="Z558" i="2"/>
  <c r="Y558" i="2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P543" i="2"/>
  <c r="BO543" i="2"/>
  <c r="BN543" i="2"/>
  <c r="BM543" i="2"/>
  <c r="Z543" i="2"/>
  <c r="Y543" i="2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Y539" i="2"/>
  <c r="BN539" i="2" s="1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N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BP473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BO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P434" i="2" s="1"/>
  <c r="BO433" i="2"/>
  <c r="BM433" i="2"/>
  <c r="Y433" i="2"/>
  <c r="BP433" i="2" s="1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P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N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O362" i="2"/>
  <c r="BM362" i="2"/>
  <c r="Y362" i="2"/>
  <c r="BN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P316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N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Y172" i="2" s="1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P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N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Z59" i="2"/>
  <c r="Y59" i="2"/>
  <c r="BN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P29" i="2" s="1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36" i="2" l="1"/>
  <c r="Z37" i="2" s="1"/>
  <c r="Z83" i="2"/>
  <c r="BN83" i="2"/>
  <c r="Z152" i="2"/>
  <c r="Z221" i="2"/>
  <c r="BN221" i="2"/>
  <c r="BP223" i="2"/>
  <c r="Z245" i="2"/>
  <c r="Z362" i="2"/>
  <c r="Y435" i="2"/>
  <c r="Z45" i="2"/>
  <c r="BP69" i="2"/>
  <c r="Z140" i="2"/>
  <c r="Z275" i="2"/>
  <c r="Z340" i="2"/>
  <c r="Z433" i="2"/>
  <c r="Z435" i="2" s="1"/>
  <c r="BN433" i="2"/>
  <c r="Z488" i="2"/>
  <c r="BN488" i="2"/>
  <c r="BN77" i="2"/>
  <c r="BP424" i="2"/>
  <c r="BN459" i="2"/>
  <c r="BN473" i="2"/>
  <c r="BN570" i="2"/>
  <c r="BN29" i="2"/>
  <c r="BN210" i="2"/>
  <c r="BP278" i="2"/>
  <c r="Z31" i="2"/>
  <c r="Z42" i="2"/>
  <c r="Z52" i="2"/>
  <c r="BN52" i="2"/>
  <c r="BP59" i="2"/>
  <c r="BP86" i="2"/>
  <c r="Z106" i="2"/>
  <c r="BN106" i="2"/>
  <c r="BP140" i="2"/>
  <c r="BN156" i="2"/>
  <c r="Y195" i="2"/>
  <c r="BN189" i="2"/>
  <c r="Z255" i="2"/>
  <c r="BN255" i="2"/>
  <c r="BN259" i="2"/>
  <c r="Y269" i="2"/>
  <c r="Z278" i="2"/>
  <c r="Z290" i="2"/>
  <c r="BN290" i="2"/>
  <c r="BP340" i="2"/>
  <c r="BP362" i="2"/>
  <c r="BN374" i="2"/>
  <c r="BN416" i="2"/>
  <c r="Z424" i="2"/>
  <c r="BN434" i="2"/>
  <c r="Z450" i="2"/>
  <c r="BN450" i="2"/>
  <c r="Z462" i="2"/>
  <c r="BN462" i="2"/>
  <c r="Z467" i="2"/>
  <c r="Z468" i="2" s="1"/>
  <c r="BN467" i="2"/>
  <c r="BP467" i="2"/>
  <c r="Y468" i="2"/>
  <c r="Y474" i="2"/>
  <c r="BN489" i="2"/>
  <c r="BN494" i="2"/>
  <c r="Z499" i="2"/>
  <c r="Z533" i="2"/>
  <c r="Z534" i="2" s="1"/>
  <c r="BN533" i="2"/>
  <c r="BN559" i="2"/>
  <c r="BN575" i="2"/>
  <c r="Z204" i="2"/>
  <c r="BP204" i="2"/>
  <c r="Y240" i="2"/>
  <c r="Z249" i="2"/>
  <c r="Z358" i="2"/>
  <c r="BP358" i="2"/>
  <c r="Z366" i="2"/>
  <c r="BP366" i="2"/>
  <c r="Z378" i="2"/>
  <c r="BP378" i="2"/>
  <c r="Z391" i="2"/>
  <c r="BP391" i="2"/>
  <c r="Z420" i="2"/>
  <c r="BP420" i="2"/>
  <c r="Z429" i="2"/>
  <c r="Z446" i="2"/>
  <c r="BP446" i="2"/>
  <c r="Z455" i="2"/>
  <c r="Z460" i="2"/>
  <c r="BP460" i="2"/>
  <c r="Z479" i="2"/>
  <c r="Z493" i="2"/>
  <c r="BP493" i="2"/>
  <c r="Z512" i="2"/>
  <c r="BP512" i="2"/>
  <c r="Z539" i="2"/>
  <c r="BP539" i="2"/>
  <c r="Z177" i="2"/>
  <c r="Z32" i="2"/>
  <c r="Z118" i="2"/>
  <c r="BP118" i="2"/>
  <c r="Z135" i="2"/>
  <c r="Z29" i="2"/>
  <c r="Z77" i="2"/>
  <c r="BP131" i="2"/>
  <c r="Z156" i="2"/>
  <c r="Z189" i="2"/>
  <c r="Z210" i="2"/>
  <c r="BN340" i="2"/>
  <c r="Z374" i="2"/>
  <c r="Z398" i="2"/>
  <c r="Z416" i="2"/>
  <c r="Z434" i="2"/>
  <c r="Z473" i="2"/>
  <c r="Z474" i="2" s="1"/>
  <c r="Z489" i="2"/>
  <c r="Z508" i="2"/>
  <c r="Z509" i="2" s="1"/>
  <c r="Z559" i="2"/>
  <c r="Z570" i="2"/>
  <c r="Z67" i="2"/>
  <c r="Z110" i="2"/>
  <c r="BP93" i="2"/>
  <c r="BP147" i="2"/>
  <c r="BP170" i="2"/>
  <c r="BP187" i="2"/>
  <c r="BP215" i="2"/>
  <c r="Y230" i="2"/>
  <c r="Z227" i="2"/>
  <c r="BP234" i="2"/>
  <c r="Z259" i="2"/>
  <c r="Z459" i="2"/>
  <c r="Z494" i="2"/>
  <c r="Y510" i="2"/>
  <c r="Y517" i="2"/>
  <c r="Z514" i="2"/>
  <c r="Z575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BP68" i="2"/>
  <c r="BN70" i="2"/>
  <c r="BN74" i="2"/>
  <c r="Z76" i="2"/>
  <c r="BP88" i="2"/>
  <c r="BP92" i="2"/>
  <c r="BN94" i="2"/>
  <c r="BN99" i="2"/>
  <c r="Z101" i="2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0" i="2" s="1"/>
  <c r="Z123" i="2"/>
  <c r="BP139" i="2"/>
  <c r="BN163" i="2"/>
  <c r="BN169" i="2"/>
  <c r="Y177" i="2"/>
  <c r="Y183" i="2"/>
  <c r="BN190" i="2"/>
  <c r="Z192" i="2"/>
  <c r="Y194" i="2"/>
  <c r="Z199" i="2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Y53" i="2"/>
  <c r="BP26" i="2"/>
  <c r="BN51" i="2"/>
  <c r="H9" i="2"/>
  <c r="X669" i="2"/>
  <c r="BP28" i="2"/>
  <c r="BP30" i="2"/>
  <c r="BN42" i="2"/>
  <c r="Z44" i="2"/>
  <c r="BP61" i="2"/>
  <c r="BN63" i="2"/>
  <c r="BN67" i="2"/>
  <c r="Z69" i="2"/>
  <c r="Y80" i="2"/>
  <c r="BP85" i="2"/>
  <c r="BN87" i="2"/>
  <c r="Z93" i="2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8" i="2" s="1"/>
  <c r="X665" i="2"/>
  <c r="Y48" i="2"/>
  <c r="D675" i="2"/>
  <c r="Z86" i="2"/>
  <c r="Y102" i="2"/>
  <c r="BN125" i="2"/>
  <c r="BN129" i="2"/>
  <c r="Z131" i="2"/>
  <c r="Z147" i="2"/>
  <c r="Z148" i="2" s="1"/>
  <c r="Z151" i="2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153" i="2" l="1"/>
  <c r="Z337" i="2"/>
  <c r="Z33" i="2"/>
  <c r="Z53" i="2"/>
  <c r="Z410" i="2"/>
  <c r="Z525" i="2"/>
  <c r="Z399" i="2"/>
  <c r="Z393" i="2"/>
  <c r="Z293" i="2"/>
  <c r="Z95" i="2"/>
  <c r="Z71" i="2"/>
  <c r="Z200" i="2"/>
  <c r="Z80" i="2"/>
  <c r="Z205" i="2"/>
  <c r="Z102" i="2"/>
  <c r="Z430" i="2"/>
  <c r="Z141" i="2"/>
  <c r="Z583" i="2"/>
  <c r="Z627" i="2"/>
  <c r="Z159" i="2"/>
  <c r="Z386" i="2"/>
  <c r="Z464" i="2"/>
  <c r="Z48" i="2"/>
  <c r="Z370" i="2"/>
  <c r="Z194" i="2"/>
  <c r="Z251" i="2"/>
  <c r="Z64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l="1"/>
  <c r="Y668" i="2"/>
</calcChain>
</file>

<file path=xl/sharedStrings.xml><?xml version="1.0" encoding="utf-8"?>
<sst xmlns="http://schemas.openxmlformats.org/spreadsheetml/2006/main" count="5252" uniqueCount="1088">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</sst>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Y14" sqref="Y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73" t="s">
        <v>26</v>
      </c>
      <c r="E1" s="773"/>
      <c r="F1" s="773"/>
      <c r="G1" s="14" t="s">
        <v>66</v>
      </c>
      <c r="H1" s="773" t="s">
        <v>46</v>
      </c>
      <c r="I1" s="773"/>
      <c r="J1" s="773"/>
      <c r="K1" s="773"/>
      <c r="L1" s="773"/>
      <c r="M1" s="773"/>
      <c r="N1" s="773"/>
      <c r="O1" s="773"/>
      <c r="P1" s="773"/>
      <c r="Q1" s="773"/>
      <c r="R1" s="774" t="s">
        <v>67</v>
      </c>
      <c r="S1" s="775"/>
      <c r="T1" s="7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6"/>
      <c r="Q3" s="776"/>
      <c r="R3" s="776"/>
      <c r="S3" s="776"/>
      <c r="T3" s="776"/>
      <c r="U3" s="776"/>
      <c r="V3" s="776"/>
      <c r="W3" s="7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77" t="s">
        <v>8</v>
      </c>
      <c r="B5" s="777"/>
      <c r="C5" s="777"/>
      <c r="D5" s="778"/>
      <c r="E5" s="778"/>
      <c r="F5" s="779" t="s">
        <v>14</v>
      </c>
      <c r="G5" s="779"/>
      <c r="H5" s="778" t="s">
        <v>1087</v>
      </c>
      <c r="I5" s="778"/>
      <c r="J5" s="778"/>
      <c r="K5" s="778"/>
      <c r="L5" s="778"/>
      <c r="M5" s="778"/>
      <c r="N5" s="69"/>
      <c r="P5" s="26" t="s">
        <v>4</v>
      </c>
      <c r="Q5" s="780">
        <v>45701</v>
      </c>
      <c r="R5" s="780"/>
      <c r="T5" s="781" t="s">
        <v>3</v>
      </c>
      <c r="U5" s="782"/>
      <c r="V5" s="783" t="s">
        <v>1073</v>
      </c>
      <c r="W5" s="784"/>
      <c r="AB5" s="57"/>
      <c r="AC5" s="57"/>
      <c r="AD5" s="57"/>
      <c r="AE5" s="57"/>
    </row>
    <row r="6" spans="1:32" s="17" customFormat="1" ht="24" customHeight="1" x14ac:dyDescent="0.2">
      <c r="A6" s="777" t="s">
        <v>1</v>
      </c>
      <c r="B6" s="777"/>
      <c r="C6" s="777"/>
      <c r="D6" s="785" t="s">
        <v>75</v>
      </c>
      <c r="E6" s="785"/>
      <c r="F6" s="785"/>
      <c r="G6" s="785"/>
      <c r="H6" s="785"/>
      <c r="I6" s="785"/>
      <c r="J6" s="785"/>
      <c r="K6" s="785"/>
      <c r="L6" s="785"/>
      <c r="M6" s="785"/>
      <c r="N6" s="70"/>
      <c r="P6" s="26" t="s">
        <v>27</v>
      </c>
      <c r="Q6" s="786" t="str">
        <f>IF(Q5=0," ",CHOOSE(WEEKDAY(Q5,2),"Понедельник","Вторник","Среда","Четверг","Пятница","Суббота","Воскресенье"))</f>
        <v>Четверг</v>
      </c>
      <c r="R6" s="786"/>
      <c r="T6" s="787" t="s">
        <v>5</v>
      </c>
      <c r="U6" s="788"/>
      <c r="V6" s="789" t="s">
        <v>69</v>
      </c>
      <c r="W6" s="7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95" t="str">
        <f>IFERROR(VLOOKUP(DeliveryAddress,Table,3,0),1)</f>
        <v>1</v>
      </c>
      <c r="E7" s="796"/>
      <c r="F7" s="796"/>
      <c r="G7" s="796"/>
      <c r="H7" s="796"/>
      <c r="I7" s="796"/>
      <c r="J7" s="796"/>
      <c r="K7" s="796"/>
      <c r="L7" s="796"/>
      <c r="M7" s="797"/>
      <c r="N7" s="71"/>
      <c r="P7" s="26"/>
      <c r="Q7" s="46"/>
      <c r="R7" s="46"/>
      <c r="T7" s="787"/>
      <c r="U7" s="788"/>
      <c r="V7" s="791"/>
      <c r="W7" s="792"/>
      <c r="AB7" s="57"/>
      <c r="AC7" s="57"/>
      <c r="AD7" s="57"/>
      <c r="AE7" s="57"/>
    </row>
    <row r="8" spans="1:32" s="17" customFormat="1" ht="25.5" customHeight="1" x14ac:dyDescent="0.2">
      <c r="A8" s="798" t="s">
        <v>57</v>
      </c>
      <c r="B8" s="798"/>
      <c r="C8" s="798"/>
      <c r="D8" s="799" t="s">
        <v>76</v>
      </c>
      <c r="E8" s="799"/>
      <c r="F8" s="799"/>
      <c r="G8" s="799"/>
      <c r="H8" s="799"/>
      <c r="I8" s="799"/>
      <c r="J8" s="799"/>
      <c r="K8" s="799"/>
      <c r="L8" s="799"/>
      <c r="M8" s="799"/>
      <c r="N8" s="72"/>
      <c r="P8" s="26" t="s">
        <v>11</v>
      </c>
      <c r="Q8" s="800">
        <v>0.5</v>
      </c>
      <c r="R8" s="800"/>
      <c r="T8" s="787"/>
      <c r="U8" s="788"/>
      <c r="V8" s="791"/>
      <c r="W8" s="792"/>
      <c r="AB8" s="57"/>
      <c r="AC8" s="57"/>
      <c r="AD8" s="57"/>
      <c r="AE8" s="57"/>
    </row>
    <row r="9" spans="1:32" s="17" customFormat="1" ht="39.950000000000003" customHeight="1" x14ac:dyDescent="0.2">
      <c r="A9" s="8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802" t="s">
        <v>45</v>
      </c>
      <c r="E9" s="803"/>
      <c r="F9" s="8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67"/>
      <c r="P9" s="29" t="s">
        <v>15</v>
      </c>
      <c r="Q9" s="805"/>
      <c r="R9" s="805"/>
      <c r="T9" s="787"/>
      <c r="U9" s="788"/>
      <c r="V9" s="793"/>
      <c r="W9" s="7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802"/>
      <c r="E10" s="803"/>
      <c r="F10" s="8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806" t="str">
        <f>IFERROR(VLOOKUP($D$10,Proxy,2,FALSE),"")</f>
        <v/>
      </c>
      <c r="I10" s="806"/>
      <c r="J10" s="806"/>
      <c r="K10" s="806"/>
      <c r="L10" s="806"/>
      <c r="M10" s="806"/>
      <c r="N10" s="68"/>
      <c r="P10" s="29" t="s">
        <v>32</v>
      </c>
      <c r="Q10" s="807"/>
      <c r="R10" s="807"/>
      <c r="U10" s="26" t="s">
        <v>12</v>
      </c>
      <c r="V10" s="808" t="s">
        <v>70</v>
      </c>
      <c r="W10" s="8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0"/>
      <c r="R11" s="810"/>
      <c r="U11" s="26" t="s">
        <v>28</v>
      </c>
      <c r="V11" s="811" t="s">
        <v>54</v>
      </c>
      <c r="W11" s="8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12" t="s">
        <v>71</v>
      </c>
      <c r="B12" s="812"/>
      <c r="C12" s="812"/>
      <c r="D12" s="812"/>
      <c r="E12" s="812"/>
      <c r="F12" s="812"/>
      <c r="G12" s="812"/>
      <c r="H12" s="812"/>
      <c r="I12" s="812"/>
      <c r="J12" s="812"/>
      <c r="K12" s="812"/>
      <c r="L12" s="812"/>
      <c r="M12" s="812"/>
      <c r="N12" s="73"/>
      <c r="P12" s="26" t="s">
        <v>30</v>
      </c>
      <c r="Q12" s="800"/>
      <c r="R12" s="800"/>
      <c r="S12" s="27"/>
      <c r="T12"/>
      <c r="U12" s="26" t="s">
        <v>45</v>
      </c>
      <c r="V12" s="813"/>
      <c r="W12" s="813"/>
      <c r="X12"/>
      <c r="AB12" s="57"/>
      <c r="AC12" s="57"/>
      <c r="AD12" s="57"/>
      <c r="AE12" s="57"/>
    </row>
    <row r="13" spans="1:32" s="17" customFormat="1" ht="23.25" customHeight="1" x14ac:dyDescent="0.2">
      <c r="A13" s="812" t="s">
        <v>72</v>
      </c>
      <c r="B13" s="812"/>
      <c r="C13" s="812"/>
      <c r="D13" s="812"/>
      <c r="E13" s="812"/>
      <c r="F13" s="812"/>
      <c r="G13" s="812"/>
      <c r="H13" s="812"/>
      <c r="I13" s="812"/>
      <c r="J13" s="812"/>
      <c r="K13" s="812"/>
      <c r="L13" s="812"/>
      <c r="M13" s="812"/>
      <c r="N13" s="73"/>
      <c r="O13" s="29"/>
      <c r="P13" s="29" t="s">
        <v>31</v>
      </c>
      <c r="Q13" s="811"/>
      <c r="R13" s="8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12" t="s">
        <v>73</v>
      </c>
      <c r="B14" s="812"/>
      <c r="C14" s="812"/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4" t="s">
        <v>74</v>
      </c>
      <c r="B15" s="814"/>
      <c r="C15" s="814"/>
      <c r="D15" s="814"/>
      <c r="E15" s="814"/>
      <c r="F15" s="814"/>
      <c r="G15" s="814"/>
      <c r="H15" s="814"/>
      <c r="I15" s="814"/>
      <c r="J15" s="814"/>
      <c r="K15" s="814"/>
      <c r="L15" s="814"/>
      <c r="M15" s="814"/>
      <c r="N15" s="74"/>
      <c r="O15"/>
      <c r="P15" s="815" t="s">
        <v>60</v>
      </c>
      <c r="Q15" s="815"/>
      <c r="R15" s="815"/>
      <c r="S15" s="815"/>
      <c r="T15" s="8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6"/>
      <c r="Q16" s="816"/>
      <c r="R16" s="816"/>
      <c r="S16" s="816"/>
      <c r="T16" s="8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9" t="s">
        <v>58</v>
      </c>
      <c r="B17" s="819" t="s">
        <v>48</v>
      </c>
      <c r="C17" s="821" t="s">
        <v>47</v>
      </c>
      <c r="D17" s="823" t="s">
        <v>49</v>
      </c>
      <c r="E17" s="824"/>
      <c r="F17" s="819" t="s">
        <v>21</v>
      </c>
      <c r="G17" s="819" t="s">
        <v>24</v>
      </c>
      <c r="H17" s="819" t="s">
        <v>22</v>
      </c>
      <c r="I17" s="819" t="s">
        <v>23</v>
      </c>
      <c r="J17" s="819" t="s">
        <v>16</v>
      </c>
      <c r="K17" s="819" t="s">
        <v>62</v>
      </c>
      <c r="L17" s="819" t="s">
        <v>64</v>
      </c>
      <c r="M17" s="819" t="s">
        <v>2</v>
      </c>
      <c r="N17" s="819" t="s">
        <v>63</v>
      </c>
      <c r="O17" s="819" t="s">
        <v>25</v>
      </c>
      <c r="P17" s="823" t="s">
        <v>17</v>
      </c>
      <c r="Q17" s="827"/>
      <c r="R17" s="827"/>
      <c r="S17" s="827"/>
      <c r="T17" s="824"/>
      <c r="U17" s="817" t="s">
        <v>55</v>
      </c>
      <c r="V17" s="818"/>
      <c r="W17" s="819" t="s">
        <v>6</v>
      </c>
      <c r="X17" s="819" t="s">
        <v>41</v>
      </c>
      <c r="Y17" s="829" t="s">
        <v>53</v>
      </c>
      <c r="Z17" s="831" t="s">
        <v>18</v>
      </c>
      <c r="AA17" s="833" t="s">
        <v>59</v>
      </c>
      <c r="AB17" s="833" t="s">
        <v>19</v>
      </c>
      <c r="AC17" s="833" t="s">
        <v>65</v>
      </c>
      <c r="AD17" s="835" t="s">
        <v>56</v>
      </c>
      <c r="AE17" s="836"/>
      <c r="AF17" s="837"/>
      <c r="AG17" s="77"/>
      <c r="BD17" s="76" t="s">
        <v>61</v>
      </c>
    </row>
    <row r="18" spans="1:68" ht="14.25" customHeight="1" x14ac:dyDescent="0.2">
      <c r="A18" s="820"/>
      <c r="B18" s="820"/>
      <c r="C18" s="822"/>
      <c r="D18" s="825"/>
      <c r="E18" s="826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25"/>
      <c r="Q18" s="828"/>
      <c r="R18" s="828"/>
      <c r="S18" s="828"/>
      <c r="T18" s="826"/>
      <c r="U18" s="78" t="s">
        <v>44</v>
      </c>
      <c r="V18" s="78" t="s">
        <v>43</v>
      </c>
      <c r="W18" s="820"/>
      <c r="X18" s="820"/>
      <c r="Y18" s="830"/>
      <c r="Z18" s="832"/>
      <c r="AA18" s="834"/>
      <c r="AB18" s="834"/>
      <c r="AC18" s="834"/>
      <c r="AD18" s="838"/>
      <c r="AE18" s="839"/>
      <c r="AF18" s="840"/>
      <c r="AG18" s="77"/>
      <c r="BD18" s="76"/>
    </row>
    <row r="19" spans="1:68" ht="27.75" hidden="1" customHeight="1" x14ac:dyDescent="0.2">
      <c r="A19" s="841" t="s">
        <v>77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841"/>
      <c r="T19" s="841"/>
      <c r="U19" s="841"/>
      <c r="V19" s="841"/>
      <c r="W19" s="841"/>
      <c r="X19" s="841"/>
      <c r="Y19" s="841"/>
      <c r="Z19" s="841"/>
      <c r="AA19" s="52"/>
      <c r="AB19" s="52"/>
      <c r="AC19" s="52"/>
    </row>
    <row r="20" spans="1:68" ht="16.5" hidden="1" customHeight="1" x14ac:dyDescent="0.25">
      <c r="A20" s="842" t="s">
        <v>77</v>
      </c>
      <c r="B20" s="842"/>
      <c r="C20" s="842"/>
      <c r="D20" s="842"/>
      <c r="E20" s="842"/>
      <c r="F20" s="842"/>
      <c r="G20" s="842"/>
      <c r="H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62"/>
      <c r="AB20" s="62"/>
      <c r="AC20" s="62"/>
    </row>
    <row r="21" spans="1:68" ht="14.25" hidden="1" customHeight="1" x14ac:dyDescent="0.25">
      <c r="A21" s="843" t="s">
        <v>78</v>
      </c>
      <c r="B21" s="843"/>
      <c r="C21" s="843"/>
      <c r="D21" s="843"/>
      <c r="E21" s="843"/>
      <c r="F21" s="843"/>
      <c r="G21" s="843"/>
      <c r="H21" s="843"/>
      <c r="I21" s="843"/>
      <c r="J21" s="843"/>
      <c r="K21" s="843"/>
      <c r="L21" s="843"/>
      <c r="M21" s="843"/>
      <c r="N21" s="843"/>
      <c r="O21" s="843"/>
      <c r="P21" s="843"/>
      <c r="Q21" s="843"/>
      <c r="R21" s="843"/>
      <c r="S21" s="843"/>
      <c r="T21" s="843"/>
      <c r="U21" s="843"/>
      <c r="V21" s="843"/>
      <c r="W21" s="843"/>
      <c r="X21" s="843"/>
      <c r="Y21" s="843"/>
      <c r="Z21" s="843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844">
        <v>4680115885004</v>
      </c>
      <c r="E22" s="84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6"/>
      <c r="R22" s="846"/>
      <c r="S22" s="846"/>
      <c r="T22" s="8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51"/>
      <c r="B23" s="851"/>
      <c r="C23" s="851"/>
      <c r="D23" s="851"/>
      <c r="E23" s="851"/>
      <c r="F23" s="851"/>
      <c r="G23" s="851"/>
      <c r="H23" s="851"/>
      <c r="I23" s="851"/>
      <c r="J23" s="851"/>
      <c r="K23" s="851"/>
      <c r="L23" s="851"/>
      <c r="M23" s="851"/>
      <c r="N23" s="851"/>
      <c r="O23" s="852"/>
      <c r="P23" s="848" t="s">
        <v>40</v>
      </c>
      <c r="Q23" s="849"/>
      <c r="R23" s="849"/>
      <c r="S23" s="849"/>
      <c r="T23" s="849"/>
      <c r="U23" s="849"/>
      <c r="V23" s="85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51"/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1"/>
      <c r="O24" s="852"/>
      <c r="P24" s="848" t="s">
        <v>40</v>
      </c>
      <c r="Q24" s="849"/>
      <c r="R24" s="849"/>
      <c r="S24" s="849"/>
      <c r="T24" s="849"/>
      <c r="U24" s="849"/>
      <c r="V24" s="85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843" t="s">
        <v>84</v>
      </c>
      <c r="B25" s="843"/>
      <c r="C25" s="843"/>
      <c r="D25" s="843"/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3"/>
      <c r="X25" s="843"/>
      <c r="Y25" s="843"/>
      <c r="Z25" s="843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844">
        <v>4680115885912</v>
      </c>
      <c r="E26" s="84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46"/>
      <c r="R26" s="846"/>
      <c r="S26" s="846"/>
      <c r="T26" s="84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hidden="1" customHeight="1" x14ac:dyDescent="0.25">
      <c r="A27" s="60" t="s">
        <v>89</v>
      </c>
      <c r="B27" s="60" t="s">
        <v>90</v>
      </c>
      <c r="C27" s="34">
        <v>4301051552</v>
      </c>
      <c r="D27" s="844">
        <v>4607091388237</v>
      </c>
      <c r="E27" s="84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46"/>
      <c r="R27" s="846"/>
      <c r="S27" s="846"/>
      <c r="T27" s="84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4301051907</v>
      </c>
      <c r="D28" s="844">
        <v>4680115886230</v>
      </c>
      <c r="E28" s="84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55" t="s">
        <v>94</v>
      </c>
      <c r="Q28" s="846"/>
      <c r="R28" s="846"/>
      <c r="S28" s="846"/>
      <c r="T28" s="84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96</v>
      </c>
      <c r="B29" s="60" t="s">
        <v>97</v>
      </c>
      <c r="C29" s="34">
        <v>4301051908</v>
      </c>
      <c r="D29" s="844">
        <v>4680115886278</v>
      </c>
      <c r="E29" s="84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56" t="s">
        <v>98</v>
      </c>
      <c r="Q29" s="846"/>
      <c r="R29" s="846"/>
      <c r="S29" s="846"/>
      <c r="T29" s="84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100</v>
      </c>
      <c r="B30" s="60" t="s">
        <v>101</v>
      </c>
      <c r="C30" s="34">
        <v>4301051909</v>
      </c>
      <c r="D30" s="844">
        <v>4680115886247</v>
      </c>
      <c r="E30" s="84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57" t="s">
        <v>102</v>
      </c>
      <c r="Q30" s="846"/>
      <c r="R30" s="846"/>
      <c r="S30" s="846"/>
      <c r="T30" s="84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104</v>
      </c>
      <c r="B31" s="60" t="s">
        <v>105</v>
      </c>
      <c r="C31" s="34">
        <v>4301051861</v>
      </c>
      <c r="D31" s="844">
        <v>4680115885905</v>
      </c>
      <c r="E31" s="844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46"/>
      <c r="R31" s="846"/>
      <c r="S31" s="846"/>
      <c r="T31" s="84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107</v>
      </c>
      <c r="B32" s="60" t="s">
        <v>108</v>
      </c>
      <c r="C32" s="34">
        <v>4301051592</v>
      </c>
      <c r="D32" s="844">
        <v>4607091388244</v>
      </c>
      <c r="E32" s="844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46"/>
      <c r="R32" s="846"/>
      <c r="S32" s="846"/>
      <c r="T32" s="84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idden="1" x14ac:dyDescent="0.2">
      <c r="A33" s="851"/>
      <c r="B33" s="851"/>
      <c r="C33" s="851"/>
      <c r="D33" s="851"/>
      <c r="E33" s="851"/>
      <c r="F33" s="851"/>
      <c r="G33" s="851"/>
      <c r="H33" s="851"/>
      <c r="I33" s="851"/>
      <c r="J33" s="851"/>
      <c r="K33" s="851"/>
      <c r="L33" s="851"/>
      <c r="M33" s="851"/>
      <c r="N33" s="851"/>
      <c r="O33" s="852"/>
      <c r="P33" s="848" t="s">
        <v>40</v>
      </c>
      <c r="Q33" s="849"/>
      <c r="R33" s="849"/>
      <c r="S33" s="849"/>
      <c r="T33" s="849"/>
      <c r="U33" s="849"/>
      <c r="V33" s="850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hidden="1" x14ac:dyDescent="0.2">
      <c r="A34" s="851"/>
      <c r="B34" s="851"/>
      <c r="C34" s="851"/>
      <c r="D34" s="851"/>
      <c r="E34" s="851"/>
      <c r="F34" s="851"/>
      <c r="G34" s="851"/>
      <c r="H34" s="851"/>
      <c r="I34" s="851"/>
      <c r="J34" s="851"/>
      <c r="K34" s="851"/>
      <c r="L34" s="851"/>
      <c r="M34" s="851"/>
      <c r="N34" s="851"/>
      <c r="O34" s="852"/>
      <c r="P34" s="848" t="s">
        <v>40</v>
      </c>
      <c r="Q34" s="849"/>
      <c r="R34" s="849"/>
      <c r="S34" s="849"/>
      <c r="T34" s="849"/>
      <c r="U34" s="849"/>
      <c r="V34" s="850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hidden="1" customHeight="1" x14ac:dyDescent="0.25">
      <c r="A35" s="843" t="s">
        <v>110</v>
      </c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3"/>
      <c r="P35" s="843"/>
      <c r="Q35" s="843"/>
      <c r="R35" s="843"/>
      <c r="S35" s="843"/>
      <c r="T35" s="843"/>
      <c r="U35" s="843"/>
      <c r="V35" s="843"/>
      <c r="W35" s="843"/>
      <c r="X35" s="843"/>
      <c r="Y35" s="843"/>
      <c r="Z35" s="843"/>
      <c r="AA35" s="63"/>
      <c r="AB35" s="63"/>
      <c r="AC35" s="63"/>
    </row>
    <row r="36" spans="1:68" ht="27" hidden="1" customHeight="1" x14ac:dyDescent="0.25">
      <c r="A36" s="60" t="s">
        <v>111</v>
      </c>
      <c r="B36" s="60" t="s">
        <v>112</v>
      </c>
      <c r="C36" s="34">
        <v>4301032013</v>
      </c>
      <c r="D36" s="844">
        <v>4607091388503</v>
      </c>
      <c r="E36" s="844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46"/>
      <c r="R36" s="846"/>
      <c r="S36" s="846"/>
      <c r="T36" s="8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idden="1" x14ac:dyDescent="0.2">
      <c r="A37" s="851"/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2"/>
      <c r="P37" s="848" t="s">
        <v>40</v>
      </c>
      <c r="Q37" s="849"/>
      <c r="R37" s="849"/>
      <c r="S37" s="849"/>
      <c r="T37" s="849"/>
      <c r="U37" s="849"/>
      <c r="V37" s="850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hidden="1" x14ac:dyDescent="0.2">
      <c r="A38" s="851"/>
      <c r="B38" s="851"/>
      <c r="C38" s="851"/>
      <c r="D38" s="851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2"/>
      <c r="P38" s="848" t="s">
        <v>40</v>
      </c>
      <c r="Q38" s="849"/>
      <c r="R38" s="849"/>
      <c r="S38" s="849"/>
      <c r="T38" s="849"/>
      <c r="U38" s="849"/>
      <c r="V38" s="850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hidden="1" customHeight="1" x14ac:dyDescent="0.2">
      <c r="A39" s="841" t="s">
        <v>116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  <c r="S39" s="841"/>
      <c r="T39" s="841"/>
      <c r="U39" s="841"/>
      <c r="V39" s="841"/>
      <c r="W39" s="841"/>
      <c r="X39" s="841"/>
      <c r="Y39" s="841"/>
      <c r="Z39" s="841"/>
      <c r="AA39" s="52"/>
      <c r="AB39" s="52"/>
      <c r="AC39" s="52"/>
    </row>
    <row r="40" spans="1:68" ht="16.5" hidden="1" customHeight="1" x14ac:dyDescent="0.25">
      <c r="A40" s="842" t="s">
        <v>117</v>
      </c>
      <c r="B40" s="842"/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62"/>
      <c r="AB40" s="62"/>
      <c r="AC40" s="62"/>
    </row>
    <row r="41" spans="1:68" ht="14.25" hidden="1" customHeight="1" x14ac:dyDescent="0.25">
      <c r="A41" s="843" t="s">
        <v>118</v>
      </c>
      <c r="B41" s="843"/>
      <c r="C41" s="843"/>
      <c r="D41" s="843"/>
      <c r="E41" s="843"/>
      <c r="F41" s="843"/>
      <c r="G41" s="843"/>
      <c r="H41" s="843"/>
      <c r="I41" s="843"/>
      <c r="J41" s="843"/>
      <c r="K41" s="843"/>
      <c r="L41" s="843"/>
      <c r="M41" s="843"/>
      <c r="N41" s="843"/>
      <c r="O41" s="843"/>
      <c r="P41" s="843"/>
      <c r="Q41" s="843"/>
      <c r="R41" s="843"/>
      <c r="S41" s="843"/>
      <c r="T41" s="843"/>
      <c r="U41" s="843"/>
      <c r="V41" s="843"/>
      <c r="W41" s="843"/>
      <c r="X41" s="843"/>
      <c r="Y41" s="843"/>
      <c r="Z41" s="843"/>
      <c r="AA41" s="63"/>
      <c r="AB41" s="63"/>
      <c r="AC41" s="63"/>
    </row>
    <row r="42" spans="1:68" ht="16.5" hidden="1" customHeight="1" x14ac:dyDescent="0.25">
      <c r="A42" s="60" t="s">
        <v>119</v>
      </c>
      <c r="B42" s="60" t="s">
        <v>120</v>
      </c>
      <c r="C42" s="34">
        <v>4301011540</v>
      </c>
      <c r="D42" s="844">
        <v>4607091385670</v>
      </c>
      <c r="E42" s="844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86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46"/>
      <c r="R42" s="846"/>
      <c r="S42" s="846"/>
      <c r="T42" s="847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hidden="1" customHeight="1" x14ac:dyDescent="0.25">
      <c r="A43" s="60" t="s">
        <v>119</v>
      </c>
      <c r="B43" s="60" t="s">
        <v>124</v>
      </c>
      <c r="C43" s="34">
        <v>4301011380</v>
      </c>
      <c r="D43" s="844">
        <v>4607091385670</v>
      </c>
      <c r="E43" s="844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46"/>
      <c r="R43" s="846"/>
      <c r="S43" s="846"/>
      <c r="T43" s="847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hidden="1" customHeight="1" x14ac:dyDescent="0.25">
      <c r="A44" s="60" t="s">
        <v>127</v>
      </c>
      <c r="B44" s="60" t="s">
        <v>128</v>
      </c>
      <c r="C44" s="34">
        <v>4301011625</v>
      </c>
      <c r="D44" s="844">
        <v>4680115883956</v>
      </c>
      <c r="E44" s="844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46"/>
      <c r="R44" s="846"/>
      <c r="S44" s="846"/>
      <c r="T44" s="847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hidden="1" customHeight="1" x14ac:dyDescent="0.25">
      <c r="A45" s="60" t="s">
        <v>130</v>
      </c>
      <c r="B45" s="60" t="s">
        <v>131</v>
      </c>
      <c r="C45" s="34">
        <v>4301011565</v>
      </c>
      <c r="D45" s="844">
        <v>4680115882539</v>
      </c>
      <c r="E45" s="844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46"/>
      <c r="R45" s="846"/>
      <c r="S45" s="846"/>
      <c r="T45" s="847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hidden="1" customHeight="1" x14ac:dyDescent="0.25">
      <c r="A46" s="60" t="s">
        <v>133</v>
      </c>
      <c r="B46" s="60" t="s">
        <v>134</v>
      </c>
      <c r="C46" s="34">
        <v>4301011382</v>
      </c>
      <c r="D46" s="844">
        <v>4607091385687</v>
      </c>
      <c r="E46" s="844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8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46"/>
      <c r="R46" s="846"/>
      <c r="S46" s="846"/>
      <c r="T46" s="847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hidden="1" customHeight="1" x14ac:dyDescent="0.25">
      <c r="A47" s="60" t="s">
        <v>137</v>
      </c>
      <c r="B47" s="60" t="s">
        <v>138</v>
      </c>
      <c r="C47" s="34">
        <v>4301011624</v>
      </c>
      <c r="D47" s="844">
        <v>4680115883949</v>
      </c>
      <c r="E47" s="844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8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46"/>
      <c r="R47" s="846"/>
      <c r="S47" s="846"/>
      <c r="T47" s="84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hidden="1" x14ac:dyDescent="0.2">
      <c r="A48" s="851"/>
      <c r="B48" s="851"/>
      <c r="C48" s="851"/>
      <c r="D48" s="851"/>
      <c r="E48" s="851"/>
      <c r="F48" s="851"/>
      <c r="G48" s="851"/>
      <c r="H48" s="851"/>
      <c r="I48" s="851"/>
      <c r="J48" s="851"/>
      <c r="K48" s="851"/>
      <c r="L48" s="851"/>
      <c r="M48" s="851"/>
      <c r="N48" s="851"/>
      <c r="O48" s="852"/>
      <c r="P48" s="848" t="s">
        <v>40</v>
      </c>
      <c r="Q48" s="849"/>
      <c r="R48" s="849"/>
      <c r="S48" s="849"/>
      <c r="T48" s="849"/>
      <c r="U48" s="849"/>
      <c r="V48" s="850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hidden="1" x14ac:dyDescent="0.2">
      <c r="A49" s="851"/>
      <c r="B49" s="851"/>
      <c r="C49" s="851"/>
      <c r="D49" s="851"/>
      <c r="E49" s="851"/>
      <c r="F49" s="851"/>
      <c r="G49" s="851"/>
      <c r="H49" s="851"/>
      <c r="I49" s="851"/>
      <c r="J49" s="851"/>
      <c r="K49" s="851"/>
      <c r="L49" s="851"/>
      <c r="M49" s="851"/>
      <c r="N49" s="851"/>
      <c r="O49" s="852"/>
      <c r="P49" s="848" t="s">
        <v>40</v>
      </c>
      <c r="Q49" s="849"/>
      <c r="R49" s="849"/>
      <c r="S49" s="849"/>
      <c r="T49" s="849"/>
      <c r="U49" s="849"/>
      <c r="V49" s="850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hidden="1" customHeight="1" x14ac:dyDescent="0.25">
      <c r="A50" s="843" t="s">
        <v>84</v>
      </c>
      <c r="B50" s="843"/>
      <c r="C50" s="843"/>
      <c r="D50" s="843"/>
      <c r="E50" s="843"/>
      <c r="F50" s="843"/>
      <c r="G50" s="843"/>
      <c r="H50" s="843"/>
      <c r="I50" s="843"/>
      <c r="J50" s="843"/>
      <c r="K50" s="843"/>
      <c r="L50" s="843"/>
      <c r="M50" s="843"/>
      <c r="N50" s="843"/>
      <c r="O50" s="843"/>
      <c r="P50" s="843"/>
      <c r="Q50" s="843"/>
      <c r="R50" s="843"/>
      <c r="S50" s="843"/>
      <c r="T50" s="843"/>
      <c r="U50" s="843"/>
      <c r="V50" s="843"/>
      <c r="W50" s="843"/>
      <c r="X50" s="843"/>
      <c r="Y50" s="843"/>
      <c r="Z50" s="843"/>
      <c r="AA50" s="63"/>
      <c r="AB50" s="63"/>
      <c r="AC50" s="63"/>
    </row>
    <row r="51" spans="1:68" ht="27" hidden="1" customHeight="1" x14ac:dyDescent="0.25">
      <c r="A51" s="60" t="s">
        <v>139</v>
      </c>
      <c r="B51" s="60" t="s">
        <v>140</v>
      </c>
      <c r="C51" s="34">
        <v>4301051842</v>
      </c>
      <c r="D51" s="844">
        <v>4680115885233</v>
      </c>
      <c r="E51" s="844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46"/>
      <c r="R51" s="846"/>
      <c r="S51" s="846"/>
      <c r="T51" s="847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hidden="1" customHeight="1" x14ac:dyDescent="0.25">
      <c r="A52" s="60" t="s">
        <v>142</v>
      </c>
      <c r="B52" s="60" t="s">
        <v>143</v>
      </c>
      <c r="C52" s="34">
        <v>4301051820</v>
      </c>
      <c r="D52" s="844">
        <v>4680115884915</v>
      </c>
      <c r="E52" s="844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46"/>
      <c r="R52" s="846"/>
      <c r="S52" s="846"/>
      <c r="T52" s="847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hidden="1" x14ac:dyDescent="0.2">
      <c r="A53" s="851"/>
      <c r="B53" s="851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851"/>
      <c r="O53" s="852"/>
      <c r="P53" s="848" t="s">
        <v>40</v>
      </c>
      <c r="Q53" s="849"/>
      <c r="R53" s="849"/>
      <c r="S53" s="849"/>
      <c r="T53" s="849"/>
      <c r="U53" s="849"/>
      <c r="V53" s="850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hidden="1" x14ac:dyDescent="0.2">
      <c r="A54" s="851"/>
      <c r="B54" s="851"/>
      <c r="C54" s="851"/>
      <c r="D54" s="851"/>
      <c r="E54" s="851"/>
      <c r="F54" s="851"/>
      <c r="G54" s="851"/>
      <c r="H54" s="851"/>
      <c r="I54" s="851"/>
      <c r="J54" s="851"/>
      <c r="K54" s="851"/>
      <c r="L54" s="851"/>
      <c r="M54" s="851"/>
      <c r="N54" s="851"/>
      <c r="O54" s="852"/>
      <c r="P54" s="848" t="s">
        <v>40</v>
      </c>
      <c r="Q54" s="849"/>
      <c r="R54" s="849"/>
      <c r="S54" s="849"/>
      <c r="T54" s="849"/>
      <c r="U54" s="849"/>
      <c r="V54" s="850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hidden="1" customHeight="1" x14ac:dyDescent="0.25">
      <c r="A55" s="842" t="s">
        <v>145</v>
      </c>
      <c r="B55" s="842"/>
      <c r="C55" s="842"/>
      <c r="D55" s="842"/>
      <c r="E55" s="842"/>
      <c r="F55" s="842"/>
      <c r="G55" s="842"/>
      <c r="H55" s="842"/>
      <c r="I55" s="842"/>
      <c r="J55" s="842"/>
      <c r="K55" s="842"/>
      <c r="L55" s="842"/>
      <c r="M55" s="842"/>
      <c r="N55" s="842"/>
      <c r="O55" s="842"/>
      <c r="P55" s="842"/>
      <c r="Q55" s="842"/>
      <c r="R55" s="842"/>
      <c r="S55" s="842"/>
      <c r="T55" s="842"/>
      <c r="U55" s="842"/>
      <c r="V55" s="842"/>
      <c r="W55" s="842"/>
      <c r="X55" s="842"/>
      <c r="Y55" s="842"/>
      <c r="Z55" s="842"/>
      <c r="AA55" s="62"/>
      <c r="AB55" s="62"/>
      <c r="AC55" s="62"/>
    </row>
    <row r="56" spans="1:68" ht="14.25" hidden="1" customHeight="1" x14ac:dyDescent="0.25">
      <c r="A56" s="843" t="s">
        <v>118</v>
      </c>
      <c r="B56" s="843"/>
      <c r="C56" s="843"/>
      <c r="D56" s="843"/>
      <c r="E56" s="843"/>
      <c r="F56" s="843"/>
      <c r="G56" s="843"/>
      <c r="H56" s="843"/>
      <c r="I56" s="843"/>
      <c r="J56" s="843"/>
      <c r="K56" s="843"/>
      <c r="L56" s="843"/>
      <c r="M56" s="843"/>
      <c r="N56" s="843"/>
      <c r="O56" s="843"/>
      <c r="P56" s="843"/>
      <c r="Q56" s="843"/>
      <c r="R56" s="843"/>
      <c r="S56" s="843"/>
      <c r="T56" s="843"/>
      <c r="U56" s="843"/>
      <c r="V56" s="843"/>
      <c r="W56" s="843"/>
      <c r="X56" s="843"/>
      <c r="Y56" s="843"/>
      <c r="Z56" s="843"/>
      <c r="AA56" s="63"/>
      <c r="AB56" s="63"/>
      <c r="AC56" s="63"/>
    </row>
    <row r="57" spans="1:68" ht="27" hidden="1" customHeight="1" x14ac:dyDescent="0.25">
      <c r="A57" s="60" t="s">
        <v>146</v>
      </c>
      <c r="B57" s="60" t="s">
        <v>147</v>
      </c>
      <c r="C57" s="34">
        <v>4301012030</v>
      </c>
      <c r="D57" s="844">
        <v>4680115885882</v>
      </c>
      <c r="E57" s="844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8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46"/>
      <c r="R57" s="846"/>
      <c r="S57" s="846"/>
      <c r="T57" s="847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hidden="1" customHeight="1" x14ac:dyDescent="0.25">
      <c r="A58" s="60" t="s">
        <v>149</v>
      </c>
      <c r="B58" s="60" t="s">
        <v>150</v>
      </c>
      <c r="C58" s="34">
        <v>4301011816</v>
      </c>
      <c r="D58" s="844">
        <v>4680115881426</v>
      </c>
      <c r="E58" s="8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46"/>
      <c r="R58" s="846"/>
      <c r="S58" s="846"/>
      <c r="T58" s="847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hidden="1" customHeight="1" x14ac:dyDescent="0.25">
      <c r="A59" s="60" t="s">
        <v>154</v>
      </c>
      <c r="B59" s="60" t="s">
        <v>155</v>
      </c>
      <c r="C59" s="34">
        <v>4301011386</v>
      </c>
      <c r="D59" s="844">
        <v>4680115880283</v>
      </c>
      <c r="E59" s="844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8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46"/>
      <c r="R59" s="846"/>
      <c r="S59" s="846"/>
      <c r="T59" s="847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hidden="1" customHeight="1" x14ac:dyDescent="0.25">
      <c r="A60" s="60" t="s">
        <v>157</v>
      </c>
      <c r="B60" s="60" t="s">
        <v>158</v>
      </c>
      <c r="C60" s="34">
        <v>4301011432</v>
      </c>
      <c r="D60" s="844">
        <v>4680115882720</v>
      </c>
      <c r="E60" s="844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8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46"/>
      <c r="R60" s="846"/>
      <c r="S60" s="846"/>
      <c r="T60" s="847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hidden="1" customHeight="1" x14ac:dyDescent="0.25">
      <c r="A61" s="60" t="s">
        <v>160</v>
      </c>
      <c r="B61" s="60" t="s">
        <v>161</v>
      </c>
      <c r="C61" s="34">
        <v>4301011806</v>
      </c>
      <c r="D61" s="844">
        <v>4680115881525</v>
      </c>
      <c r="E61" s="844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8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46"/>
      <c r="R61" s="846"/>
      <c r="S61" s="846"/>
      <c r="T61" s="847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hidden="1" customHeight="1" x14ac:dyDescent="0.25">
      <c r="A62" s="60" t="s">
        <v>162</v>
      </c>
      <c r="B62" s="60" t="s">
        <v>163</v>
      </c>
      <c r="C62" s="34">
        <v>4301011589</v>
      </c>
      <c r="D62" s="844">
        <v>4680115885899</v>
      </c>
      <c r="E62" s="844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46"/>
      <c r="R62" s="846"/>
      <c r="S62" s="846"/>
      <c r="T62" s="847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hidden="1" customHeight="1" x14ac:dyDescent="0.25">
      <c r="A63" s="60" t="s">
        <v>166</v>
      </c>
      <c r="B63" s="60" t="s">
        <v>167</v>
      </c>
      <c r="C63" s="34">
        <v>4301011801</v>
      </c>
      <c r="D63" s="844">
        <v>4680115881419</v>
      </c>
      <c r="E63" s="844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46"/>
      <c r="R63" s="846"/>
      <c r="S63" s="846"/>
      <c r="T63" s="84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idden="1" x14ac:dyDescent="0.2">
      <c r="A64" s="851"/>
      <c r="B64" s="851"/>
      <c r="C64" s="851"/>
      <c r="D64" s="851"/>
      <c r="E64" s="851"/>
      <c r="F64" s="851"/>
      <c r="G64" s="851"/>
      <c r="H64" s="851"/>
      <c r="I64" s="851"/>
      <c r="J64" s="851"/>
      <c r="K64" s="851"/>
      <c r="L64" s="851"/>
      <c r="M64" s="851"/>
      <c r="N64" s="851"/>
      <c r="O64" s="852"/>
      <c r="P64" s="848" t="s">
        <v>40</v>
      </c>
      <c r="Q64" s="849"/>
      <c r="R64" s="849"/>
      <c r="S64" s="849"/>
      <c r="T64" s="849"/>
      <c r="U64" s="849"/>
      <c r="V64" s="850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hidden="1" x14ac:dyDescent="0.2">
      <c r="A65" s="851"/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2"/>
      <c r="P65" s="848" t="s">
        <v>40</v>
      </c>
      <c r="Q65" s="849"/>
      <c r="R65" s="849"/>
      <c r="S65" s="849"/>
      <c r="T65" s="849"/>
      <c r="U65" s="849"/>
      <c r="V65" s="850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hidden="1" customHeight="1" x14ac:dyDescent="0.25">
      <c r="A66" s="843" t="s">
        <v>168</v>
      </c>
      <c r="B66" s="843"/>
      <c r="C66" s="843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63"/>
      <c r="AB66" s="63"/>
      <c r="AC66" s="63"/>
    </row>
    <row r="67" spans="1:68" ht="27" hidden="1" customHeight="1" x14ac:dyDescent="0.25">
      <c r="A67" s="60" t="s">
        <v>169</v>
      </c>
      <c r="B67" s="60" t="s">
        <v>170</v>
      </c>
      <c r="C67" s="34">
        <v>4301020298</v>
      </c>
      <c r="D67" s="844">
        <v>4680115881440</v>
      </c>
      <c r="E67" s="844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8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46"/>
      <c r="R67" s="846"/>
      <c r="S67" s="846"/>
      <c r="T67" s="847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172</v>
      </c>
      <c r="B68" s="60" t="s">
        <v>173</v>
      </c>
      <c r="C68" s="34">
        <v>4301020228</v>
      </c>
      <c r="D68" s="844">
        <v>4680115882751</v>
      </c>
      <c r="E68" s="844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8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46"/>
      <c r="R68" s="846"/>
      <c r="S68" s="846"/>
      <c r="T68" s="847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hidden="1" customHeight="1" x14ac:dyDescent="0.25">
      <c r="A69" s="60" t="s">
        <v>175</v>
      </c>
      <c r="B69" s="60" t="s">
        <v>176</v>
      </c>
      <c r="C69" s="34">
        <v>4301020358</v>
      </c>
      <c r="D69" s="844">
        <v>4680115885950</v>
      </c>
      <c r="E69" s="844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8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46"/>
      <c r="R69" s="846"/>
      <c r="S69" s="846"/>
      <c r="T69" s="847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177</v>
      </c>
      <c r="B70" s="60" t="s">
        <v>178</v>
      </c>
      <c r="C70" s="34">
        <v>4301020296</v>
      </c>
      <c r="D70" s="844">
        <v>4680115881433</v>
      </c>
      <c r="E70" s="844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8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46"/>
      <c r="R70" s="846"/>
      <c r="S70" s="846"/>
      <c r="T70" s="847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851"/>
      <c r="B71" s="851"/>
      <c r="C71" s="851"/>
      <c r="D71" s="851"/>
      <c r="E71" s="851"/>
      <c r="F71" s="851"/>
      <c r="G71" s="851"/>
      <c r="H71" s="851"/>
      <c r="I71" s="851"/>
      <c r="J71" s="851"/>
      <c r="K71" s="851"/>
      <c r="L71" s="851"/>
      <c r="M71" s="851"/>
      <c r="N71" s="851"/>
      <c r="O71" s="852"/>
      <c r="P71" s="848" t="s">
        <v>40</v>
      </c>
      <c r="Q71" s="849"/>
      <c r="R71" s="849"/>
      <c r="S71" s="849"/>
      <c r="T71" s="849"/>
      <c r="U71" s="849"/>
      <c r="V71" s="850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851"/>
      <c r="B72" s="851"/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2"/>
      <c r="P72" s="848" t="s">
        <v>40</v>
      </c>
      <c r="Q72" s="849"/>
      <c r="R72" s="849"/>
      <c r="S72" s="849"/>
      <c r="T72" s="849"/>
      <c r="U72" s="849"/>
      <c r="V72" s="850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hidden="1" customHeight="1" x14ac:dyDescent="0.25">
      <c r="A73" s="843" t="s">
        <v>78</v>
      </c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3"/>
      <c r="P73" s="843"/>
      <c r="Q73" s="843"/>
      <c r="R73" s="843"/>
      <c r="S73" s="843"/>
      <c r="T73" s="843"/>
      <c r="U73" s="843"/>
      <c r="V73" s="843"/>
      <c r="W73" s="843"/>
      <c r="X73" s="843"/>
      <c r="Y73" s="843"/>
      <c r="Z73" s="843"/>
      <c r="AA73" s="63"/>
      <c r="AB73" s="63"/>
      <c r="AC73" s="63"/>
    </row>
    <row r="74" spans="1:68" ht="16.5" hidden="1" customHeight="1" x14ac:dyDescent="0.25">
      <c r="A74" s="60" t="s">
        <v>179</v>
      </c>
      <c r="B74" s="60" t="s">
        <v>180</v>
      </c>
      <c r="C74" s="34">
        <v>4301031242</v>
      </c>
      <c r="D74" s="844">
        <v>4680115885066</v>
      </c>
      <c r="E74" s="844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8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46"/>
      <c r="R74" s="846"/>
      <c r="S74" s="846"/>
      <c r="T74" s="8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hidden="1" customHeight="1" x14ac:dyDescent="0.25">
      <c r="A75" s="60" t="s">
        <v>182</v>
      </c>
      <c r="B75" s="60" t="s">
        <v>183</v>
      </c>
      <c r="C75" s="34">
        <v>4301031240</v>
      </c>
      <c r="D75" s="844">
        <v>4680115885042</v>
      </c>
      <c r="E75" s="844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8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46"/>
      <c r="R75" s="846"/>
      <c r="S75" s="846"/>
      <c r="T75" s="8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hidden="1" customHeight="1" x14ac:dyDescent="0.25">
      <c r="A76" s="60" t="s">
        <v>185</v>
      </c>
      <c r="B76" s="60" t="s">
        <v>186</v>
      </c>
      <c r="C76" s="34">
        <v>4301031315</v>
      </c>
      <c r="D76" s="844">
        <v>4680115885080</v>
      </c>
      <c r="E76" s="844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8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46"/>
      <c r="R76" s="846"/>
      <c r="S76" s="846"/>
      <c r="T76" s="847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hidden="1" customHeight="1" x14ac:dyDescent="0.25">
      <c r="A77" s="60" t="s">
        <v>188</v>
      </c>
      <c r="B77" s="60" t="s">
        <v>189</v>
      </c>
      <c r="C77" s="34">
        <v>4301031243</v>
      </c>
      <c r="D77" s="844">
        <v>4680115885073</v>
      </c>
      <c r="E77" s="844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8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46"/>
      <c r="R77" s="846"/>
      <c r="S77" s="846"/>
      <c r="T77" s="847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hidden="1" customHeight="1" x14ac:dyDescent="0.25">
      <c r="A78" s="60" t="s">
        <v>190</v>
      </c>
      <c r="B78" s="60" t="s">
        <v>191</v>
      </c>
      <c r="C78" s="34">
        <v>4301031241</v>
      </c>
      <c r="D78" s="844">
        <v>4680115885059</v>
      </c>
      <c r="E78" s="844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8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46"/>
      <c r="R78" s="846"/>
      <c r="S78" s="846"/>
      <c r="T78" s="847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hidden="1" customHeight="1" x14ac:dyDescent="0.25">
      <c r="A79" s="60" t="s">
        <v>192</v>
      </c>
      <c r="B79" s="60" t="s">
        <v>193</v>
      </c>
      <c r="C79" s="34">
        <v>4301031316</v>
      </c>
      <c r="D79" s="844">
        <v>4680115885097</v>
      </c>
      <c r="E79" s="844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46"/>
      <c r="R79" s="846"/>
      <c r="S79" s="846"/>
      <c r="T79" s="847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hidden="1" x14ac:dyDescent="0.2">
      <c r="A80" s="851"/>
      <c r="B80" s="851"/>
      <c r="C80" s="851"/>
      <c r="D80" s="851"/>
      <c r="E80" s="851"/>
      <c r="F80" s="851"/>
      <c r="G80" s="851"/>
      <c r="H80" s="851"/>
      <c r="I80" s="851"/>
      <c r="J80" s="851"/>
      <c r="K80" s="851"/>
      <c r="L80" s="851"/>
      <c r="M80" s="851"/>
      <c r="N80" s="851"/>
      <c r="O80" s="852"/>
      <c r="P80" s="848" t="s">
        <v>40</v>
      </c>
      <c r="Q80" s="849"/>
      <c r="R80" s="849"/>
      <c r="S80" s="849"/>
      <c r="T80" s="849"/>
      <c r="U80" s="849"/>
      <c r="V80" s="850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851"/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2"/>
      <c r="P81" s="848" t="s">
        <v>40</v>
      </c>
      <c r="Q81" s="849"/>
      <c r="R81" s="849"/>
      <c r="S81" s="849"/>
      <c r="T81" s="849"/>
      <c r="U81" s="849"/>
      <c r="V81" s="850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843" t="s">
        <v>84</v>
      </c>
      <c r="B82" s="843"/>
      <c r="C82" s="843"/>
      <c r="D82" s="843"/>
      <c r="E82" s="843"/>
      <c r="F82" s="843"/>
      <c r="G82" s="843"/>
      <c r="H82" s="843"/>
      <c r="I82" s="843"/>
      <c r="J82" s="843"/>
      <c r="K82" s="843"/>
      <c r="L82" s="843"/>
      <c r="M82" s="843"/>
      <c r="N82" s="843"/>
      <c r="O82" s="843"/>
      <c r="P82" s="843"/>
      <c r="Q82" s="843"/>
      <c r="R82" s="843"/>
      <c r="S82" s="843"/>
      <c r="T82" s="843"/>
      <c r="U82" s="843"/>
      <c r="V82" s="843"/>
      <c r="W82" s="843"/>
      <c r="X82" s="843"/>
      <c r="Y82" s="843"/>
      <c r="Z82" s="843"/>
      <c r="AA82" s="63"/>
      <c r="AB82" s="63"/>
      <c r="AC82" s="63"/>
    </row>
    <row r="83" spans="1:68" ht="16.5" hidden="1" customHeight="1" x14ac:dyDescent="0.25">
      <c r="A83" s="60" t="s">
        <v>194</v>
      </c>
      <c r="B83" s="60" t="s">
        <v>195</v>
      </c>
      <c r="C83" s="34">
        <v>4301051838</v>
      </c>
      <c r="D83" s="844">
        <v>4680115881891</v>
      </c>
      <c r="E83" s="844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8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46"/>
      <c r="R83" s="846"/>
      <c r="S83" s="846"/>
      <c r="T83" s="84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hidden="1" customHeight="1" x14ac:dyDescent="0.25">
      <c r="A84" s="60" t="s">
        <v>197</v>
      </c>
      <c r="B84" s="60" t="s">
        <v>198</v>
      </c>
      <c r="C84" s="34">
        <v>4301051846</v>
      </c>
      <c r="D84" s="844">
        <v>4680115885769</v>
      </c>
      <c r="E84" s="844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46"/>
      <c r="R84" s="846"/>
      <c r="S84" s="846"/>
      <c r="T84" s="84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hidden="1" customHeight="1" x14ac:dyDescent="0.25">
      <c r="A85" s="60" t="s">
        <v>200</v>
      </c>
      <c r="B85" s="60" t="s">
        <v>201</v>
      </c>
      <c r="C85" s="34">
        <v>4301051822</v>
      </c>
      <c r="D85" s="844">
        <v>4680115884410</v>
      </c>
      <c r="E85" s="844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8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46"/>
      <c r="R85" s="846"/>
      <c r="S85" s="846"/>
      <c r="T85" s="847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21"/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0</v>
      </c>
      <c r="BN85" s="75">
        <f t="shared" si="23"/>
        <v>0</v>
      </c>
      <c r="BO85" s="75">
        <f t="shared" si="24"/>
        <v>0</v>
      </c>
      <c r="BP85" s="75">
        <f t="shared" si="25"/>
        <v>0</v>
      </c>
    </row>
    <row r="86" spans="1:68" ht="16.5" hidden="1" customHeight="1" x14ac:dyDescent="0.25">
      <c r="A86" s="60" t="s">
        <v>203</v>
      </c>
      <c r="B86" s="60" t="s">
        <v>204</v>
      </c>
      <c r="C86" s="34">
        <v>4301051837</v>
      </c>
      <c r="D86" s="844">
        <v>4680115884311</v>
      </c>
      <c r="E86" s="844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46"/>
      <c r="R86" s="846"/>
      <c r="S86" s="846"/>
      <c r="T86" s="84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hidden="1" customHeight="1" x14ac:dyDescent="0.25">
      <c r="A87" s="60" t="s">
        <v>205</v>
      </c>
      <c r="B87" s="60" t="s">
        <v>206</v>
      </c>
      <c r="C87" s="34">
        <v>4301051844</v>
      </c>
      <c r="D87" s="844">
        <v>4680115885929</v>
      </c>
      <c r="E87" s="844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46"/>
      <c r="R87" s="846"/>
      <c r="S87" s="846"/>
      <c r="T87" s="84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hidden="1" customHeight="1" x14ac:dyDescent="0.25">
      <c r="A88" s="60" t="s">
        <v>207</v>
      </c>
      <c r="B88" s="60" t="s">
        <v>208</v>
      </c>
      <c r="C88" s="34">
        <v>4301051827</v>
      </c>
      <c r="D88" s="844">
        <v>4680115884403</v>
      </c>
      <c r="E88" s="844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8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46"/>
      <c r="R88" s="846"/>
      <c r="S88" s="846"/>
      <c r="T88" s="847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hidden="1" x14ac:dyDescent="0.2">
      <c r="A89" s="851"/>
      <c r="B89" s="851"/>
      <c r="C89" s="851"/>
      <c r="D89" s="851"/>
      <c r="E89" s="851"/>
      <c r="F89" s="851"/>
      <c r="G89" s="851"/>
      <c r="H89" s="851"/>
      <c r="I89" s="851"/>
      <c r="J89" s="851"/>
      <c r="K89" s="851"/>
      <c r="L89" s="851"/>
      <c r="M89" s="851"/>
      <c r="N89" s="851"/>
      <c r="O89" s="852"/>
      <c r="P89" s="848" t="s">
        <v>40</v>
      </c>
      <c r="Q89" s="849"/>
      <c r="R89" s="849"/>
      <c r="S89" s="849"/>
      <c r="T89" s="849"/>
      <c r="U89" s="849"/>
      <c r="V89" s="850"/>
      <c r="W89" s="40" t="s">
        <v>39</v>
      </c>
      <c r="X89" s="41">
        <f>IFERROR(X83/H83,"0")+IFERROR(X84/H84,"0")+IFERROR(X85/H85,"0")+IFERROR(X86/H86,"0")+IFERROR(X87/H87,"0")+IFERROR(X88/H88,"0")</f>
        <v>0</v>
      </c>
      <c r="Y89" s="41">
        <f>IFERROR(Y83/H83,"0")+IFERROR(Y84/H84,"0")+IFERROR(Y85/H85,"0")+IFERROR(Y86/H86,"0")+IFERROR(Y87/H87,"0")+IFERROR(Y88/H88,"0")</f>
        <v>0</v>
      </c>
      <c r="Z89" s="41">
        <f>IFERROR(IF(Z83="",0,Z83),"0")+IFERROR(IF(Z84="",0,Z84),"0")+IFERROR(IF(Z85="",0,Z85),"0")+IFERROR(IF(Z86="",0,Z86),"0")+IFERROR(IF(Z87="",0,Z87),"0")+IFERROR(IF(Z88="",0,Z88),"0")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851"/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2"/>
      <c r="P90" s="848" t="s">
        <v>40</v>
      </c>
      <c r="Q90" s="849"/>
      <c r="R90" s="849"/>
      <c r="S90" s="849"/>
      <c r="T90" s="849"/>
      <c r="U90" s="849"/>
      <c r="V90" s="850"/>
      <c r="W90" s="40" t="s">
        <v>0</v>
      </c>
      <c r="X90" s="41">
        <f>IFERROR(SUM(X83:X88),"0")</f>
        <v>0</v>
      </c>
      <c r="Y90" s="41">
        <f>IFERROR(SUM(Y83:Y88),"0")</f>
        <v>0</v>
      </c>
      <c r="Z90" s="40"/>
      <c r="AA90" s="64"/>
      <c r="AB90" s="64"/>
      <c r="AC90" s="64"/>
    </row>
    <row r="91" spans="1:68" ht="14.25" hidden="1" customHeight="1" x14ac:dyDescent="0.25">
      <c r="A91" s="843" t="s">
        <v>209</v>
      </c>
      <c r="B91" s="843"/>
      <c r="C91" s="843"/>
      <c r="D91" s="843"/>
      <c r="E91" s="843"/>
      <c r="F91" s="843"/>
      <c r="G91" s="843"/>
      <c r="H91" s="843"/>
      <c r="I91" s="843"/>
      <c r="J91" s="843"/>
      <c r="K91" s="843"/>
      <c r="L91" s="843"/>
      <c r="M91" s="843"/>
      <c r="N91" s="843"/>
      <c r="O91" s="843"/>
      <c r="P91" s="843"/>
      <c r="Q91" s="843"/>
      <c r="R91" s="843"/>
      <c r="S91" s="843"/>
      <c r="T91" s="843"/>
      <c r="U91" s="843"/>
      <c r="V91" s="843"/>
      <c r="W91" s="843"/>
      <c r="X91" s="843"/>
      <c r="Y91" s="843"/>
      <c r="Z91" s="843"/>
      <c r="AA91" s="63"/>
      <c r="AB91" s="63"/>
      <c r="AC91" s="63"/>
    </row>
    <row r="92" spans="1:68" ht="37.5" hidden="1" customHeight="1" x14ac:dyDescent="0.25">
      <c r="A92" s="60" t="s">
        <v>210</v>
      </c>
      <c r="B92" s="60" t="s">
        <v>211</v>
      </c>
      <c r="C92" s="34">
        <v>4301060366</v>
      </c>
      <c r="D92" s="844">
        <v>4680115881532</v>
      </c>
      <c r="E92" s="844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8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46"/>
      <c r="R92" s="846"/>
      <c r="S92" s="846"/>
      <c r="T92" s="847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37.5" hidden="1" customHeight="1" x14ac:dyDescent="0.25">
      <c r="A93" s="60" t="s">
        <v>210</v>
      </c>
      <c r="B93" s="60" t="s">
        <v>213</v>
      </c>
      <c r="C93" s="34">
        <v>4301060371</v>
      </c>
      <c r="D93" s="844">
        <v>4680115881532</v>
      </c>
      <c r="E93" s="844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46"/>
      <c r="R93" s="846"/>
      <c r="S93" s="846"/>
      <c r="T93" s="847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hidden="1" customHeight="1" x14ac:dyDescent="0.25">
      <c r="A94" s="60" t="s">
        <v>214</v>
      </c>
      <c r="B94" s="60" t="s">
        <v>215</v>
      </c>
      <c r="C94" s="34">
        <v>4301060351</v>
      </c>
      <c r="D94" s="844">
        <v>4680115881464</v>
      </c>
      <c r="E94" s="844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46"/>
      <c r="R94" s="846"/>
      <c r="S94" s="846"/>
      <c r="T94" s="847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idden="1" x14ac:dyDescent="0.2">
      <c r="A95" s="851"/>
      <c r="B95" s="851"/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2"/>
      <c r="P95" s="848" t="s">
        <v>40</v>
      </c>
      <c r="Q95" s="849"/>
      <c r="R95" s="849"/>
      <c r="S95" s="849"/>
      <c r="T95" s="849"/>
      <c r="U95" s="849"/>
      <c r="V95" s="850"/>
      <c r="W95" s="40" t="s">
        <v>39</v>
      </c>
      <c r="X95" s="41">
        <f>IFERROR(X92/H92,"0")+IFERROR(X93/H93,"0")+IFERROR(X94/H94,"0")</f>
        <v>0</v>
      </c>
      <c r="Y95" s="41">
        <f>IFERROR(Y92/H92,"0")+IFERROR(Y93/H93,"0")+IFERROR(Y94/H94,"0")</f>
        <v>0</v>
      </c>
      <c r="Z95" s="41">
        <f>IFERROR(IF(Z92="",0,Z92),"0")+IFERROR(IF(Z93="",0,Z93),"0")+IFERROR(IF(Z94="",0,Z94),"0")</f>
        <v>0</v>
      </c>
      <c r="AA95" s="64"/>
      <c r="AB95" s="64"/>
      <c r="AC95" s="64"/>
    </row>
    <row r="96" spans="1:68" hidden="1" x14ac:dyDescent="0.2">
      <c r="A96" s="851"/>
      <c r="B96" s="851"/>
      <c r="C96" s="851"/>
      <c r="D96" s="851"/>
      <c r="E96" s="851"/>
      <c r="F96" s="851"/>
      <c r="G96" s="851"/>
      <c r="H96" s="851"/>
      <c r="I96" s="851"/>
      <c r="J96" s="851"/>
      <c r="K96" s="851"/>
      <c r="L96" s="851"/>
      <c r="M96" s="851"/>
      <c r="N96" s="851"/>
      <c r="O96" s="852"/>
      <c r="P96" s="848" t="s">
        <v>40</v>
      </c>
      <c r="Q96" s="849"/>
      <c r="R96" s="849"/>
      <c r="S96" s="849"/>
      <c r="T96" s="849"/>
      <c r="U96" s="849"/>
      <c r="V96" s="850"/>
      <c r="W96" s="40" t="s">
        <v>0</v>
      </c>
      <c r="X96" s="41">
        <f>IFERROR(SUM(X92:X94),"0")</f>
        <v>0</v>
      </c>
      <c r="Y96" s="41">
        <f>IFERROR(SUM(Y92:Y94),"0")</f>
        <v>0</v>
      </c>
      <c r="Z96" s="40"/>
      <c r="AA96" s="64"/>
      <c r="AB96" s="64"/>
      <c r="AC96" s="64"/>
    </row>
    <row r="97" spans="1:68" ht="16.5" hidden="1" customHeight="1" x14ac:dyDescent="0.25">
      <c r="A97" s="842" t="s">
        <v>217</v>
      </c>
      <c r="B97" s="842"/>
      <c r="C97" s="842"/>
      <c r="D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62"/>
      <c r="AB97" s="62"/>
      <c r="AC97" s="62"/>
    </row>
    <row r="98" spans="1:68" ht="14.25" hidden="1" customHeight="1" x14ac:dyDescent="0.25">
      <c r="A98" s="843" t="s">
        <v>118</v>
      </c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3"/>
      <c r="P98" s="843"/>
      <c r="Q98" s="843"/>
      <c r="R98" s="843"/>
      <c r="S98" s="843"/>
      <c r="T98" s="843"/>
      <c r="U98" s="843"/>
      <c r="V98" s="843"/>
      <c r="W98" s="843"/>
      <c r="X98" s="843"/>
      <c r="Y98" s="843"/>
      <c r="Z98" s="843"/>
      <c r="AA98" s="63"/>
      <c r="AB98" s="63"/>
      <c r="AC98" s="63"/>
    </row>
    <row r="99" spans="1:68" ht="27" hidden="1" customHeight="1" x14ac:dyDescent="0.25">
      <c r="A99" s="60" t="s">
        <v>218</v>
      </c>
      <c r="B99" s="60" t="s">
        <v>219</v>
      </c>
      <c r="C99" s="34">
        <v>4301011468</v>
      </c>
      <c r="D99" s="844">
        <v>4680115881327</v>
      </c>
      <c r="E99" s="844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8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46"/>
      <c r="R99" s="846"/>
      <c r="S99" s="846"/>
      <c r="T99" s="847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16.5" hidden="1" customHeight="1" x14ac:dyDescent="0.25">
      <c r="A100" s="60" t="s">
        <v>221</v>
      </c>
      <c r="B100" s="60" t="s">
        <v>222</v>
      </c>
      <c r="C100" s="34">
        <v>4301011476</v>
      </c>
      <c r="D100" s="844">
        <v>4680115881518</v>
      </c>
      <c r="E100" s="844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8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46"/>
      <c r="R100" s="846"/>
      <c r="S100" s="846"/>
      <c r="T100" s="84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hidden="1" customHeight="1" x14ac:dyDescent="0.25">
      <c r="A101" s="60" t="s">
        <v>223</v>
      </c>
      <c r="B101" s="60" t="s">
        <v>224</v>
      </c>
      <c r="C101" s="34">
        <v>4301011443</v>
      </c>
      <c r="D101" s="844">
        <v>4680115881303</v>
      </c>
      <c r="E101" s="844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8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46"/>
      <c r="R101" s="846"/>
      <c r="S101" s="846"/>
      <c r="T101" s="84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idden="1" x14ac:dyDescent="0.2">
      <c r="A102" s="851"/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2"/>
      <c r="P102" s="848" t="s">
        <v>40</v>
      </c>
      <c r="Q102" s="849"/>
      <c r="R102" s="849"/>
      <c r="S102" s="849"/>
      <c r="T102" s="849"/>
      <c r="U102" s="849"/>
      <c r="V102" s="850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hidden="1" x14ac:dyDescent="0.2">
      <c r="A103" s="851"/>
      <c r="B103" s="851"/>
      <c r="C103" s="851"/>
      <c r="D103" s="851"/>
      <c r="E103" s="851"/>
      <c r="F103" s="851"/>
      <c r="G103" s="851"/>
      <c r="H103" s="851"/>
      <c r="I103" s="851"/>
      <c r="J103" s="851"/>
      <c r="K103" s="851"/>
      <c r="L103" s="851"/>
      <c r="M103" s="851"/>
      <c r="N103" s="851"/>
      <c r="O103" s="852"/>
      <c r="P103" s="848" t="s">
        <v>40</v>
      </c>
      <c r="Q103" s="849"/>
      <c r="R103" s="849"/>
      <c r="S103" s="849"/>
      <c r="T103" s="849"/>
      <c r="U103" s="849"/>
      <c r="V103" s="850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4.25" hidden="1" customHeight="1" x14ac:dyDescent="0.25">
      <c r="A104" s="843" t="s">
        <v>84</v>
      </c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3"/>
      <c r="P104" s="843"/>
      <c r="Q104" s="843"/>
      <c r="R104" s="843"/>
      <c r="S104" s="843"/>
      <c r="T104" s="843"/>
      <c r="U104" s="843"/>
      <c r="V104" s="843"/>
      <c r="W104" s="843"/>
      <c r="X104" s="843"/>
      <c r="Y104" s="843"/>
      <c r="Z104" s="843"/>
      <c r="AA104" s="63"/>
      <c r="AB104" s="63"/>
      <c r="AC104" s="63"/>
    </row>
    <row r="105" spans="1:68" ht="27" hidden="1" customHeight="1" x14ac:dyDescent="0.25">
      <c r="A105" s="60" t="s">
        <v>226</v>
      </c>
      <c r="B105" s="60" t="s">
        <v>227</v>
      </c>
      <c r="C105" s="34">
        <v>4301051546</v>
      </c>
      <c r="D105" s="844">
        <v>4607091386967</v>
      </c>
      <c r="E105" s="844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8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46"/>
      <c r="R105" s="846"/>
      <c r="S105" s="846"/>
      <c r="T105" s="847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hidden="1" customHeight="1" x14ac:dyDescent="0.25">
      <c r="A106" s="60" t="s">
        <v>226</v>
      </c>
      <c r="B106" s="60" t="s">
        <v>229</v>
      </c>
      <c r="C106" s="34">
        <v>4301051437</v>
      </c>
      <c r="D106" s="844">
        <v>4607091386967</v>
      </c>
      <c r="E106" s="844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8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46"/>
      <c r="R106" s="846"/>
      <c r="S106" s="846"/>
      <c r="T106" s="847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hidden="1" customHeight="1" x14ac:dyDescent="0.25">
      <c r="A107" s="60" t="s">
        <v>230</v>
      </c>
      <c r="B107" s="60" t="s">
        <v>231</v>
      </c>
      <c r="C107" s="34">
        <v>4301051436</v>
      </c>
      <c r="D107" s="844">
        <v>4607091385731</v>
      </c>
      <c r="E107" s="844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46"/>
      <c r="R107" s="846"/>
      <c r="S107" s="846"/>
      <c r="T107" s="847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hidden="1" customHeight="1" x14ac:dyDescent="0.25">
      <c r="A108" s="60" t="s">
        <v>232</v>
      </c>
      <c r="B108" s="60" t="s">
        <v>233</v>
      </c>
      <c r="C108" s="34">
        <v>4301051438</v>
      </c>
      <c r="D108" s="844">
        <v>4680115880894</v>
      </c>
      <c r="E108" s="844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46"/>
      <c r="R108" s="846"/>
      <c r="S108" s="846"/>
      <c r="T108" s="847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hidden="1" customHeight="1" x14ac:dyDescent="0.25">
      <c r="A109" s="60" t="s">
        <v>235</v>
      </c>
      <c r="B109" s="60" t="s">
        <v>236</v>
      </c>
      <c r="C109" s="34">
        <v>4301051687</v>
      </c>
      <c r="D109" s="844">
        <v>4680115880214</v>
      </c>
      <c r="E109" s="844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902" t="s">
        <v>237</v>
      </c>
      <c r="Q109" s="846"/>
      <c r="R109" s="846"/>
      <c r="S109" s="846"/>
      <c r="T109" s="847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hidden="1" customHeight="1" x14ac:dyDescent="0.25">
      <c r="A110" s="60" t="s">
        <v>235</v>
      </c>
      <c r="B110" s="60" t="s">
        <v>238</v>
      </c>
      <c r="C110" s="34">
        <v>4301051439</v>
      </c>
      <c r="D110" s="844">
        <v>4680115880214</v>
      </c>
      <c r="E110" s="844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9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46"/>
      <c r="R110" s="846"/>
      <c r="S110" s="846"/>
      <c r="T110" s="847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hidden="1" x14ac:dyDescent="0.2">
      <c r="A111" s="851"/>
      <c r="B111" s="851"/>
      <c r="C111" s="851"/>
      <c r="D111" s="851"/>
      <c r="E111" s="851"/>
      <c r="F111" s="851"/>
      <c r="G111" s="851"/>
      <c r="H111" s="851"/>
      <c r="I111" s="851"/>
      <c r="J111" s="851"/>
      <c r="K111" s="851"/>
      <c r="L111" s="851"/>
      <c r="M111" s="851"/>
      <c r="N111" s="851"/>
      <c r="O111" s="852"/>
      <c r="P111" s="848" t="s">
        <v>40</v>
      </c>
      <c r="Q111" s="849"/>
      <c r="R111" s="849"/>
      <c r="S111" s="849"/>
      <c r="T111" s="849"/>
      <c r="U111" s="849"/>
      <c r="V111" s="850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851"/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2"/>
      <c r="P112" s="848" t="s">
        <v>40</v>
      </c>
      <c r="Q112" s="849"/>
      <c r="R112" s="849"/>
      <c r="S112" s="849"/>
      <c r="T112" s="849"/>
      <c r="U112" s="849"/>
      <c r="V112" s="850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hidden="1" customHeight="1" x14ac:dyDescent="0.25">
      <c r="A113" s="842" t="s">
        <v>239</v>
      </c>
      <c r="B113" s="842"/>
      <c r="C113" s="842"/>
      <c r="D113" s="842"/>
      <c r="E113" s="842"/>
      <c r="F113" s="842"/>
      <c r="G113" s="842"/>
      <c r="H113" s="842"/>
      <c r="I113" s="842"/>
      <c r="J113" s="842"/>
      <c r="K113" s="842"/>
      <c r="L113" s="842"/>
      <c r="M113" s="842"/>
      <c r="N113" s="842"/>
      <c r="O113" s="842"/>
      <c r="P113" s="842"/>
      <c r="Q113" s="842"/>
      <c r="R113" s="842"/>
      <c r="S113" s="842"/>
      <c r="T113" s="842"/>
      <c r="U113" s="842"/>
      <c r="V113" s="842"/>
      <c r="W113" s="842"/>
      <c r="X113" s="842"/>
      <c r="Y113" s="842"/>
      <c r="Z113" s="842"/>
      <c r="AA113" s="62"/>
      <c r="AB113" s="62"/>
      <c r="AC113" s="62"/>
    </row>
    <row r="114" spans="1:68" ht="14.25" hidden="1" customHeight="1" x14ac:dyDescent="0.25">
      <c r="A114" s="843" t="s">
        <v>118</v>
      </c>
      <c r="B114" s="843"/>
      <c r="C114" s="843"/>
      <c r="D114" s="843"/>
      <c r="E114" s="843"/>
      <c r="F114" s="843"/>
      <c r="G114" s="843"/>
      <c r="H114" s="843"/>
      <c r="I114" s="843"/>
      <c r="J114" s="843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63"/>
      <c r="AB114" s="63"/>
      <c r="AC114" s="63"/>
    </row>
    <row r="115" spans="1:68" ht="16.5" hidden="1" customHeight="1" x14ac:dyDescent="0.25">
      <c r="A115" s="60" t="s">
        <v>240</v>
      </c>
      <c r="B115" s="60" t="s">
        <v>241</v>
      </c>
      <c r="C115" s="34">
        <v>4301011703</v>
      </c>
      <c r="D115" s="844">
        <v>4680115882133</v>
      </c>
      <c r="E115" s="844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9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46"/>
      <c r="R115" s="846"/>
      <c r="S115" s="846"/>
      <c r="T115" s="84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hidden="1" customHeight="1" x14ac:dyDescent="0.25">
      <c r="A116" s="60" t="s">
        <v>240</v>
      </c>
      <c r="B116" s="60" t="s">
        <v>243</v>
      </c>
      <c r="C116" s="34">
        <v>4301011514</v>
      </c>
      <c r="D116" s="844">
        <v>4680115882133</v>
      </c>
      <c r="E116" s="844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9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46"/>
      <c r="R116" s="846"/>
      <c r="S116" s="846"/>
      <c r="T116" s="84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244</v>
      </c>
      <c r="B117" s="60" t="s">
        <v>245</v>
      </c>
      <c r="C117" s="34">
        <v>4301011417</v>
      </c>
      <c r="D117" s="844">
        <v>4680115880269</v>
      </c>
      <c r="E117" s="844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9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46"/>
      <c r="R117" s="846"/>
      <c r="S117" s="846"/>
      <c r="T117" s="84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246</v>
      </c>
      <c r="B118" s="60" t="s">
        <v>247</v>
      </c>
      <c r="C118" s="34">
        <v>4301011415</v>
      </c>
      <c r="D118" s="844">
        <v>4680115880429</v>
      </c>
      <c r="E118" s="844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9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46"/>
      <c r="R118" s="846"/>
      <c r="S118" s="846"/>
      <c r="T118" s="84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248</v>
      </c>
      <c r="B119" s="60" t="s">
        <v>249</v>
      </c>
      <c r="C119" s="34">
        <v>4301011462</v>
      </c>
      <c r="D119" s="844">
        <v>4680115881457</v>
      </c>
      <c r="E119" s="844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9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46"/>
      <c r="R119" s="846"/>
      <c r="S119" s="846"/>
      <c r="T119" s="847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idden="1" x14ac:dyDescent="0.2">
      <c r="A120" s="851"/>
      <c r="B120" s="851"/>
      <c r="C120" s="851"/>
      <c r="D120" s="851"/>
      <c r="E120" s="851"/>
      <c r="F120" s="851"/>
      <c r="G120" s="851"/>
      <c r="H120" s="851"/>
      <c r="I120" s="851"/>
      <c r="J120" s="851"/>
      <c r="K120" s="851"/>
      <c r="L120" s="851"/>
      <c r="M120" s="851"/>
      <c r="N120" s="851"/>
      <c r="O120" s="852"/>
      <c r="P120" s="848" t="s">
        <v>40</v>
      </c>
      <c r="Q120" s="849"/>
      <c r="R120" s="849"/>
      <c r="S120" s="849"/>
      <c r="T120" s="849"/>
      <c r="U120" s="849"/>
      <c r="V120" s="850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851"/>
      <c r="B121" s="851"/>
      <c r="C121" s="851"/>
      <c r="D121" s="851"/>
      <c r="E121" s="851"/>
      <c r="F121" s="851"/>
      <c r="G121" s="851"/>
      <c r="H121" s="851"/>
      <c r="I121" s="851"/>
      <c r="J121" s="851"/>
      <c r="K121" s="851"/>
      <c r="L121" s="851"/>
      <c r="M121" s="851"/>
      <c r="N121" s="851"/>
      <c r="O121" s="852"/>
      <c r="P121" s="848" t="s">
        <v>40</v>
      </c>
      <c r="Q121" s="849"/>
      <c r="R121" s="849"/>
      <c r="S121" s="849"/>
      <c r="T121" s="849"/>
      <c r="U121" s="849"/>
      <c r="V121" s="850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hidden="1" customHeight="1" x14ac:dyDescent="0.25">
      <c r="A122" s="843" t="s">
        <v>168</v>
      </c>
      <c r="B122" s="843"/>
      <c r="C122" s="843"/>
      <c r="D122" s="843"/>
      <c r="E122" s="843"/>
      <c r="F122" s="843"/>
      <c r="G122" s="843"/>
      <c r="H122" s="843"/>
      <c r="I122" s="843"/>
      <c r="J122" s="843"/>
      <c r="K122" s="843"/>
      <c r="L122" s="843"/>
      <c r="M122" s="843"/>
      <c r="N122" s="843"/>
      <c r="O122" s="843"/>
      <c r="P122" s="843"/>
      <c r="Q122" s="843"/>
      <c r="R122" s="843"/>
      <c r="S122" s="843"/>
      <c r="T122" s="843"/>
      <c r="U122" s="843"/>
      <c r="V122" s="843"/>
      <c r="W122" s="843"/>
      <c r="X122" s="843"/>
      <c r="Y122" s="843"/>
      <c r="Z122" s="843"/>
      <c r="AA122" s="63"/>
      <c r="AB122" s="63"/>
      <c r="AC122" s="63"/>
    </row>
    <row r="123" spans="1:68" ht="16.5" hidden="1" customHeight="1" x14ac:dyDescent="0.25">
      <c r="A123" s="60" t="s">
        <v>250</v>
      </c>
      <c r="B123" s="60" t="s">
        <v>251</v>
      </c>
      <c r="C123" s="34">
        <v>4301020345</v>
      </c>
      <c r="D123" s="844">
        <v>4680115881488</v>
      </c>
      <c r="E123" s="844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46"/>
      <c r="R123" s="846"/>
      <c r="S123" s="846"/>
      <c r="T123" s="84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hidden="1" customHeight="1" x14ac:dyDescent="0.25">
      <c r="A124" s="60" t="s">
        <v>253</v>
      </c>
      <c r="B124" s="60" t="s">
        <v>254</v>
      </c>
      <c r="C124" s="34">
        <v>4301020346</v>
      </c>
      <c r="D124" s="844">
        <v>4680115882775</v>
      </c>
      <c r="E124" s="844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9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46"/>
      <c r="R124" s="846"/>
      <c r="S124" s="846"/>
      <c r="T124" s="84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255</v>
      </c>
      <c r="B125" s="60" t="s">
        <v>256</v>
      </c>
      <c r="C125" s="34">
        <v>4301020344</v>
      </c>
      <c r="D125" s="844">
        <v>4680115880658</v>
      </c>
      <c r="E125" s="844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46"/>
      <c r="R125" s="846"/>
      <c r="S125" s="846"/>
      <c r="T125" s="84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851"/>
      <c r="B126" s="851"/>
      <c r="C126" s="851"/>
      <c r="D126" s="851"/>
      <c r="E126" s="851"/>
      <c r="F126" s="851"/>
      <c r="G126" s="851"/>
      <c r="H126" s="851"/>
      <c r="I126" s="851"/>
      <c r="J126" s="851"/>
      <c r="K126" s="851"/>
      <c r="L126" s="851"/>
      <c r="M126" s="851"/>
      <c r="N126" s="851"/>
      <c r="O126" s="852"/>
      <c r="P126" s="848" t="s">
        <v>40</v>
      </c>
      <c r="Q126" s="849"/>
      <c r="R126" s="849"/>
      <c r="S126" s="849"/>
      <c r="T126" s="849"/>
      <c r="U126" s="849"/>
      <c r="V126" s="850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hidden="1" x14ac:dyDescent="0.2">
      <c r="A127" s="851"/>
      <c r="B127" s="851"/>
      <c r="C127" s="851"/>
      <c r="D127" s="851"/>
      <c r="E127" s="851"/>
      <c r="F127" s="851"/>
      <c r="G127" s="851"/>
      <c r="H127" s="851"/>
      <c r="I127" s="851"/>
      <c r="J127" s="851"/>
      <c r="K127" s="851"/>
      <c r="L127" s="851"/>
      <c r="M127" s="851"/>
      <c r="N127" s="851"/>
      <c r="O127" s="852"/>
      <c r="P127" s="848" t="s">
        <v>40</v>
      </c>
      <c r="Q127" s="849"/>
      <c r="R127" s="849"/>
      <c r="S127" s="849"/>
      <c r="T127" s="849"/>
      <c r="U127" s="849"/>
      <c r="V127" s="850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hidden="1" customHeight="1" x14ac:dyDescent="0.25">
      <c r="A128" s="843" t="s">
        <v>84</v>
      </c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3"/>
      <c r="P128" s="843"/>
      <c r="Q128" s="843"/>
      <c r="R128" s="843"/>
      <c r="S128" s="843"/>
      <c r="T128" s="843"/>
      <c r="U128" s="843"/>
      <c r="V128" s="843"/>
      <c r="W128" s="843"/>
      <c r="X128" s="843"/>
      <c r="Y128" s="843"/>
      <c r="Z128" s="843"/>
      <c r="AA128" s="63"/>
      <c r="AB128" s="63"/>
      <c r="AC128" s="63"/>
    </row>
    <row r="129" spans="1:68" ht="27" hidden="1" customHeight="1" x14ac:dyDescent="0.25">
      <c r="A129" s="60" t="s">
        <v>257</v>
      </c>
      <c r="B129" s="60" t="s">
        <v>258</v>
      </c>
      <c r="C129" s="34">
        <v>4301051625</v>
      </c>
      <c r="D129" s="844">
        <v>4607091385168</v>
      </c>
      <c r="E129" s="844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46"/>
      <c r="R129" s="846"/>
      <c r="S129" s="846"/>
      <c r="T129" s="847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ref="Y129:Y135" si="31"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0</v>
      </c>
      <c r="BN129" s="75">
        <f t="shared" ref="BN129:BN135" si="33">IFERROR(Y129*I129/H129,"0")</f>
        <v>0</v>
      </c>
      <c r="BO129" s="75">
        <f t="shared" ref="BO129:BO135" si="34">IFERROR(1/J129*(X129/H129),"0")</f>
        <v>0</v>
      </c>
      <c r="BP129" s="75">
        <f t="shared" ref="BP129:BP135" si="35">IFERROR(1/J129*(Y129/H129),"0")</f>
        <v>0</v>
      </c>
    </row>
    <row r="130" spans="1:68" ht="37.5" hidden="1" customHeight="1" x14ac:dyDescent="0.25">
      <c r="A130" s="60" t="s">
        <v>257</v>
      </c>
      <c r="B130" s="60" t="s">
        <v>260</v>
      </c>
      <c r="C130" s="34">
        <v>4301051360</v>
      </c>
      <c r="D130" s="844">
        <v>4607091385168</v>
      </c>
      <c r="E130" s="844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9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46"/>
      <c r="R130" s="846"/>
      <c r="S130" s="846"/>
      <c r="T130" s="847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hidden="1" customHeight="1" x14ac:dyDescent="0.25">
      <c r="A131" s="60" t="s">
        <v>262</v>
      </c>
      <c r="B131" s="60" t="s">
        <v>263</v>
      </c>
      <c r="C131" s="34">
        <v>4301051742</v>
      </c>
      <c r="D131" s="844">
        <v>4680115884540</v>
      </c>
      <c r="E131" s="844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9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46"/>
      <c r="R131" s="846"/>
      <c r="S131" s="846"/>
      <c r="T131" s="847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hidden="1" customHeight="1" x14ac:dyDescent="0.25">
      <c r="A132" s="60" t="s">
        <v>265</v>
      </c>
      <c r="B132" s="60" t="s">
        <v>266</v>
      </c>
      <c r="C132" s="34">
        <v>4301051362</v>
      </c>
      <c r="D132" s="844">
        <v>4607091383256</v>
      </c>
      <c r="E132" s="844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9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46"/>
      <c r="R132" s="846"/>
      <c r="S132" s="846"/>
      <c r="T132" s="847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hidden="1" customHeight="1" x14ac:dyDescent="0.25">
      <c r="A133" s="60" t="s">
        <v>267</v>
      </c>
      <c r="B133" s="60" t="s">
        <v>268</v>
      </c>
      <c r="C133" s="34">
        <v>4301051358</v>
      </c>
      <c r="D133" s="844">
        <v>4607091385748</v>
      </c>
      <c r="E133" s="844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91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46"/>
      <c r="R133" s="846"/>
      <c r="S133" s="846"/>
      <c r="T133" s="847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hidden="1" customHeight="1" x14ac:dyDescent="0.25">
      <c r="A134" s="60" t="s">
        <v>269</v>
      </c>
      <c r="B134" s="60" t="s">
        <v>270</v>
      </c>
      <c r="C134" s="34">
        <v>4301051740</v>
      </c>
      <c r="D134" s="844">
        <v>4680115884533</v>
      </c>
      <c r="E134" s="844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9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46"/>
      <c r="R134" s="846"/>
      <c r="S134" s="846"/>
      <c r="T134" s="847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hidden="1" customHeight="1" x14ac:dyDescent="0.25">
      <c r="A135" s="60" t="s">
        <v>271</v>
      </c>
      <c r="B135" s="60" t="s">
        <v>272</v>
      </c>
      <c r="C135" s="34">
        <v>4301051480</v>
      </c>
      <c r="D135" s="844">
        <v>4680115882645</v>
      </c>
      <c r="E135" s="844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9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46"/>
      <c r="R135" s="846"/>
      <c r="S135" s="846"/>
      <c r="T135" s="847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hidden="1" x14ac:dyDescent="0.2">
      <c r="A136" s="851"/>
      <c r="B136" s="851"/>
      <c r="C136" s="851"/>
      <c r="D136" s="851"/>
      <c r="E136" s="851"/>
      <c r="F136" s="851"/>
      <c r="G136" s="851"/>
      <c r="H136" s="851"/>
      <c r="I136" s="851"/>
      <c r="J136" s="851"/>
      <c r="K136" s="851"/>
      <c r="L136" s="851"/>
      <c r="M136" s="851"/>
      <c r="N136" s="851"/>
      <c r="O136" s="852"/>
      <c r="P136" s="848" t="s">
        <v>40</v>
      </c>
      <c r="Q136" s="849"/>
      <c r="R136" s="849"/>
      <c r="S136" s="849"/>
      <c r="T136" s="849"/>
      <c r="U136" s="849"/>
      <c r="V136" s="850"/>
      <c r="W136" s="40" t="s">
        <v>39</v>
      </c>
      <c r="X136" s="41">
        <f>IFERROR(X129/H129,"0")+IFERROR(X130/H130,"0")+IFERROR(X131/H131,"0")+IFERROR(X132/H132,"0")+IFERROR(X133/H133,"0")+IFERROR(X134/H134,"0")+IFERROR(X135/H135,"0")</f>
        <v>0</v>
      </c>
      <c r="Y136" s="41">
        <f>IFERROR(Y129/H129,"0")+IFERROR(Y130/H130,"0")+IFERROR(Y131/H131,"0")+IFERROR(Y132/H132,"0")+IFERROR(Y133/H133,"0")+IFERROR(Y134/H134,"0")+IFERROR(Y135/H135,"0")</f>
        <v>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hidden="1" x14ac:dyDescent="0.2">
      <c r="A137" s="851"/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2"/>
      <c r="P137" s="848" t="s">
        <v>40</v>
      </c>
      <c r="Q137" s="849"/>
      <c r="R137" s="849"/>
      <c r="S137" s="849"/>
      <c r="T137" s="849"/>
      <c r="U137" s="849"/>
      <c r="V137" s="850"/>
      <c r="W137" s="40" t="s">
        <v>0</v>
      </c>
      <c r="X137" s="41">
        <f>IFERROR(SUM(X129:X135),"0")</f>
        <v>0</v>
      </c>
      <c r="Y137" s="41">
        <f>IFERROR(SUM(Y129:Y135),"0")</f>
        <v>0</v>
      </c>
      <c r="Z137" s="40"/>
      <c r="AA137" s="64"/>
      <c r="AB137" s="64"/>
      <c r="AC137" s="64"/>
    </row>
    <row r="138" spans="1:68" ht="14.25" hidden="1" customHeight="1" x14ac:dyDescent="0.25">
      <c r="A138" s="843" t="s">
        <v>209</v>
      </c>
      <c r="B138" s="843"/>
      <c r="C138" s="843"/>
      <c r="D138" s="843"/>
      <c r="E138" s="843"/>
      <c r="F138" s="843"/>
      <c r="G138" s="843"/>
      <c r="H138" s="843"/>
      <c r="I138" s="843"/>
      <c r="J138" s="843"/>
      <c r="K138" s="843"/>
      <c r="L138" s="843"/>
      <c r="M138" s="843"/>
      <c r="N138" s="843"/>
      <c r="O138" s="843"/>
      <c r="P138" s="843"/>
      <c r="Q138" s="843"/>
      <c r="R138" s="843"/>
      <c r="S138" s="843"/>
      <c r="T138" s="843"/>
      <c r="U138" s="843"/>
      <c r="V138" s="843"/>
      <c r="W138" s="843"/>
      <c r="X138" s="843"/>
      <c r="Y138" s="843"/>
      <c r="Z138" s="843"/>
      <c r="AA138" s="63"/>
      <c r="AB138" s="63"/>
      <c r="AC138" s="63"/>
    </row>
    <row r="139" spans="1:68" ht="37.5" hidden="1" customHeight="1" x14ac:dyDescent="0.25">
      <c r="A139" s="60" t="s">
        <v>274</v>
      </c>
      <c r="B139" s="60" t="s">
        <v>275</v>
      </c>
      <c r="C139" s="34">
        <v>4301060356</v>
      </c>
      <c r="D139" s="844">
        <v>4680115882652</v>
      </c>
      <c r="E139" s="844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9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46"/>
      <c r="R139" s="846"/>
      <c r="S139" s="846"/>
      <c r="T139" s="847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hidden="1" customHeight="1" x14ac:dyDescent="0.25">
      <c r="A140" s="60" t="s">
        <v>277</v>
      </c>
      <c r="B140" s="60" t="s">
        <v>278</v>
      </c>
      <c r="C140" s="34">
        <v>4301060317</v>
      </c>
      <c r="D140" s="844">
        <v>4680115880238</v>
      </c>
      <c r="E140" s="844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9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46"/>
      <c r="R140" s="846"/>
      <c r="S140" s="846"/>
      <c r="T140" s="847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idden="1" x14ac:dyDescent="0.2">
      <c r="A141" s="851"/>
      <c r="B141" s="851"/>
      <c r="C141" s="851"/>
      <c r="D141" s="851"/>
      <c r="E141" s="851"/>
      <c r="F141" s="851"/>
      <c r="G141" s="851"/>
      <c r="H141" s="851"/>
      <c r="I141" s="851"/>
      <c r="J141" s="851"/>
      <c r="K141" s="851"/>
      <c r="L141" s="851"/>
      <c r="M141" s="851"/>
      <c r="N141" s="851"/>
      <c r="O141" s="852"/>
      <c r="P141" s="848" t="s">
        <v>40</v>
      </c>
      <c r="Q141" s="849"/>
      <c r="R141" s="849"/>
      <c r="S141" s="849"/>
      <c r="T141" s="849"/>
      <c r="U141" s="849"/>
      <c r="V141" s="850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hidden="1" x14ac:dyDescent="0.2">
      <c r="A142" s="851"/>
      <c r="B142" s="851"/>
      <c r="C142" s="851"/>
      <c r="D142" s="851"/>
      <c r="E142" s="851"/>
      <c r="F142" s="851"/>
      <c r="G142" s="851"/>
      <c r="H142" s="851"/>
      <c r="I142" s="851"/>
      <c r="J142" s="851"/>
      <c r="K142" s="851"/>
      <c r="L142" s="851"/>
      <c r="M142" s="851"/>
      <c r="N142" s="851"/>
      <c r="O142" s="852"/>
      <c r="P142" s="848" t="s">
        <v>40</v>
      </c>
      <c r="Q142" s="849"/>
      <c r="R142" s="849"/>
      <c r="S142" s="849"/>
      <c r="T142" s="849"/>
      <c r="U142" s="849"/>
      <c r="V142" s="850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hidden="1" customHeight="1" x14ac:dyDescent="0.25">
      <c r="A143" s="842" t="s">
        <v>280</v>
      </c>
      <c r="B143" s="842"/>
      <c r="C143" s="842"/>
      <c r="D143" s="842"/>
      <c r="E143" s="842"/>
      <c r="F143" s="842"/>
      <c r="G143" s="842"/>
      <c r="H143" s="842"/>
      <c r="I143" s="842"/>
      <c r="J143" s="842"/>
      <c r="K143" s="842"/>
      <c r="L143" s="842"/>
      <c r="M143" s="842"/>
      <c r="N143" s="842"/>
      <c r="O143" s="842"/>
      <c r="P143" s="842"/>
      <c r="Q143" s="842"/>
      <c r="R143" s="842"/>
      <c r="S143" s="842"/>
      <c r="T143" s="842"/>
      <c r="U143" s="842"/>
      <c r="V143" s="842"/>
      <c r="W143" s="842"/>
      <c r="X143" s="842"/>
      <c r="Y143" s="842"/>
      <c r="Z143" s="842"/>
      <c r="AA143" s="62"/>
      <c r="AB143" s="62"/>
      <c r="AC143" s="62"/>
    </row>
    <row r="144" spans="1:68" ht="14.25" hidden="1" customHeight="1" x14ac:dyDescent="0.25">
      <c r="A144" s="843" t="s">
        <v>118</v>
      </c>
      <c r="B144" s="843"/>
      <c r="C144" s="843"/>
      <c r="D144" s="843"/>
      <c r="E144" s="843"/>
      <c r="F144" s="843"/>
      <c r="G144" s="843"/>
      <c r="H144" s="843"/>
      <c r="I144" s="843"/>
      <c r="J144" s="843"/>
      <c r="K144" s="843"/>
      <c r="L144" s="843"/>
      <c r="M144" s="843"/>
      <c r="N144" s="843"/>
      <c r="O144" s="843"/>
      <c r="P144" s="843"/>
      <c r="Q144" s="843"/>
      <c r="R144" s="843"/>
      <c r="S144" s="843"/>
      <c r="T144" s="843"/>
      <c r="U144" s="843"/>
      <c r="V144" s="843"/>
      <c r="W144" s="843"/>
      <c r="X144" s="843"/>
      <c r="Y144" s="843"/>
      <c r="Z144" s="843"/>
      <c r="AA144" s="63"/>
      <c r="AB144" s="63"/>
      <c r="AC144" s="63"/>
    </row>
    <row r="145" spans="1:68" ht="16.5" hidden="1" customHeight="1" x14ac:dyDescent="0.25">
      <c r="A145" s="60" t="s">
        <v>281</v>
      </c>
      <c r="B145" s="60" t="s">
        <v>282</v>
      </c>
      <c r="C145" s="34">
        <v>4301011988</v>
      </c>
      <c r="D145" s="844">
        <v>4680115885561</v>
      </c>
      <c r="E145" s="844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9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46"/>
      <c r="R145" s="846"/>
      <c r="S145" s="846"/>
      <c r="T145" s="847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hidden="1" customHeight="1" x14ac:dyDescent="0.25">
      <c r="A146" s="60" t="s">
        <v>285</v>
      </c>
      <c r="B146" s="60" t="s">
        <v>286</v>
      </c>
      <c r="C146" s="34">
        <v>4301011564</v>
      </c>
      <c r="D146" s="844">
        <v>4680115882577</v>
      </c>
      <c r="E146" s="844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9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46"/>
      <c r="R146" s="846"/>
      <c r="S146" s="846"/>
      <c r="T146" s="847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hidden="1" customHeight="1" x14ac:dyDescent="0.25">
      <c r="A147" s="60" t="s">
        <v>285</v>
      </c>
      <c r="B147" s="60" t="s">
        <v>288</v>
      </c>
      <c r="C147" s="34">
        <v>4301011562</v>
      </c>
      <c r="D147" s="844">
        <v>4680115882577</v>
      </c>
      <c r="E147" s="844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9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46"/>
      <c r="R147" s="846"/>
      <c r="S147" s="846"/>
      <c r="T147" s="84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idden="1" x14ac:dyDescent="0.2">
      <c r="A148" s="851"/>
      <c r="B148" s="851"/>
      <c r="C148" s="851"/>
      <c r="D148" s="851"/>
      <c r="E148" s="851"/>
      <c r="F148" s="851"/>
      <c r="G148" s="851"/>
      <c r="H148" s="851"/>
      <c r="I148" s="851"/>
      <c r="J148" s="851"/>
      <c r="K148" s="851"/>
      <c r="L148" s="851"/>
      <c r="M148" s="851"/>
      <c r="N148" s="851"/>
      <c r="O148" s="852"/>
      <c r="P148" s="848" t="s">
        <v>40</v>
      </c>
      <c r="Q148" s="849"/>
      <c r="R148" s="849"/>
      <c r="S148" s="849"/>
      <c r="T148" s="849"/>
      <c r="U148" s="849"/>
      <c r="V148" s="850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hidden="1" x14ac:dyDescent="0.2">
      <c r="A149" s="851"/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2"/>
      <c r="P149" s="848" t="s">
        <v>40</v>
      </c>
      <c r="Q149" s="849"/>
      <c r="R149" s="849"/>
      <c r="S149" s="849"/>
      <c r="T149" s="849"/>
      <c r="U149" s="849"/>
      <c r="V149" s="850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hidden="1" customHeight="1" x14ac:dyDescent="0.25">
      <c r="A150" s="843" t="s">
        <v>78</v>
      </c>
      <c r="B150" s="843"/>
      <c r="C150" s="843"/>
      <c r="D150" s="843"/>
      <c r="E150" s="843"/>
      <c r="F150" s="843"/>
      <c r="G150" s="843"/>
      <c r="H150" s="843"/>
      <c r="I150" s="843"/>
      <c r="J150" s="843"/>
      <c r="K150" s="843"/>
      <c r="L150" s="843"/>
      <c r="M150" s="843"/>
      <c r="N150" s="843"/>
      <c r="O150" s="843"/>
      <c r="P150" s="843"/>
      <c r="Q150" s="843"/>
      <c r="R150" s="843"/>
      <c r="S150" s="843"/>
      <c r="T150" s="843"/>
      <c r="U150" s="843"/>
      <c r="V150" s="843"/>
      <c r="W150" s="843"/>
      <c r="X150" s="843"/>
      <c r="Y150" s="843"/>
      <c r="Z150" s="843"/>
      <c r="AA150" s="63"/>
      <c r="AB150" s="63"/>
      <c r="AC150" s="63"/>
    </row>
    <row r="151" spans="1:68" ht="27" hidden="1" customHeight="1" x14ac:dyDescent="0.25">
      <c r="A151" s="60" t="s">
        <v>289</v>
      </c>
      <c r="B151" s="60" t="s">
        <v>290</v>
      </c>
      <c r="C151" s="34">
        <v>4301031234</v>
      </c>
      <c r="D151" s="844">
        <v>4680115883444</v>
      </c>
      <c r="E151" s="844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9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46"/>
      <c r="R151" s="846"/>
      <c r="S151" s="846"/>
      <c r="T151" s="847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289</v>
      </c>
      <c r="B152" s="60" t="s">
        <v>292</v>
      </c>
      <c r="C152" s="34">
        <v>4301031235</v>
      </c>
      <c r="D152" s="844">
        <v>4680115883444</v>
      </c>
      <c r="E152" s="844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9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46"/>
      <c r="R152" s="846"/>
      <c r="S152" s="846"/>
      <c r="T152" s="84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851"/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2"/>
      <c r="P153" s="848" t="s">
        <v>40</v>
      </c>
      <c r="Q153" s="849"/>
      <c r="R153" s="849"/>
      <c r="S153" s="849"/>
      <c r="T153" s="849"/>
      <c r="U153" s="849"/>
      <c r="V153" s="850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hidden="1" x14ac:dyDescent="0.2">
      <c r="A154" s="851"/>
      <c r="B154" s="851"/>
      <c r="C154" s="851"/>
      <c r="D154" s="851"/>
      <c r="E154" s="851"/>
      <c r="F154" s="851"/>
      <c r="G154" s="851"/>
      <c r="H154" s="851"/>
      <c r="I154" s="851"/>
      <c r="J154" s="851"/>
      <c r="K154" s="851"/>
      <c r="L154" s="851"/>
      <c r="M154" s="851"/>
      <c r="N154" s="851"/>
      <c r="O154" s="852"/>
      <c r="P154" s="848" t="s">
        <v>40</v>
      </c>
      <c r="Q154" s="849"/>
      <c r="R154" s="849"/>
      <c r="S154" s="849"/>
      <c r="T154" s="849"/>
      <c r="U154" s="849"/>
      <c r="V154" s="850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hidden="1" customHeight="1" x14ac:dyDescent="0.25">
      <c r="A155" s="843" t="s">
        <v>84</v>
      </c>
      <c r="B155" s="843"/>
      <c r="C155" s="843"/>
      <c r="D155" s="843"/>
      <c r="E155" s="843"/>
      <c r="F155" s="843"/>
      <c r="G155" s="843"/>
      <c r="H155" s="843"/>
      <c r="I155" s="843"/>
      <c r="J155" s="843"/>
      <c r="K155" s="843"/>
      <c r="L155" s="843"/>
      <c r="M155" s="843"/>
      <c r="N155" s="843"/>
      <c r="O155" s="843"/>
      <c r="P155" s="843"/>
      <c r="Q155" s="843"/>
      <c r="R155" s="843"/>
      <c r="S155" s="843"/>
      <c r="T155" s="843"/>
      <c r="U155" s="843"/>
      <c r="V155" s="843"/>
      <c r="W155" s="843"/>
      <c r="X155" s="843"/>
      <c r="Y155" s="843"/>
      <c r="Z155" s="843"/>
      <c r="AA155" s="63"/>
      <c r="AB155" s="63"/>
      <c r="AC155" s="63"/>
    </row>
    <row r="156" spans="1:68" ht="16.5" hidden="1" customHeight="1" x14ac:dyDescent="0.25">
      <c r="A156" s="60" t="s">
        <v>293</v>
      </c>
      <c r="B156" s="60" t="s">
        <v>294</v>
      </c>
      <c r="C156" s="34">
        <v>4301051817</v>
      </c>
      <c r="D156" s="844">
        <v>4680115885585</v>
      </c>
      <c r="E156" s="844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926" t="s">
        <v>295</v>
      </c>
      <c r="Q156" s="846"/>
      <c r="R156" s="846"/>
      <c r="S156" s="846"/>
      <c r="T156" s="84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hidden="1" customHeight="1" x14ac:dyDescent="0.25">
      <c r="A157" s="60" t="s">
        <v>296</v>
      </c>
      <c r="B157" s="60" t="s">
        <v>297</v>
      </c>
      <c r="C157" s="34">
        <v>4301051477</v>
      </c>
      <c r="D157" s="844">
        <v>4680115882584</v>
      </c>
      <c r="E157" s="844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9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46"/>
      <c r="R157" s="846"/>
      <c r="S157" s="846"/>
      <c r="T157" s="847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hidden="1" customHeight="1" x14ac:dyDescent="0.25">
      <c r="A158" s="60" t="s">
        <v>296</v>
      </c>
      <c r="B158" s="60" t="s">
        <v>298</v>
      </c>
      <c r="C158" s="34">
        <v>4301051476</v>
      </c>
      <c r="D158" s="844">
        <v>4680115882584</v>
      </c>
      <c r="E158" s="844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9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46"/>
      <c r="R158" s="846"/>
      <c r="S158" s="846"/>
      <c r="T158" s="84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851"/>
      <c r="B159" s="851"/>
      <c r="C159" s="851"/>
      <c r="D159" s="851"/>
      <c r="E159" s="851"/>
      <c r="F159" s="851"/>
      <c r="G159" s="851"/>
      <c r="H159" s="851"/>
      <c r="I159" s="851"/>
      <c r="J159" s="851"/>
      <c r="K159" s="851"/>
      <c r="L159" s="851"/>
      <c r="M159" s="851"/>
      <c r="N159" s="851"/>
      <c r="O159" s="852"/>
      <c r="P159" s="848" t="s">
        <v>40</v>
      </c>
      <c r="Q159" s="849"/>
      <c r="R159" s="849"/>
      <c r="S159" s="849"/>
      <c r="T159" s="849"/>
      <c r="U159" s="849"/>
      <c r="V159" s="850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hidden="1" x14ac:dyDescent="0.2">
      <c r="A160" s="851"/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2"/>
      <c r="P160" s="848" t="s">
        <v>40</v>
      </c>
      <c r="Q160" s="849"/>
      <c r="R160" s="849"/>
      <c r="S160" s="849"/>
      <c r="T160" s="849"/>
      <c r="U160" s="849"/>
      <c r="V160" s="850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hidden="1" customHeight="1" x14ac:dyDescent="0.25">
      <c r="A161" s="842" t="s">
        <v>116</v>
      </c>
      <c r="B161" s="842"/>
      <c r="C161" s="842"/>
      <c r="D161" s="842"/>
      <c r="E161" s="842"/>
      <c r="F161" s="842"/>
      <c r="G161" s="842"/>
      <c r="H161" s="842"/>
      <c r="I161" s="842"/>
      <c r="J161" s="842"/>
      <c r="K161" s="842"/>
      <c r="L161" s="842"/>
      <c r="M161" s="842"/>
      <c r="N161" s="842"/>
      <c r="O161" s="842"/>
      <c r="P161" s="842"/>
      <c r="Q161" s="842"/>
      <c r="R161" s="842"/>
      <c r="S161" s="842"/>
      <c r="T161" s="842"/>
      <c r="U161" s="842"/>
      <c r="V161" s="842"/>
      <c r="W161" s="842"/>
      <c r="X161" s="842"/>
      <c r="Y161" s="842"/>
      <c r="Z161" s="842"/>
      <c r="AA161" s="62"/>
      <c r="AB161" s="62"/>
      <c r="AC161" s="62"/>
    </row>
    <row r="162" spans="1:68" ht="14.25" hidden="1" customHeight="1" x14ac:dyDescent="0.25">
      <c r="A162" s="843" t="s">
        <v>118</v>
      </c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3"/>
      <c r="P162" s="843"/>
      <c r="Q162" s="843"/>
      <c r="R162" s="843"/>
      <c r="S162" s="843"/>
      <c r="T162" s="843"/>
      <c r="U162" s="843"/>
      <c r="V162" s="843"/>
      <c r="W162" s="843"/>
      <c r="X162" s="843"/>
      <c r="Y162" s="843"/>
      <c r="Z162" s="843"/>
      <c r="AA162" s="63"/>
      <c r="AB162" s="63"/>
      <c r="AC162" s="63"/>
    </row>
    <row r="163" spans="1:68" ht="27" hidden="1" customHeight="1" x14ac:dyDescent="0.25">
      <c r="A163" s="60" t="s">
        <v>299</v>
      </c>
      <c r="B163" s="60" t="s">
        <v>300</v>
      </c>
      <c r="C163" s="34">
        <v>4301011705</v>
      </c>
      <c r="D163" s="844">
        <v>4607091384604</v>
      </c>
      <c r="E163" s="844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46"/>
      <c r="R163" s="846"/>
      <c r="S163" s="846"/>
      <c r="T163" s="84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idden="1" x14ac:dyDescent="0.2">
      <c r="A164" s="851"/>
      <c r="B164" s="851"/>
      <c r="C164" s="851"/>
      <c r="D164" s="851"/>
      <c r="E164" s="851"/>
      <c r="F164" s="851"/>
      <c r="G164" s="851"/>
      <c r="H164" s="851"/>
      <c r="I164" s="851"/>
      <c r="J164" s="851"/>
      <c r="K164" s="851"/>
      <c r="L164" s="851"/>
      <c r="M164" s="851"/>
      <c r="N164" s="851"/>
      <c r="O164" s="852"/>
      <c r="P164" s="848" t="s">
        <v>40</v>
      </c>
      <c r="Q164" s="849"/>
      <c r="R164" s="849"/>
      <c r="S164" s="849"/>
      <c r="T164" s="849"/>
      <c r="U164" s="849"/>
      <c r="V164" s="850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hidden="1" x14ac:dyDescent="0.2">
      <c r="A165" s="851"/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2"/>
      <c r="P165" s="848" t="s">
        <v>40</v>
      </c>
      <c r="Q165" s="849"/>
      <c r="R165" s="849"/>
      <c r="S165" s="849"/>
      <c r="T165" s="849"/>
      <c r="U165" s="849"/>
      <c r="V165" s="850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hidden="1" customHeight="1" x14ac:dyDescent="0.25">
      <c r="A166" s="843" t="s">
        <v>78</v>
      </c>
      <c r="B166" s="843"/>
      <c r="C166" s="843"/>
      <c r="D166" s="843"/>
      <c r="E166" s="843"/>
      <c r="F166" s="843"/>
      <c r="G166" s="843"/>
      <c r="H166" s="843"/>
      <c r="I166" s="843"/>
      <c r="J166" s="843"/>
      <c r="K166" s="843"/>
      <c r="L166" s="843"/>
      <c r="M166" s="843"/>
      <c r="N166" s="843"/>
      <c r="O166" s="843"/>
      <c r="P166" s="843"/>
      <c r="Q166" s="843"/>
      <c r="R166" s="843"/>
      <c r="S166" s="843"/>
      <c r="T166" s="843"/>
      <c r="U166" s="843"/>
      <c r="V166" s="843"/>
      <c r="W166" s="843"/>
      <c r="X166" s="843"/>
      <c r="Y166" s="843"/>
      <c r="Z166" s="843"/>
      <c r="AA166" s="63"/>
      <c r="AB166" s="63"/>
      <c r="AC166" s="63"/>
    </row>
    <row r="167" spans="1:68" ht="16.5" hidden="1" customHeight="1" x14ac:dyDescent="0.25">
      <c r="A167" s="60" t="s">
        <v>302</v>
      </c>
      <c r="B167" s="60" t="s">
        <v>303</v>
      </c>
      <c r="C167" s="34">
        <v>4301030895</v>
      </c>
      <c r="D167" s="844">
        <v>4607091387667</v>
      </c>
      <c r="E167" s="844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46"/>
      <c r="R167" s="846"/>
      <c r="S167" s="846"/>
      <c r="T167" s="847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305</v>
      </c>
      <c r="B168" s="60" t="s">
        <v>306</v>
      </c>
      <c r="C168" s="34">
        <v>4301030961</v>
      </c>
      <c r="D168" s="844">
        <v>4607091387636</v>
      </c>
      <c r="E168" s="844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9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46"/>
      <c r="R168" s="846"/>
      <c r="S168" s="846"/>
      <c r="T168" s="847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hidden="1" customHeight="1" x14ac:dyDescent="0.25">
      <c r="A169" s="60" t="s">
        <v>308</v>
      </c>
      <c r="B169" s="60" t="s">
        <v>309</v>
      </c>
      <c r="C169" s="34">
        <v>4301030963</v>
      </c>
      <c r="D169" s="844">
        <v>4607091382426</v>
      </c>
      <c r="E169" s="844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9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46"/>
      <c r="R169" s="846"/>
      <c r="S169" s="846"/>
      <c r="T169" s="847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hidden="1" customHeight="1" x14ac:dyDescent="0.25">
      <c r="A170" s="60" t="s">
        <v>311</v>
      </c>
      <c r="B170" s="60" t="s">
        <v>312</v>
      </c>
      <c r="C170" s="34">
        <v>4301030962</v>
      </c>
      <c r="D170" s="844">
        <v>4607091386547</v>
      </c>
      <c r="E170" s="844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46"/>
      <c r="R170" s="846"/>
      <c r="S170" s="846"/>
      <c r="T170" s="84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313</v>
      </c>
      <c r="B171" s="60" t="s">
        <v>314</v>
      </c>
      <c r="C171" s="34">
        <v>4301030964</v>
      </c>
      <c r="D171" s="844">
        <v>4607091382464</v>
      </c>
      <c r="E171" s="844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9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46"/>
      <c r="R171" s="846"/>
      <c r="S171" s="846"/>
      <c r="T171" s="8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851"/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2"/>
      <c r="P172" s="848" t="s">
        <v>40</v>
      </c>
      <c r="Q172" s="849"/>
      <c r="R172" s="849"/>
      <c r="S172" s="849"/>
      <c r="T172" s="849"/>
      <c r="U172" s="849"/>
      <c r="V172" s="850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hidden="1" x14ac:dyDescent="0.2">
      <c r="A173" s="851"/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2"/>
      <c r="P173" s="848" t="s">
        <v>40</v>
      </c>
      <c r="Q173" s="849"/>
      <c r="R173" s="849"/>
      <c r="S173" s="849"/>
      <c r="T173" s="849"/>
      <c r="U173" s="849"/>
      <c r="V173" s="850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hidden="1" customHeight="1" x14ac:dyDescent="0.25">
      <c r="A174" s="843" t="s">
        <v>84</v>
      </c>
      <c r="B174" s="843"/>
      <c r="C174" s="843"/>
      <c r="D174" s="843"/>
      <c r="E174" s="843"/>
      <c r="F174" s="843"/>
      <c r="G174" s="843"/>
      <c r="H174" s="843"/>
      <c r="I174" s="843"/>
      <c r="J174" s="843"/>
      <c r="K174" s="843"/>
      <c r="L174" s="843"/>
      <c r="M174" s="843"/>
      <c r="N174" s="843"/>
      <c r="O174" s="843"/>
      <c r="P174" s="843"/>
      <c r="Q174" s="843"/>
      <c r="R174" s="843"/>
      <c r="S174" s="843"/>
      <c r="T174" s="843"/>
      <c r="U174" s="843"/>
      <c r="V174" s="843"/>
      <c r="W174" s="843"/>
      <c r="X174" s="843"/>
      <c r="Y174" s="843"/>
      <c r="Z174" s="843"/>
      <c r="AA174" s="63"/>
      <c r="AB174" s="63"/>
      <c r="AC174" s="63"/>
    </row>
    <row r="175" spans="1:68" ht="16.5" hidden="1" customHeight="1" x14ac:dyDescent="0.25">
      <c r="A175" s="60" t="s">
        <v>315</v>
      </c>
      <c r="B175" s="60" t="s">
        <v>316</v>
      </c>
      <c r="C175" s="34">
        <v>4301051653</v>
      </c>
      <c r="D175" s="844">
        <v>4607091386264</v>
      </c>
      <c r="E175" s="844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9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46"/>
      <c r="R175" s="846"/>
      <c r="S175" s="846"/>
      <c r="T175" s="84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318</v>
      </c>
      <c r="B176" s="60" t="s">
        <v>319</v>
      </c>
      <c r="C176" s="34">
        <v>4301051313</v>
      </c>
      <c r="D176" s="844">
        <v>4607091385427</v>
      </c>
      <c r="E176" s="844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9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46"/>
      <c r="R176" s="846"/>
      <c r="S176" s="846"/>
      <c r="T176" s="84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851"/>
      <c r="B177" s="851"/>
      <c r="C177" s="851"/>
      <c r="D177" s="851"/>
      <c r="E177" s="851"/>
      <c r="F177" s="851"/>
      <c r="G177" s="851"/>
      <c r="H177" s="851"/>
      <c r="I177" s="851"/>
      <c r="J177" s="851"/>
      <c r="K177" s="851"/>
      <c r="L177" s="851"/>
      <c r="M177" s="851"/>
      <c r="N177" s="851"/>
      <c r="O177" s="852"/>
      <c r="P177" s="848" t="s">
        <v>40</v>
      </c>
      <c r="Q177" s="849"/>
      <c r="R177" s="849"/>
      <c r="S177" s="849"/>
      <c r="T177" s="849"/>
      <c r="U177" s="849"/>
      <c r="V177" s="850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hidden="1" x14ac:dyDescent="0.2">
      <c r="A178" s="851"/>
      <c r="B178" s="851"/>
      <c r="C178" s="851"/>
      <c r="D178" s="851"/>
      <c r="E178" s="851"/>
      <c r="F178" s="851"/>
      <c r="G178" s="851"/>
      <c r="H178" s="851"/>
      <c r="I178" s="851"/>
      <c r="J178" s="851"/>
      <c r="K178" s="851"/>
      <c r="L178" s="851"/>
      <c r="M178" s="851"/>
      <c r="N178" s="851"/>
      <c r="O178" s="852"/>
      <c r="P178" s="848" t="s">
        <v>40</v>
      </c>
      <c r="Q178" s="849"/>
      <c r="R178" s="849"/>
      <c r="S178" s="849"/>
      <c r="T178" s="849"/>
      <c r="U178" s="849"/>
      <c r="V178" s="850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hidden="1" customHeight="1" x14ac:dyDescent="0.2">
      <c r="A179" s="841" t="s">
        <v>321</v>
      </c>
      <c r="B179" s="841"/>
      <c r="C179" s="841"/>
      <c r="D179" s="841"/>
      <c r="E179" s="841"/>
      <c r="F179" s="841"/>
      <c r="G179" s="841"/>
      <c r="H179" s="841"/>
      <c r="I179" s="841"/>
      <c r="J179" s="841"/>
      <c r="K179" s="841"/>
      <c r="L179" s="841"/>
      <c r="M179" s="841"/>
      <c r="N179" s="841"/>
      <c r="O179" s="841"/>
      <c r="P179" s="841"/>
      <c r="Q179" s="841"/>
      <c r="R179" s="841"/>
      <c r="S179" s="841"/>
      <c r="T179" s="841"/>
      <c r="U179" s="841"/>
      <c r="V179" s="841"/>
      <c r="W179" s="841"/>
      <c r="X179" s="841"/>
      <c r="Y179" s="841"/>
      <c r="Z179" s="841"/>
      <c r="AA179" s="52"/>
      <c r="AB179" s="52"/>
      <c r="AC179" s="52"/>
    </row>
    <row r="180" spans="1:68" ht="16.5" hidden="1" customHeight="1" x14ac:dyDescent="0.25">
      <c r="A180" s="842" t="s">
        <v>322</v>
      </c>
      <c r="B180" s="842"/>
      <c r="C180" s="842"/>
      <c r="D180" s="842"/>
      <c r="E180" s="842"/>
      <c r="F180" s="842"/>
      <c r="G180" s="842"/>
      <c r="H180" s="842"/>
      <c r="I180" s="842"/>
      <c r="J180" s="842"/>
      <c r="K180" s="842"/>
      <c r="L180" s="842"/>
      <c r="M180" s="842"/>
      <c r="N180" s="842"/>
      <c r="O180" s="842"/>
      <c r="P180" s="842"/>
      <c r="Q180" s="842"/>
      <c r="R180" s="842"/>
      <c r="S180" s="842"/>
      <c r="T180" s="842"/>
      <c r="U180" s="842"/>
      <c r="V180" s="842"/>
      <c r="W180" s="842"/>
      <c r="X180" s="842"/>
      <c r="Y180" s="842"/>
      <c r="Z180" s="842"/>
      <c r="AA180" s="62"/>
      <c r="AB180" s="62"/>
      <c r="AC180" s="62"/>
    </row>
    <row r="181" spans="1:68" ht="14.25" hidden="1" customHeight="1" x14ac:dyDescent="0.25">
      <c r="A181" s="843" t="s">
        <v>168</v>
      </c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3"/>
      <c r="P181" s="843"/>
      <c r="Q181" s="843"/>
      <c r="R181" s="843"/>
      <c r="S181" s="843"/>
      <c r="T181" s="843"/>
      <c r="U181" s="843"/>
      <c r="V181" s="843"/>
      <c r="W181" s="843"/>
      <c r="X181" s="843"/>
      <c r="Y181" s="843"/>
      <c r="Z181" s="843"/>
      <c r="AA181" s="63"/>
      <c r="AB181" s="63"/>
      <c r="AC181" s="63"/>
    </row>
    <row r="182" spans="1:68" ht="27" hidden="1" customHeight="1" x14ac:dyDescent="0.25">
      <c r="A182" s="60" t="s">
        <v>323</v>
      </c>
      <c r="B182" s="60" t="s">
        <v>324</v>
      </c>
      <c r="C182" s="34">
        <v>4301020323</v>
      </c>
      <c r="D182" s="844">
        <v>4680115886223</v>
      </c>
      <c r="E182" s="844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46"/>
      <c r="R182" s="846"/>
      <c r="S182" s="846"/>
      <c r="T182" s="84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851"/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2"/>
      <c r="P183" s="848" t="s">
        <v>40</v>
      </c>
      <c r="Q183" s="849"/>
      <c r="R183" s="849"/>
      <c r="S183" s="849"/>
      <c r="T183" s="849"/>
      <c r="U183" s="849"/>
      <c r="V183" s="850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851"/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2"/>
      <c r="P184" s="848" t="s">
        <v>40</v>
      </c>
      <c r="Q184" s="849"/>
      <c r="R184" s="849"/>
      <c r="S184" s="849"/>
      <c r="T184" s="849"/>
      <c r="U184" s="849"/>
      <c r="V184" s="850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hidden="1" customHeight="1" x14ac:dyDescent="0.25">
      <c r="A185" s="843" t="s">
        <v>78</v>
      </c>
      <c r="B185" s="843"/>
      <c r="C185" s="843"/>
      <c r="D185" s="843"/>
      <c r="E185" s="843"/>
      <c r="F185" s="843"/>
      <c r="G185" s="843"/>
      <c r="H185" s="843"/>
      <c r="I185" s="843"/>
      <c r="J185" s="843"/>
      <c r="K185" s="843"/>
      <c r="L185" s="843"/>
      <c r="M185" s="843"/>
      <c r="N185" s="843"/>
      <c r="O185" s="843"/>
      <c r="P185" s="843"/>
      <c r="Q185" s="843"/>
      <c r="R185" s="843"/>
      <c r="S185" s="843"/>
      <c r="T185" s="843"/>
      <c r="U185" s="843"/>
      <c r="V185" s="843"/>
      <c r="W185" s="843"/>
      <c r="X185" s="843"/>
      <c r="Y185" s="843"/>
      <c r="Z185" s="843"/>
      <c r="AA185" s="63"/>
      <c r="AB185" s="63"/>
      <c r="AC185" s="63"/>
    </row>
    <row r="186" spans="1:68" ht="27" hidden="1" customHeight="1" x14ac:dyDescent="0.25">
      <c r="A186" s="60" t="s">
        <v>326</v>
      </c>
      <c r="B186" s="60" t="s">
        <v>327</v>
      </c>
      <c r="C186" s="34">
        <v>4301031191</v>
      </c>
      <c r="D186" s="844">
        <v>4680115880993</v>
      </c>
      <c r="E186" s="844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9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46"/>
      <c r="R186" s="846"/>
      <c r="S186" s="846"/>
      <c r="T186" s="847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ref="Y186:Y193" si="36">IFERROR(IF(X186="",0,CEILING((X186/$H186),1)*$H186),"")</f>
        <v>0</v>
      </c>
      <c r="Z186" s="39" t="str">
        <f>IFERROR(IF(Y186=0,"",ROUNDUP(Y186/H186,0)*0.00902),"")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0</v>
      </c>
      <c r="BN186" s="75">
        <f t="shared" ref="BN186:BN193" si="38">IFERROR(Y186*I186/H186,"0")</f>
        <v>0</v>
      </c>
      <c r="BO186" s="75">
        <f t="shared" ref="BO186:BO193" si="39">IFERROR(1/J186*(X186/H186),"0")</f>
        <v>0</v>
      </c>
      <c r="BP186" s="75">
        <f t="shared" ref="BP186:BP193" si="40">IFERROR(1/J186*(Y186/H186),"0")</f>
        <v>0</v>
      </c>
    </row>
    <row r="187" spans="1:68" ht="27" hidden="1" customHeight="1" x14ac:dyDescent="0.25">
      <c r="A187" s="60" t="s">
        <v>329</v>
      </c>
      <c r="B187" s="60" t="s">
        <v>330</v>
      </c>
      <c r="C187" s="34">
        <v>4301031204</v>
      </c>
      <c r="D187" s="844">
        <v>4680115881761</v>
      </c>
      <c r="E187" s="844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9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46"/>
      <c r="R187" s="846"/>
      <c r="S187" s="846"/>
      <c r="T187" s="847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hidden="1" customHeight="1" x14ac:dyDescent="0.25">
      <c r="A188" s="60" t="s">
        <v>332</v>
      </c>
      <c r="B188" s="60" t="s">
        <v>333</v>
      </c>
      <c r="C188" s="34">
        <v>4301031201</v>
      </c>
      <c r="D188" s="844">
        <v>4680115881563</v>
      </c>
      <c r="E188" s="844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9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46"/>
      <c r="R188" s="846"/>
      <c r="S188" s="846"/>
      <c r="T188" s="847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36"/>
        <v>0</v>
      </c>
      <c r="Z188" s="39" t="str">
        <f>IFERROR(IF(Y188=0,"",ROUNDUP(Y188/H188,0)*0.00902),"")</f>
        <v/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0</v>
      </c>
      <c r="BN188" s="75">
        <f t="shared" si="38"/>
        <v>0</v>
      </c>
      <c r="BO188" s="75">
        <f t="shared" si="39"/>
        <v>0</v>
      </c>
      <c r="BP188" s="75">
        <f t="shared" si="40"/>
        <v>0</v>
      </c>
    </row>
    <row r="189" spans="1:68" ht="27" hidden="1" customHeight="1" x14ac:dyDescent="0.25">
      <c r="A189" s="60" t="s">
        <v>335</v>
      </c>
      <c r="B189" s="60" t="s">
        <v>336</v>
      </c>
      <c r="C189" s="34">
        <v>4301031199</v>
      </c>
      <c r="D189" s="844">
        <v>4680115880986</v>
      </c>
      <c r="E189" s="844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46"/>
      <c r="R189" s="846"/>
      <c r="S189" s="846"/>
      <c r="T189" s="847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hidden="1" customHeight="1" x14ac:dyDescent="0.25">
      <c r="A190" s="60" t="s">
        <v>337</v>
      </c>
      <c r="B190" s="60" t="s">
        <v>338</v>
      </c>
      <c r="C190" s="34">
        <v>4301031205</v>
      </c>
      <c r="D190" s="844">
        <v>4680115881785</v>
      </c>
      <c r="E190" s="844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46"/>
      <c r="R190" s="846"/>
      <c r="S190" s="846"/>
      <c r="T190" s="847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hidden="1" customHeight="1" x14ac:dyDescent="0.25">
      <c r="A191" s="60" t="s">
        <v>339</v>
      </c>
      <c r="B191" s="60" t="s">
        <v>340</v>
      </c>
      <c r="C191" s="34">
        <v>4301031202</v>
      </c>
      <c r="D191" s="844">
        <v>4680115881679</v>
      </c>
      <c r="E191" s="844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46"/>
      <c r="R191" s="846"/>
      <c r="S191" s="846"/>
      <c r="T191" s="847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hidden="1" customHeight="1" x14ac:dyDescent="0.25">
      <c r="A192" s="60" t="s">
        <v>341</v>
      </c>
      <c r="B192" s="60" t="s">
        <v>342</v>
      </c>
      <c r="C192" s="34">
        <v>4301031158</v>
      </c>
      <c r="D192" s="844">
        <v>4680115880191</v>
      </c>
      <c r="E192" s="844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9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46"/>
      <c r="R192" s="846"/>
      <c r="S192" s="846"/>
      <c r="T192" s="847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hidden="1" customHeight="1" x14ac:dyDescent="0.25">
      <c r="A193" s="60" t="s">
        <v>343</v>
      </c>
      <c r="B193" s="60" t="s">
        <v>344</v>
      </c>
      <c r="C193" s="34">
        <v>4301031245</v>
      </c>
      <c r="D193" s="844">
        <v>4680115883963</v>
      </c>
      <c r="E193" s="844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46"/>
      <c r="R193" s="846"/>
      <c r="S193" s="846"/>
      <c r="T193" s="847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hidden="1" x14ac:dyDescent="0.2">
      <c r="A194" s="851"/>
      <c r="B194" s="851"/>
      <c r="C194" s="851"/>
      <c r="D194" s="851"/>
      <c r="E194" s="851"/>
      <c r="F194" s="851"/>
      <c r="G194" s="851"/>
      <c r="H194" s="851"/>
      <c r="I194" s="851"/>
      <c r="J194" s="851"/>
      <c r="K194" s="851"/>
      <c r="L194" s="851"/>
      <c r="M194" s="851"/>
      <c r="N194" s="851"/>
      <c r="O194" s="852"/>
      <c r="P194" s="848" t="s">
        <v>40</v>
      </c>
      <c r="Q194" s="849"/>
      <c r="R194" s="849"/>
      <c r="S194" s="849"/>
      <c r="T194" s="849"/>
      <c r="U194" s="849"/>
      <c r="V194" s="850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0</v>
      </c>
      <c r="Y194" s="41">
        <f>IFERROR(Y186/H186,"0")+IFERROR(Y187/H187,"0")+IFERROR(Y188/H188,"0")+IFERROR(Y189/H189,"0")+IFERROR(Y190/H190,"0")+IFERROR(Y191/H191,"0")+IFERROR(Y192/H192,"0")+IFERROR(Y193/H193,"0")</f>
        <v>0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4"/>
      <c r="AB194" s="64"/>
      <c r="AC194" s="64"/>
    </row>
    <row r="195" spans="1:68" hidden="1" x14ac:dyDescent="0.2">
      <c r="A195" s="851"/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2"/>
      <c r="P195" s="848" t="s">
        <v>40</v>
      </c>
      <c r="Q195" s="849"/>
      <c r="R195" s="849"/>
      <c r="S195" s="849"/>
      <c r="T195" s="849"/>
      <c r="U195" s="849"/>
      <c r="V195" s="850"/>
      <c r="W195" s="40" t="s">
        <v>0</v>
      </c>
      <c r="X195" s="41">
        <f>IFERROR(SUM(X186:X193),"0")</f>
        <v>0</v>
      </c>
      <c r="Y195" s="41">
        <f>IFERROR(SUM(Y186:Y193),"0")</f>
        <v>0</v>
      </c>
      <c r="Z195" s="40"/>
      <c r="AA195" s="64"/>
      <c r="AB195" s="64"/>
      <c r="AC195" s="64"/>
    </row>
    <row r="196" spans="1:68" ht="16.5" hidden="1" customHeight="1" x14ac:dyDescent="0.25">
      <c r="A196" s="842" t="s">
        <v>346</v>
      </c>
      <c r="B196" s="842"/>
      <c r="C196" s="842"/>
      <c r="D196" s="842"/>
      <c r="E196" s="842"/>
      <c r="F196" s="842"/>
      <c r="G196" s="842"/>
      <c r="H196" s="842"/>
      <c r="I196" s="842"/>
      <c r="J196" s="842"/>
      <c r="K196" s="842"/>
      <c r="L196" s="842"/>
      <c r="M196" s="842"/>
      <c r="N196" s="842"/>
      <c r="O196" s="842"/>
      <c r="P196" s="842"/>
      <c r="Q196" s="842"/>
      <c r="R196" s="842"/>
      <c r="S196" s="842"/>
      <c r="T196" s="842"/>
      <c r="U196" s="842"/>
      <c r="V196" s="842"/>
      <c r="W196" s="842"/>
      <c r="X196" s="842"/>
      <c r="Y196" s="842"/>
      <c r="Z196" s="842"/>
      <c r="AA196" s="62"/>
      <c r="AB196" s="62"/>
      <c r="AC196" s="62"/>
    </row>
    <row r="197" spans="1:68" ht="14.25" hidden="1" customHeight="1" x14ac:dyDescent="0.25">
      <c r="A197" s="843" t="s">
        <v>118</v>
      </c>
      <c r="B197" s="843"/>
      <c r="C197" s="843"/>
      <c r="D197" s="843"/>
      <c r="E197" s="843"/>
      <c r="F197" s="843"/>
      <c r="G197" s="843"/>
      <c r="H197" s="843"/>
      <c r="I197" s="843"/>
      <c r="J197" s="843"/>
      <c r="K197" s="843"/>
      <c r="L197" s="843"/>
      <c r="M197" s="843"/>
      <c r="N197" s="843"/>
      <c r="O197" s="843"/>
      <c r="P197" s="843"/>
      <c r="Q197" s="843"/>
      <c r="R197" s="843"/>
      <c r="S197" s="843"/>
      <c r="T197" s="843"/>
      <c r="U197" s="843"/>
      <c r="V197" s="843"/>
      <c r="W197" s="843"/>
      <c r="X197" s="843"/>
      <c r="Y197" s="843"/>
      <c r="Z197" s="843"/>
      <c r="AA197" s="63"/>
      <c r="AB197" s="63"/>
      <c r="AC197" s="63"/>
    </row>
    <row r="198" spans="1:68" ht="16.5" hidden="1" customHeight="1" x14ac:dyDescent="0.25">
      <c r="A198" s="60" t="s">
        <v>347</v>
      </c>
      <c r="B198" s="60" t="s">
        <v>348</v>
      </c>
      <c r="C198" s="34">
        <v>4301011450</v>
      </c>
      <c r="D198" s="844">
        <v>4680115881402</v>
      </c>
      <c r="E198" s="844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9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46"/>
      <c r="R198" s="846"/>
      <c r="S198" s="846"/>
      <c r="T198" s="847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hidden="1" customHeight="1" x14ac:dyDescent="0.25">
      <c r="A199" s="60" t="s">
        <v>350</v>
      </c>
      <c r="B199" s="60" t="s">
        <v>351</v>
      </c>
      <c r="C199" s="34">
        <v>4301011768</v>
      </c>
      <c r="D199" s="844">
        <v>4680115881396</v>
      </c>
      <c r="E199" s="844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46"/>
      <c r="R199" s="846"/>
      <c r="S199" s="846"/>
      <c r="T199" s="847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idden="1" x14ac:dyDescent="0.2">
      <c r="A200" s="851"/>
      <c r="B200" s="851"/>
      <c r="C200" s="851"/>
      <c r="D200" s="851"/>
      <c r="E200" s="851"/>
      <c r="F200" s="851"/>
      <c r="G200" s="851"/>
      <c r="H200" s="851"/>
      <c r="I200" s="851"/>
      <c r="J200" s="851"/>
      <c r="K200" s="851"/>
      <c r="L200" s="851"/>
      <c r="M200" s="851"/>
      <c r="N200" s="851"/>
      <c r="O200" s="852"/>
      <c r="P200" s="848" t="s">
        <v>40</v>
      </c>
      <c r="Q200" s="849"/>
      <c r="R200" s="849"/>
      <c r="S200" s="849"/>
      <c r="T200" s="849"/>
      <c r="U200" s="849"/>
      <c r="V200" s="850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hidden="1" x14ac:dyDescent="0.2">
      <c r="A201" s="851"/>
      <c r="B201" s="851"/>
      <c r="C201" s="851"/>
      <c r="D201" s="851"/>
      <c r="E201" s="851"/>
      <c r="F201" s="851"/>
      <c r="G201" s="851"/>
      <c r="H201" s="851"/>
      <c r="I201" s="851"/>
      <c r="J201" s="851"/>
      <c r="K201" s="851"/>
      <c r="L201" s="851"/>
      <c r="M201" s="851"/>
      <c r="N201" s="851"/>
      <c r="O201" s="852"/>
      <c r="P201" s="848" t="s">
        <v>40</v>
      </c>
      <c r="Q201" s="849"/>
      <c r="R201" s="849"/>
      <c r="S201" s="849"/>
      <c r="T201" s="849"/>
      <c r="U201" s="849"/>
      <c r="V201" s="850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hidden="1" customHeight="1" x14ac:dyDescent="0.25">
      <c r="A202" s="843" t="s">
        <v>168</v>
      </c>
      <c r="B202" s="843"/>
      <c r="C202" s="843"/>
      <c r="D202" s="843"/>
      <c r="E202" s="843"/>
      <c r="F202" s="843"/>
      <c r="G202" s="843"/>
      <c r="H202" s="843"/>
      <c r="I202" s="843"/>
      <c r="J202" s="843"/>
      <c r="K202" s="843"/>
      <c r="L202" s="843"/>
      <c r="M202" s="843"/>
      <c r="N202" s="843"/>
      <c r="O202" s="843"/>
      <c r="P202" s="843"/>
      <c r="Q202" s="843"/>
      <c r="R202" s="843"/>
      <c r="S202" s="843"/>
      <c r="T202" s="843"/>
      <c r="U202" s="843"/>
      <c r="V202" s="843"/>
      <c r="W202" s="843"/>
      <c r="X202" s="843"/>
      <c r="Y202" s="843"/>
      <c r="Z202" s="843"/>
      <c r="AA202" s="63"/>
      <c r="AB202" s="63"/>
      <c r="AC202" s="63"/>
    </row>
    <row r="203" spans="1:68" ht="16.5" hidden="1" customHeight="1" x14ac:dyDescent="0.25">
      <c r="A203" s="60" t="s">
        <v>352</v>
      </c>
      <c r="B203" s="60" t="s">
        <v>353</v>
      </c>
      <c r="C203" s="34">
        <v>4301020262</v>
      </c>
      <c r="D203" s="844">
        <v>4680115882935</v>
      </c>
      <c r="E203" s="844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9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46"/>
      <c r="R203" s="846"/>
      <c r="S203" s="846"/>
      <c r="T203" s="847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hidden="1" customHeight="1" x14ac:dyDescent="0.25">
      <c r="A204" s="60" t="s">
        <v>355</v>
      </c>
      <c r="B204" s="60" t="s">
        <v>356</v>
      </c>
      <c r="C204" s="34">
        <v>4301020220</v>
      </c>
      <c r="D204" s="844">
        <v>4680115880764</v>
      </c>
      <c r="E204" s="844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9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46"/>
      <c r="R204" s="846"/>
      <c r="S204" s="846"/>
      <c r="T204" s="847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idden="1" x14ac:dyDescent="0.2">
      <c r="A205" s="851"/>
      <c r="B205" s="851"/>
      <c r="C205" s="851"/>
      <c r="D205" s="851"/>
      <c r="E205" s="851"/>
      <c r="F205" s="851"/>
      <c r="G205" s="851"/>
      <c r="H205" s="851"/>
      <c r="I205" s="851"/>
      <c r="J205" s="851"/>
      <c r="K205" s="851"/>
      <c r="L205" s="851"/>
      <c r="M205" s="851"/>
      <c r="N205" s="851"/>
      <c r="O205" s="852"/>
      <c r="P205" s="848" t="s">
        <v>40</v>
      </c>
      <c r="Q205" s="849"/>
      <c r="R205" s="849"/>
      <c r="S205" s="849"/>
      <c r="T205" s="849"/>
      <c r="U205" s="849"/>
      <c r="V205" s="850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hidden="1" x14ac:dyDescent="0.2">
      <c r="A206" s="851"/>
      <c r="B206" s="851"/>
      <c r="C206" s="851"/>
      <c r="D206" s="851"/>
      <c r="E206" s="851"/>
      <c r="F206" s="851"/>
      <c r="G206" s="851"/>
      <c r="H206" s="851"/>
      <c r="I206" s="851"/>
      <c r="J206" s="851"/>
      <c r="K206" s="851"/>
      <c r="L206" s="851"/>
      <c r="M206" s="851"/>
      <c r="N206" s="851"/>
      <c r="O206" s="852"/>
      <c r="P206" s="848" t="s">
        <v>40</v>
      </c>
      <c r="Q206" s="849"/>
      <c r="R206" s="849"/>
      <c r="S206" s="849"/>
      <c r="T206" s="849"/>
      <c r="U206" s="849"/>
      <c r="V206" s="850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hidden="1" customHeight="1" x14ac:dyDescent="0.25">
      <c r="A207" s="843" t="s">
        <v>78</v>
      </c>
      <c r="B207" s="843"/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843"/>
      <c r="X207" s="843"/>
      <c r="Y207" s="843"/>
      <c r="Z207" s="843"/>
      <c r="AA207" s="63"/>
      <c r="AB207" s="63"/>
      <c r="AC207" s="63"/>
    </row>
    <row r="208" spans="1:68" ht="27" hidden="1" customHeight="1" x14ac:dyDescent="0.25">
      <c r="A208" s="60" t="s">
        <v>357</v>
      </c>
      <c r="B208" s="60" t="s">
        <v>358</v>
      </c>
      <c r="C208" s="34">
        <v>4301031224</v>
      </c>
      <c r="D208" s="844">
        <v>4680115882683</v>
      </c>
      <c r="E208" s="844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9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46"/>
      <c r="R208" s="846"/>
      <c r="S208" s="846"/>
      <c r="T208" s="847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ref="Y208:Y215" si="41">IFERROR(IF(X208="",0,CEILING((X208/$H208),1)*$H208),"")</f>
        <v>0</v>
      </c>
      <c r="Z208" s="39" t="str">
        <f>IFERROR(IF(Y208=0,"",ROUNDUP(Y208/H208,0)*0.00902),"")</f>
        <v/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0</v>
      </c>
      <c r="BN208" s="75">
        <f t="shared" ref="BN208:BN215" si="43">IFERROR(Y208*I208/H208,"0")</f>
        <v>0</v>
      </c>
      <c r="BO208" s="75">
        <f t="shared" ref="BO208:BO215" si="44">IFERROR(1/J208*(X208/H208),"0")</f>
        <v>0</v>
      </c>
      <c r="BP208" s="75">
        <f t="shared" ref="BP208:BP215" si="45">IFERROR(1/J208*(Y208/H208),"0")</f>
        <v>0</v>
      </c>
    </row>
    <row r="209" spans="1:68" ht="27" hidden="1" customHeight="1" x14ac:dyDescent="0.25">
      <c r="A209" s="60" t="s">
        <v>360</v>
      </c>
      <c r="B209" s="60" t="s">
        <v>361</v>
      </c>
      <c r="C209" s="34">
        <v>4301031230</v>
      </c>
      <c r="D209" s="844">
        <v>4680115882690</v>
      </c>
      <c r="E209" s="844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46"/>
      <c r="R209" s="846"/>
      <c r="S209" s="846"/>
      <c r="T209" s="847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41"/>
        <v>0</v>
      </c>
      <c r="Z209" s="39" t="str">
        <f>IFERROR(IF(Y209=0,"",ROUNDUP(Y209/H209,0)*0.00902),"")</f>
        <v/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0</v>
      </c>
      <c r="BN209" s="75">
        <f t="shared" si="43"/>
        <v>0</v>
      </c>
      <c r="BO209" s="75">
        <f t="shared" si="44"/>
        <v>0</v>
      </c>
      <c r="BP209" s="75">
        <f t="shared" si="45"/>
        <v>0</v>
      </c>
    </row>
    <row r="210" spans="1:68" ht="27" hidden="1" customHeight="1" x14ac:dyDescent="0.25">
      <c r="A210" s="60" t="s">
        <v>363</v>
      </c>
      <c r="B210" s="60" t="s">
        <v>364</v>
      </c>
      <c r="C210" s="34">
        <v>4301031220</v>
      </c>
      <c r="D210" s="844">
        <v>4680115882669</v>
      </c>
      <c r="E210" s="844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9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46"/>
      <c r="R210" s="846"/>
      <c r="S210" s="846"/>
      <c r="T210" s="847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41"/>
        <v>0</v>
      </c>
      <c r="Z210" s="39" t="str">
        <f>IFERROR(IF(Y210=0,"",ROUNDUP(Y210/H210,0)*0.00902),"")</f>
        <v/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0</v>
      </c>
      <c r="BN210" s="75">
        <f t="shared" si="43"/>
        <v>0</v>
      </c>
      <c r="BO210" s="75">
        <f t="shared" si="44"/>
        <v>0</v>
      </c>
      <c r="BP210" s="75">
        <f t="shared" si="45"/>
        <v>0</v>
      </c>
    </row>
    <row r="211" spans="1:68" ht="27" hidden="1" customHeight="1" x14ac:dyDescent="0.25">
      <c r="A211" s="60" t="s">
        <v>366</v>
      </c>
      <c r="B211" s="60" t="s">
        <v>367</v>
      </c>
      <c r="C211" s="34">
        <v>4301031221</v>
      </c>
      <c r="D211" s="844">
        <v>4680115882676</v>
      </c>
      <c r="E211" s="844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46"/>
      <c r="R211" s="846"/>
      <c r="S211" s="846"/>
      <c r="T211" s="847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1"/>
        <v>0</v>
      </c>
      <c r="Z211" s="39" t="str">
        <f>IFERROR(IF(Y211=0,"",ROUNDUP(Y211/H211,0)*0.00902),"")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0</v>
      </c>
      <c r="BN211" s="75">
        <f t="shared" si="43"/>
        <v>0</v>
      </c>
      <c r="BO211" s="75">
        <f t="shared" si="44"/>
        <v>0</v>
      </c>
      <c r="BP211" s="75">
        <f t="shared" si="45"/>
        <v>0</v>
      </c>
    </row>
    <row r="212" spans="1:68" ht="27" hidden="1" customHeight="1" x14ac:dyDescent="0.25">
      <c r="A212" s="60" t="s">
        <v>369</v>
      </c>
      <c r="B212" s="60" t="s">
        <v>370</v>
      </c>
      <c r="C212" s="34">
        <v>4301031223</v>
      </c>
      <c r="D212" s="844">
        <v>4680115884014</v>
      </c>
      <c r="E212" s="844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46"/>
      <c r="R212" s="846"/>
      <c r="S212" s="846"/>
      <c r="T212" s="8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hidden="1" customHeight="1" x14ac:dyDescent="0.25">
      <c r="A213" s="60" t="s">
        <v>371</v>
      </c>
      <c r="B213" s="60" t="s">
        <v>372</v>
      </c>
      <c r="C213" s="34">
        <v>4301031222</v>
      </c>
      <c r="D213" s="844">
        <v>4680115884007</v>
      </c>
      <c r="E213" s="844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9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46"/>
      <c r="R213" s="846"/>
      <c r="S213" s="846"/>
      <c r="T213" s="8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hidden="1" customHeight="1" x14ac:dyDescent="0.25">
      <c r="A214" s="60" t="s">
        <v>373</v>
      </c>
      <c r="B214" s="60" t="s">
        <v>374</v>
      </c>
      <c r="C214" s="34">
        <v>4301031229</v>
      </c>
      <c r="D214" s="844">
        <v>4680115884038</v>
      </c>
      <c r="E214" s="844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9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46"/>
      <c r="R214" s="846"/>
      <c r="S214" s="846"/>
      <c r="T214" s="847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hidden="1" customHeight="1" x14ac:dyDescent="0.25">
      <c r="A215" s="60" t="s">
        <v>375</v>
      </c>
      <c r="B215" s="60" t="s">
        <v>376</v>
      </c>
      <c r="C215" s="34">
        <v>4301031225</v>
      </c>
      <c r="D215" s="844">
        <v>4680115884021</v>
      </c>
      <c r="E215" s="844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9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46"/>
      <c r="R215" s="846"/>
      <c r="S215" s="846"/>
      <c r="T215" s="8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hidden="1" x14ac:dyDescent="0.2">
      <c r="A216" s="851"/>
      <c r="B216" s="851"/>
      <c r="C216" s="851"/>
      <c r="D216" s="851"/>
      <c r="E216" s="851"/>
      <c r="F216" s="851"/>
      <c r="G216" s="851"/>
      <c r="H216" s="851"/>
      <c r="I216" s="851"/>
      <c r="J216" s="851"/>
      <c r="K216" s="851"/>
      <c r="L216" s="851"/>
      <c r="M216" s="851"/>
      <c r="N216" s="851"/>
      <c r="O216" s="852"/>
      <c r="P216" s="848" t="s">
        <v>40</v>
      </c>
      <c r="Q216" s="849"/>
      <c r="R216" s="849"/>
      <c r="S216" s="849"/>
      <c r="T216" s="849"/>
      <c r="U216" s="849"/>
      <c r="V216" s="850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0</v>
      </c>
      <c r="Y216" s="41">
        <f>IFERROR(Y208/H208,"0")+IFERROR(Y209/H209,"0")+IFERROR(Y210/H210,"0")+IFERROR(Y211/H211,"0")+IFERROR(Y212/H212,"0")+IFERROR(Y213/H213,"0")+IFERROR(Y214/H214,"0")+IFERROR(Y215/H215,"0")</f>
        <v>0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4"/>
      <c r="AB216" s="64"/>
      <c r="AC216" s="64"/>
    </row>
    <row r="217" spans="1:68" hidden="1" x14ac:dyDescent="0.2">
      <c r="A217" s="851"/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2"/>
      <c r="P217" s="848" t="s">
        <v>40</v>
      </c>
      <c r="Q217" s="849"/>
      <c r="R217" s="849"/>
      <c r="S217" s="849"/>
      <c r="T217" s="849"/>
      <c r="U217" s="849"/>
      <c r="V217" s="850"/>
      <c r="W217" s="40" t="s">
        <v>0</v>
      </c>
      <c r="X217" s="41">
        <f>IFERROR(SUM(X208:X215),"0")</f>
        <v>0</v>
      </c>
      <c r="Y217" s="41">
        <f>IFERROR(SUM(Y208:Y215),"0")</f>
        <v>0</v>
      </c>
      <c r="Z217" s="40"/>
      <c r="AA217" s="64"/>
      <c r="AB217" s="64"/>
      <c r="AC217" s="64"/>
    </row>
    <row r="218" spans="1:68" ht="14.25" hidden="1" customHeight="1" x14ac:dyDescent="0.25">
      <c r="A218" s="843" t="s">
        <v>84</v>
      </c>
      <c r="B218" s="843"/>
      <c r="C218" s="843"/>
      <c r="D218" s="843"/>
      <c r="E218" s="843"/>
      <c r="F218" s="843"/>
      <c r="G218" s="843"/>
      <c r="H218" s="843"/>
      <c r="I218" s="843"/>
      <c r="J218" s="843"/>
      <c r="K218" s="843"/>
      <c r="L218" s="843"/>
      <c r="M218" s="843"/>
      <c r="N218" s="843"/>
      <c r="O218" s="843"/>
      <c r="P218" s="843"/>
      <c r="Q218" s="843"/>
      <c r="R218" s="843"/>
      <c r="S218" s="843"/>
      <c r="T218" s="843"/>
      <c r="U218" s="843"/>
      <c r="V218" s="843"/>
      <c r="W218" s="843"/>
      <c r="X218" s="843"/>
      <c r="Y218" s="843"/>
      <c r="Z218" s="843"/>
      <c r="AA218" s="63"/>
      <c r="AB218" s="63"/>
      <c r="AC218" s="63"/>
    </row>
    <row r="219" spans="1:68" ht="37.5" hidden="1" customHeight="1" x14ac:dyDescent="0.25">
      <c r="A219" s="60" t="s">
        <v>377</v>
      </c>
      <c r="B219" s="60" t="s">
        <v>378</v>
      </c>
      <c r="C219" s="34">
        <v>4301051408</v>
      </c>
      <c r="D219" s="844">
        <v>4680115881594</v>
      </c>
      <c r="E219" s="844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9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46"/>
      <c r="R219" s="846"/>
      <c r="S219" s="846"/>
      <c r="T219" s="84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hidden="1" customHeight="1" x14ac:dyDescent="0.25">
      <c r="A220" s="60" t="s">
        <v>380</v>
      </c>
      <c r="B220" s="60" t="s">
        <v>381</v>
      </c>
      <c r="C220" s="34">
        <v>4301051754</v>
      </c>
      <c r="D220" s="844">
        <v>4680115880962</v>
      </c>
      <c r="E220" s="844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46"/>
      <c r="R220" s="846"/>
      <c r="S220" s="846"/>
      <c r="T220" s="847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6"/>
        <v>0</v>
      </c>
      <c r="Z220" s="39" t="str">
        <f>IFERROR(IF(Y220=0,"",ROUNDUP(Y220/H220,0)*0.01898),"")</f>
        <v/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0</v>
      </c>
      <c r="BN220" s="75">
        <f t="shared" si="48"/>
        <v>0</v>
      </c>
      <c r="BO220" s="75">
        <f t="shared" si="49"/>
        <v>0</v>
      </c>
      <c r="BP220" s="75">
        <f t="shared" si="50"/>
        <v>0</v>
      </c>
    </row>
    <row r="221" spans="1:68" ht="37.5" hidden="1" customHeight="1" x14ac:dyDescent="0.25">
      <c r="A221" s="60" t="s">
        <v>383</v>
      </c>
      <c r="B221" s="60" t="s">
        <v>384</v>
      </c>
      <c r="C221" s="34">
        <v>4301051411</v>
      </c>
      <c r="D221" s="844">
        <v>4680115881617</v>
      </c>
      <c r="E221" s="844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9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46"/>
      <c r="R221" s="846"/>
      <c r="S221" s="846"/>
      <c r="T221" s="84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hidden="1" customHeight="1" x14ac:dyDescent="0.25">
      <c r="A222" s="60" t="s">
        <v>386</v>
      </c>
      <c r="B222" s="60" t="s">
        <v>387</v>
      </c>
      <c r="C222" s="34">
        <v>4301051632</v>
      </c>
      <c r="D222" s="844">
        <v>4680115880573</v>
      </c>
      <c r="E222" s="844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9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46"/>
      <c r="R222" s="846"/>
      <c r="S222" s="846"/>
      <c r="T222" s="84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6"/>
        <v>0</v>
      </c>
      <c r="Z222" s="39" t="str">
        <f>IFERROR(IF(Y222=0,"",ROUNDUP(Y222/H222,0)*0.01898),"")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0</v>
      </c>
      <c r="BN222" s="75">
        <f t="shared" si="48"/>
        <v>0</v>
      </c>
      <c r="BO222" s="75">
        <f t="shared" si="49"/>
        <v>0</v>
      </c>
      <c r="BP222" s="75">
        <f t="shared" si="50"/>
        <v>0</v>
      </c>
    </row>
    <row r="223" spans="1:68" ht="37.5" hidden="1" customHeight="1" x14ac:dyDescent="0.25">
      <c r="A223" s="60" t="s">
        <v>389</v>
      </c>
      <c r="B223" s="60" t="s">
        <v>390</v>
      </c>
      <c r="C223" s="34">
        <v>4301051407</v>
      </c>
      <c r="D223" s="844">
        <v>4680115882195</v>
      </c>
      <c r="E223" s="844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9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46"/>
      <c r="R223" s="846"/>
      <c r="S223" s="846"/>
      <c r="T223" s="84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hidden="1" customHeight="1" x14ac:dyDescent="0.25">
      <c r="A224" s="60" t="s">
        <v>391</v>
      </c>
      <c r="B224" s="60" t="s">
        <v>392</v>
      </c>
      <c r="C224" s="34">
        <v>4301051752</v>
      </c>
      <c r="D224" s="844">
        <v>4680115882607</v>
      </c>
      <c r="E224" s="844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46"/>
      <c r="R224" s="846"/>
      <c r="S224" s="846"/>
      <c r="T224" s="84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hidden="1" customHeight="1" x14ac:dyDescent="0.25">
      <c r="A225" s="60" t="s">
        <v>394</v>
      </c>
      <c r="B225" s="60" t="s">
        <v>395</v>
      </c>
      <c r="C225" s="34">
        <v>4301051630</v>
      </c>
      <c r="D225" s="844">
        <v>4680115880092</v>
      </c>
      <c r="E225" s="844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9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46"/>
      <c r="R225" s="846"/>
      <c r="S225" s="846"/>
      <c r="T225" s="847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hidden="1" customHeight="1" x14ac:dyDescent="0.25">
      <c r="A226" s="60" t="s">
        <v>397</v>
      </c>
      <c r="B226" s="60" t="s">
        <v>398</v>
      </c>
      <c r="C226" s="34">
        <v>4301051631</v>
      </c>
      <c r="D226" s="844">
        <v>4680115880221</v>
      </c>
      <c r="E226" s="844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46"/>
      <c r="R226" s="846"/>
      <c r="S226" s="846"/>
      <c r="T226" s="847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hidden="1" customHeight="1" x14ac:dyDescent="0.25">
      <c r="A227" s="60" t="s">
        <v>399</v>
      </c>
      <c r="B227" s="60" t="s">
        <v>400</v>
      </c>
      <c r="C227" s="34">
        <v>4301051749</v>
      </c>
      <c r="D227" s="844">
        <v>4680115882942</v>
      </c>
      <c r="E227" s="844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9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46"/>
      <c r="R227" s="846"/>
      <c r="S227" s="846"/>
      <c r="T227" s="8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hidden="1" customHeight="1" x14ac:dyDescent="0.25">
      <c r="A228" s="60" t="s">
        <v>401</v>
      </c>
      <c r="B228" s="60" t="s">
        <v>402</v>
      </c>
      <c r="C228" s="34">
        <v>4301051753</v>
      </c>
      <c r="D228" s="844">
        <v>4680115880504</v>
      </c>
      <c r="E228" s="844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9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46"/>
      <c r="R228" s="846"/>
      <c r="S228" s="846"/>
      <c r="T228" s="84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hidden="1" customHeight="1" x14ac:dyDescent="0.25">
      <c r="A229" s="60" t="s">
        <v>403</v>
      </c>
      <c r="B229" s="60" t="s">
        <v>404</v>
      </c>
      <c r="C229" s="34">
        <v>4301051410</v>
      </c>
      <c r="D229" s="844">
        <v>4680115882164</v>
      </c>
      <c r="E229" s="844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46"/>
      <c r="R229" s="846"/>
      <c r="S229" s="846"/>
      <c r="T229" s="847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 t="shared" si="51"/>
        <v/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idden="1" x14ac:dyDescent="0.2">
      <c r="A230" s="851"/>
      <c r="B230" s="851"/>
      <c r="C230" s="851"/>
      <c r="D230" s="851"/>
      <c r="E230" s="851"/>
      <c r="F230" s="851"/>
      <c r="G230" s="851"/>
      <c r="H230" s="851"/>
      <c r="I230" s="851"/>
      <c r="J230" s="851"/>
      <c r="K230" s="851"/>
      <c r="L230" s="851"/>
      <c r="M230" s="851"/>
      <c r="N230" s="851"/>
      <c r="O230" s="852"/>
      <c r="P230" s="848" t="s">
        <v>40</v>
      </c>
      <c r="Q230" s="849"/>
      <c r="R230" s="849"/>
      <c r="S230" s="849"/>
      <c r="T230" s="849"/>
      <c r="U230" s="849"/>
      <c r="V230" s="850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hidden="1" x14ac:dyDescent="0.2">
      <c r="A231" s="851"/>
      <c r="B231" s="851"/>
      <c r="C231" s="851"/>
      <c r="D231" s="851"/>
      <c r="E231" s="851"/>
      <c r="F231" s="851"/>
      <c r="G231" s="851"/>
      <c r="H231" s="851"/>
      <c r="I231" s="851"/>
      <c r="J231" s="851"/>
      <c r="K231" s="851"/>
      <c r="L231" s="851"/>
      <c r="M231" s="851"/>
      <c r="N231" s="851"/>
      <c r="O231" s="852"/>
      <c r="P231" s="848" t="s">
        <v>40</v>
      </c>
      <c r="Q231" s="849"/>
      <c r="R231" s="849"/>
      <c r="S231" s="849"/>
      <c r="T231" s="849"/>
      <c r="U231" s="849"/>
      <c r="V231" s="850"/>
      <c r="W231" s="40" t="s">
        <v>0</v>
      </c>
      <c r="X231" s="41">
        <f>IFERROR(SUM(X219:X229),"0")</f>
        <v>0</v>
      </c>
      <c r="Y231" s="41">
        <f>IFERROR(SUM(Y219:Y229),"0")</f>
        <v>0</v>
      </c>
      <c r="Z231" s="40"/>
      <c r="AA231" s="64"/>
      <c r="AB231" s="64"/>
      <c r="AC231" s="64"/>
    </row>
    <row r="232" spans="1:68" ht="14.25" hidden="1" customHeight="1" x14ac:dyDescent="0.25">
      <c r="A232" s="843" t="s">
        <v>209</v>
      </c>
      <c r="B232" s="843"/>
      <c r="C232" s="843"/>
      <c r="D232" s="843"/>
      <c r="E232" s="843"/>
      <c r="F232" s="843"/>
      <c r="G232" s="843"/>
      <c r="H232" s="843"/>
      <c r="I232" s="843"/>
      <c r="J232" s="843"/>
      <c r="K232" s="843"/>
      <c r="L232" s="843"/>
      <c r="M232" s="843"/>
      <c r="N232" s="843"/>
      <c r="O232" s="843"/>
      <c r="P232" s="843"/>
      <c r="Q232" s="843"/>
      <c r="R232" s="843"/>
      <c r="S232" s="843"/>
      <c r="T232" s="843"/>
      <c r="U232" s="843"/>
      <c r="V232" s="843"/>
      <c r="W232" s="843"/>
      <c r="X232" s="843"/>
      <c r="Y232" s="843"/>
      <c r="Z232" s="843"/>
      <c r="AA232" s="63"/>
      <c r="AB232" s="63"/>
      <c r="AC232" s="63"/>
    </row>
    <row r="233" spans="1:68" ht="16.5" hidden="1" customHeight="1" x14ac:dyDescent="0.25">
      <c r="A233" s="60" t="s">
        <v>406</v>
      </c>
      <c r="B233" s="60" t="s">
        <v>407</v>
      </c>
      <c r="C233" s="34">
        <v>4301060360</v>
      </c>
      <c r="D233" s="844">
        <v>4680115882874</v>
      </c>
      <c r="E233" s="844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9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46"/>
      <c r="R233" s="846"/>
      <c r="S233" s="846"/>
      <c r="T233" s="8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hidden="1" customHeight="1" x14ac:dyDescent="0.25">
      <c r="A234" s="60" t="s">
        <v>406</v>
      </c>
      <c r="B234" s="60" t="s">
        <v>409</v>
      </c>
      <c r="C234" s="34">
        <v>4301060460</v>
      </c>
      <c r="D234" s="844">
        <v>4680115882874</v>
      </c>
      <c r="E234" s="844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970" t="s">
        <v>410</v>
      </c>
      <c r="Q234" s="846"/>
      <c r="R234" s="846"/>
      <c r="S234" s="846"/>
      <c r="T234" s="8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hidden="1" customHeight="1" x14ac:dyDescent="0.25">
      <c r="A235" s="60" t="s">
        <v>406</v>
      </c>
      <c r="B235" s="60" t="s">
        <v>412</v>
      </c>
      <c r="C235" s="34">
        <v>4301060404</v>
      </c>
      <c r="D235" s="844">
        <v>4680115882874</v>
      </c>
      <c r="E235" s="844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46"/>
      <c r="R235" s="846"/>
      <c r="S235" s="846"/>
      <c r="T235" s="84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hidden="1" customHeight="1" x14ac:dyDescent="0.25">
      <c r="A236" s="60" t="s">
        <v>414</v>
      </c>
      <c r="B236" s="60" t="s">
        <v>415</v>
      </c>
      <c r="C236" s="34">
        <v>4301060359</v>
      </c>
      <c r="D236" s="844">
        <v>4680115884434</v>
      </c>
      <c r="E236" s="844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46"/>
      <c r="R236" s="846"/>
      <c r="S236" s="846"/>
      <c r="T236" s="84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hidden="1" customHeight="1" x14ac:dyDescent="0.25">
      <c r="A237" s="60" t="s">
        <v>417</v>
      </c>
      <c r="B237" s="60" t="s">
        <v>418</v>
      </c>
      <c r="C237" s="34">
        <v>4301060375</v>
      </c>
      <c r="D237" s="844">
        <v>4680115880818</v>
      </c>
      <c r="E237" s="844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46"/>
      <c r="R237" s="846"/>
      <c r="S237" s="846"/>
      <c r="T237" s="847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hidden="1" customHeight="1" x14ac:dyDescent="0.25">
      <c r="A238" s="60" t="s">
        <v>420</v>
      </c>
      <c r="B238" s="60" t="s">
        <v>421</v>
      </c>
      <c r="C238" s="34">
        <v>4301060389</v>
      </c>
      <c r="D238" s="844">
        <v>4680115880801</v>
      </c>
      <c r="E238" s="844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9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46"/>
      <c r="R238" s="846"/>
      <c r="S238" s="846"/>
      <c r="T238" s="84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hidden="1" x14ac:dyDescent="0.2">
      <c r="A239" s="851"/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2"/>
      <c r="P239" s="848" t="s">
        <v>40</v>
      </c>
      <c r="Q239" s="849"/>
      <c r="R239" s="849"/>
      <c r="S239" s="849"/>
      <c r="T239" s="849"/>
      <c r="U239" s="849"/>
      <c r="V239" s="850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851"/>
      <c r="B240" s="851"/>
      <c r="C240" s="851"/>
      <c r="D240" s="851"/>
      <c r="E240" s="851"/>
      <c r="F240" s="851"/>
      <c r="G240" s="851"/>
      <c r="H240" s="851"/>
      <c r="I240" s="851"/>
      <c r="J240" s="851"/>
      <c r="K240" s="851"/>
      <c r="L240" s="851"/>
      <c r="M240" s="851"/>
      <c r="N240" s="851"/>
      <c r="O240" s="852"/>
      <c r="P240" s="848" t="s">
        <v>40</v>
      </c>
      <c r="Q240" s="849"/>
      <c r="R240" s="849"/>
      <c r="S240" s="849"/>
      <c r="T240" s="849"/>
      <c r="U240" s="849"/>
      <c r="V240" s="850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hidden="1" customHeight="1" x14ac:dyDescent="0.25">
      <c r="A241" s="842" t="s">
        <v>423</v>
      </c>
      <c r="B241" s="842"/>
      <c r="C241" s="842"/>
      <c r="D241" s="842"/>
      <c r="E241" s="842"/>
      <c r="F241" s="842"/>
      <c r="G241" s="842"/>
      <c r="H241" s="842"/>
      <c r="I241" s="842"/>
      <c r="J241" s="842"/>
      <c r="K241" s="842"/>
      <c r="L241" s="842"/>
      <c r="M241" s="842"/>
      <c r="N241" s="842"/>
      <c r="O241" s="842"/>
      <c r="P241" s="842"/>
      <c r="Q241" s="842"/>
      <c r="R241" s="842"/>
      <c r="S241" s="842"/>
      <c r="T241" s="842"/>
      <c r="U241" s="842"/>
      <c r="V241" s="842"/>
      <c r="W241" s="842"/>
      <c r="X241" s="842"/>
      <c r="Y241" s="842"/>
      <c r="Z241" s="842"/>
      <c r="AA241" s="62"/>
      <c r="AB241" s="62"/>
      <c r="AC241" s="62"/>
    </row>
    <row r="242" spans="1:68" ht="14.25" hidden="1" customHeight="1" x14ac:dyDescent="0.25">
      <c r="A242" s="843" t="s">
        <v>118</v>
      </c>
      <c r="B242" s="843"/>
      <c r="C242" s="843"/>
      <c r="D242" s="843"/>
      <c r="E242" s="843"/>
      <c r="F242" s="843"/>
      <c r="G242" s="843"/>
      <c r="H242" s="843"/>
      <c r="I242" s="843"/>
      <c r="J242" s="843"/>
      <c r="K242" s="843"/>
      <c r="L242" s="843"/>
      <c r="M242" s="843"/>
      <c r="N242" s="843"/>
      <c r="O242" s="843"/>
      <c r="P242" s="843"/>
      <c r="Q242" s="843"/>
      <c r="R242" s="843"/>
      <c r="S242" s="843"/>
      <c r="T242" s="843"/>
      <c r="U242" s="843"/>
      <c r="V242" s="843"/>
      <c r="W242" s="843"/>
      <c r="X242" s="843"/>
      <c r="Y242" s="843"/>
      <c r="Z242" s="843"/>
      <c r="AA242" s="63"/>
      <c r="AB242" s="63"/>
      <c r="AC242" s="63"/>
    </row>
    <row r="243" spans="1:68" ht="27" hidden="1" customHeight="1" x14ac:dyDescent="0.25">
      <c r="A243" s="60" t="s">
        <v>424</v>
      </c>
      <c r="B243" s="60" t="s">
        <v>425</v>
      </c>
      <c r="C243" s="34">
        <v>4301011717</v>
      </c>
      <c r="D243" s="844">
        <v>4680115884274</v>
      </c>
      <c r="E243" s="844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9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46"/>
      <c r="R243" s="846"/>
      <c r="S243" s="846"/>
      <c r="T243" s="84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hidden="1" customHeight="1" x14ac:dyDescent="0.25">
      <c r="A244" s="60" t="s">
        <v>424</v>
      </c>
      <c r="B244" s="60" t="s">
        <v>427</v>
      </c>
      <c r="C244" s="34">
        <v>4301011945</v>
      </c>
      <c r="D244" s="844">
        <v>4680115884274</v>
      </c>
      <c r="E244" s="844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9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46"/>
      <c r="R244" s="846"/>
      <c r="S244" s="846"/>
      <c r="T244" s="8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hidden="1" customHeight="1" x14ac:dyDescent="0.25">
      <c r="A245" s="60" t="s">
        <v>430</v>
      </c>
      <c r="B245" s="60" t="s">
        <v>431</v>
      </c>
      <c r="C245" s="34">
        <v>4301011719</v>
      </c>
      <c r="D245" s="844">
        <v>4680115884298</v>
      </c>
      <c r="E245" s="844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9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46"/>
      <c r="R245" s="846"/>
      <c r="S245" s="846"/>
      <c r="T245" s="8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hidden="1" customHeight="1" x14ac:dyDescent="0.25">
      <c r="A246" s="60" t="s">
        <v>433</v>
      </c>
      <c r="B246" s="60" t="s">
        <v>434</v>
      </c>
      <c r="C246" s="34">
        <v>4301011733</v>
      </c>
      <c r="D246" s="844">
        <v>4680115884250</v>
      </c>
      <c r="E246" s="844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9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46"/>
      <c r="R246" s="846"/>
      <c r="S246" s="846"/>
      <c r="T246" s="8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hidden="1" customHeight="1" x14ac:dyDescent="0.25">
      <c r="A247" s="60" t="s">
        <v>433</v>
      </c>
      <c r="B247" s="60" t="s">
        <v>436</v>
      </c>
      <c r="C247" s="34">
        <v>4301011944</v>
      </c>
      <c r="D247" s="844">
        <v>4680115884250</v>
      </c>
      <c r="E247" s="844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9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46"/>
      <c r="R247" s="846"/>
      <c r="S247" s="846"/>
      <c r="T247" s="8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hidden="1" customHeight="1" x14ac:dyDescent="0.25">
      <c r="A248" s="60" t="s">
        <v>437</v>
      </c>
      <c r="B248" s="60" t="s">
        <v>438</v>
      </c>
      <c r="C248" s="34">
        <v>4301011718</v>
      </c>
      <c r="D248" s="844">
        <v>4680115884281</v>
      </c>
      <c r="E248" s="8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9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46"/>
      <c r="R248" s="846"/>
      <c r="S248" s="846"/>
      <c r="T248" s="847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4301011720</v>
      </c>
      <c r="D249" s="844">
        <v>4680115884199</v>
      </c>
      <c r="E249" s="844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9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46"/>
      <c r="R249" s="846"/>
      <c r="S249" s="846"/>
      <c r="T249" s="847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hidden="1" customHeight="1" x14ac:dyDescent="0.25">
      <c r="A250" s="60" t="s">
        <v>441</v>
      </c>
      <c r="B250" s="60" t="s">
        <v>442</v>
      </c>
      <c r="C250" s="34">
        <v>4301011716</v>
      </c>
      <c r="D250" s="844">
        <v>4680115884267</v>
      </c>
      <c r="E250" s="844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9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46"/>
      <c r="R250" s="846"/>
      <c r="S250" s="846"/>
      <c r="T250" s="84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hidden="1" x14ac:dyDescent="0.2">
      <c r="A251" s="851"/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2"/>
      <c r="P251" s="848" t="s">
        <v>40</v>
      </c>
      <c r="Q251" s="849"/>
      <c r="R251" s="849"/>
      <c r="S251" s="849"/>
      <c r="T251" s="849"/>
      <c r="U251" s="849"/>
      <c r="V251" s="850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hidden="1" x14ac:dyDescent="0.2">
      <c r="A252" s="851"/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2"/>
      <c r="P252" s="848" t="s">
        <v>40</v>
      </c>
      <c r="Q252" s="849"/>
      <c r="R252" s="849"/>
      <c r="S252" s="849"/>
      <c r="T252" s="849"/>
      <c r="U252" s="849"/>
      <c r="V252" s="850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hidden="1" customHeight="1" x14ac:dyDescent="0.25">
      <c r="A253" s="842" t="s">
        <v>443</v>
      </c>
      <c r="B253" s="842"/>
      <c r="C253" s="842"/>
      <c r="D253" s="842"/>
      <c r="E253" s="842"/>
      <c r="F253" s="842"/>
      <c r="G253" s="842"/>
      <c r="H253" s="842"/>
      <c r="I253" s="842"/>
      <c r="J253" s="842"/>
      <c r="K253" s="842"/>
      <c r="L253" s="842"/>
      <c r="M253" s="842"/>
      <c r="N253" s="842"/>
      <c r="O253" s="842"/>
      <c r="P253" s="842"/>
      <c r="Q253" s="842"/>
      <c r="R253" s="842"/>
      <c r="S253" s="842"/>
      <c r="T253" s="842"/>
      <c r="U253" s="842"/>
      <c r="V253" s="842"/>
      <c r="W253" s="842"/>
      <c r="X253" s="842"/>
      <c r="Y253" s="842"/>
      <c r="Z253" s="842"/>
      <c r="AA253" s="62"/>
      <c r="AB253" s="62"/>
      <c r="AC253" s="62"/>
    </row>
    <row r="254" spans="1:68" ht="14.25" hidden="1" customHeight="1" x14ac:dyDescent="0.25">
      <c r="A254" s="843" t="s">
        <v>118</v>
      </c>
      <c r="B254" s="843"/>
      <c r="C254" s="843"/>
      <c r="D254" s="843"/>
      <c r="E254" s="843"/>
      <c r="F254" s="843"/>
      <c r="G254" s="843"/>
      <c r="H254" s="843"/>
      <c r="I254" s="843"/>
      <c r="J254" s="843"/>
      <c r="K254" s="843"/>
      <c r="L254" s="843"/>
      <c r="M254" s="843"/>
      <c r="N254" s="843"/>
      <c r="O254" s="843"/>
      <c r="P254" s="843"/>
      <c r="Q254" s="843"/>
      <c r="R254" s="843"/>
      <c r="S254" s="843"/>
      <c r="T254" s="843"/>
      <c r="U254" s="843"/>
      <c r="V254" s="843"/>
      <c r="W254" s="843"/>
      <c r="X254" s="843"/>
      <c r="Y254" s="843"/>
      <c r="Z254" s="843"/>
      <c r="AA254" s="63"/>
      <c r="AB254" s="63"/>
      <c r="AC254" s="63"/>
    </row>
    <row r="255" spans="1:68" ht="27" hidden="1" customHeight="1" x14ac:dyDescent="0.25">
      <c r="A255" s="60" t="s">
        <v>444</v>
      </c>
      <c r="B255" s="60" t="s">
        <v>445</v>
      </c>
      <c r="C255" s="34">
        <v>4301011826</v>
      </c>
      <c r="D255" s="844">
        <v>4680115884137</v>
      </c>
      <c r="E255" s="844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46"/>
      <c r="R255" s="846"/>
      <c r="S255" s="846"/>
      <c r="T255" s="84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hidden="1" customHeight="1" x14ac:dyDescent="0.25">
      <c r="A256" s="60" t="s">
        <v>444</v>
      </c>
      <c r="B256" s="60" t="s">
        <v>447</v>
      </c>
      <c r="C256" s="34">
        <v>4301011942</v>
      </c>
      <c r="D256" s="844">
        <v>4680115884137</v>
      </c>
      <c r="E256" s="844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46"/>
      <c r="R256" s="846"/>
      <c r="S256" s="846"/>
      <c r="T256" s="84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hidden="1" customHeight="1" x14ac:dyDescent="0.25">
      <c r="A257" s="60" t="s">
        <v>449</v>
      </c>
      <c r="B257" s="60" t="s">
        <v>450</v>
      </c>
      <c r="C257" s="34">
        <v>4301011724</v>
      </c>
      <c r="D257" s="844">
        <v>4680115884236</v>
      </c>
      <c r="E257" s="844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9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46"/>
      <c r="R257" s="846"/>
      <c r="S257" s="846"/>
      <c r="T257" s="84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hidden="1" customHeight="1" x14ac:dyDescent="0.25">
      <c r="A258" s="60" t="s">
        <v>452</v>
      </c>
      <c r="B258" s="60" t="s">
        <v>453</v>
      </c>
      <c r="C258" s="34">
        <v>4301011721</v>
      </c>
      <c r="D258" s="844">
        <v>4680115884175</v>
      </c>
      <c r="E258" s="844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9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46"/>
      <c r="R258" s="846"/>
      <c r="S258" s="846"/>
      <c r="T258" s="84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hidden="1" customHeight="1" x14ac:dyDescent="0.25">
      <c r="A259" s="60" t="s">
        <v>452</v>
      </c>
      <c r="B259" s="60" t="s">
        <v>455</v>
      </c>
      <c r="C259" s="34">
        <v>4301011941</v>
      </c>
      <c r="D259" s="844">
        <v>4680115884175</v>
      </c>
      <c r="E259" s="844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98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46"/>
      <c r="R259" s="846"/>
      <c r="S259" s="846"/>
      <c r="T259" s="847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hidden="1" customHeight="1" x14ac:dyDescent="0.25">
      <c r="A260" s="60" t="s">
        <v>456</v>
      </c>
      <c r="B260" s="60" t="s">
        <v>457</v>
      </c>
      <c r="C260" s="34">
        <v>4301011824</v>
      </c>
      <c r="D260" s="844">
        <v>4680115884144</v>
      </c>
      <c r="E260" s="844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46"/>
      <c r="R260" s="846"/>
      <c r="S260" s="846"/>
      <c r="T260" s="847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hidden="1" customHeight="1" x14ac:dyDescent="0.25">
      <c r="A261" s="60" t="s">
        <v>458</v>
      </c>
      <c r="B261" s="60" t="s">
        <v>459</v>
      </c>
      <c r="C261" s="34">
        <v>4301011963</v>
      </c>
      <c r="D261" s="844">
        <v>4680115885288</v>
      </c>
      <c r="E261" s="844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9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46"/>
      <c r="R261" s="846"/>
      <c r="S261" s="846"/>
      <c r="T261" s="847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hidden="1" customHeight="1" x14ac:dyDescent="0.25">
      <c r="A262" s="60" t="s">
        <v>461</v>
      </c>
      <c r="B262" s="60" t="s">
        <v>462</v>
      </c>
      <c r="C262" s="34">
        <v>4301011726</v>
      </c>
      <c r="D262" s="844">
        <v>4680115884182</v>
      </c>
      <c r="E262" s="844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9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46"/>
      <c r="R262" s="846"/>
      <c r="S262" s="846"/>
      <c r="T262" s="84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hidden="1" customHeight="1" x14ac:dyDescent="0.25">
      <c r="A263" s="60" t="s">
        <v>463</v>
      </c>
      <c r="B263" s="60" t="s">
        <v>464</v>
      </c>
      <c r="C263" s="34">
        <v>4301011722</v>
      </c>
      <c r="D263" s="844">
        <v>4680115884205</v>
      </c>
      <c r="E263" s="844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46"/>
      <c r="R263" s="846"/>
      <c r="S263" s="846"/>
      <c r="T263" s="84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idden="1" x14ac:dyDescent="0.2">
      <c r="A264" s="851"/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2"/>
      <c r="P264" s="848" t="s">
        <v>40</v>
      </c>
      <c r="Q264" s="849"/>
      <c r="R264" s="849"/>
      <c r="S264" s="849"/>
      <c r="T264" s="849"/>
      <c r="U264" s="849"/>
      <c r="V264" s="850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851"/>
      <c r="B265" s="851"/>
      <c r="C265" s="851"/>
      <c r="D265" s="851"/>
      <c r="E265" s="851"/>
      <c r="F265" s="851"/>
      <c r="G265" s="851"/>
      <c r="H265" s="851"/>
      <c r="I265" s="851"/>
      <c r="J265" s="851"/>
      <c r="K265" s="851"/>
      <c r="L265" s="851"/>
      <c r="M265" s="851"/>
      <c r="N265" s="851"/>
      <c r="O265" s="852"/>
      <c r="P265" s="848" t="s">
        <v>40</v>
      </c>
      <c r="Q265" s="849"/>
      <c r="R265" s="849"/>
      <c r="S265" s="849"/>
      <c r="T265" s="849"/>
      <c r="U265" s="849"/>
      <c r="V265" s="850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hidden="1" customHeight="1" x14ac:dyDescent="0.25">
      <c r="A266" s="843" t="s">
        <v>168</v>
      </c>
      <c r="B266" s="843"/>
      <c r="C266" s="843"/>
      <c r="D266" s="843"/>
      <c r="E266" s="843"/>
      <c r="F266" s="843"/>
      <c r="G266" s="843"/>
      <c r="H266" s="843"/>
      <c r="I266" s="843"/>
      <c r="J266" s="843"/>
      <c r="K266" s="843"/>
      <c r="L266" s="843"/>
      <c r="M266" s="843"/>
      <c r="N266" s="843"/>
      <c r="O266" s="843"/>
      <c r="P266" s="843"/>
      <c r="Q266" s="843"/>
      <c r="R266" s="843"/>
      <c r="S266" s="843"/>
      <c r="T266" s="843"/>
      <c r="U266" s="843"/>
      <c r="V266" s="843"/>
      <c r="W266" s="843"/>
      <c r="X266" s="843"/>
      <c r="Y266" s="843"/>
      <c r="Z266" s="843"/>
      <c r="AA266" s="63"/>
      <c r="AB266" s="63"/>
      <c r="AC266" s="63"/>
    </row>
    <row r="267" spans="1:68" ht="27" hidden="1" customHeight="1" x14ac:dyDescent="0.25">
      <c r="A267" s="60" t="s">
        <v>465</v>
      </c>
      <c r="B267" s="60" t="s">
        <v>466</v>
      </c>
      <c r="C267" s="34">
        <v>4301020340</v>
      </c>
      <c r="D267" s="844">
        <v>4680115885721</v>
      </c>
      <c r="E267" s="844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46"/>
      <c r="R267" s="846"/>
      <c r="S267" s="846"/>
      <c r="T267" s="8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idden="1" x14ac:dyDescent="0.2">
      <c r="A268" s="851"/>
      <c r="B268" s="851"/>
      <c r="C268" s="851"/>
      <c r="D268" s="851"/>
      <c r="E268" s="851"/>
      <c r="F268" s="851"/>
      <c r="G268" s="851"/>
      <c r="H268" s="851"/>
      <c r="I268" s="851"/>
      <c r="J268" s="851"/>
      <c r="K268" s="851"/>
      <c r="L268" s="851"/>
      <c r="M268" s="851"/>
      <c r="N268" s="851"/>
      <c r="O268" s="852"/>
      <c r="P268" s="848" t="s">
        <v>40</v>
      </c>
      <c r="Q268" s="849"/>
      <c r="R268" s="849"/>
      <c r="S268" s="849"/>
      <c r="T268" s="849"/>
      <c r="U268" s="849"/>
      <c r="V268" s="850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hidden="1" x14ac:dyDescent="0.2">
      <c r="A269" s="851"/>
      <c r="B269" s="851"/>
      <c r="C269" s="851"/>
      <c r="D269" s="851"/>
      <c r="E269" s="851"/>
      <c r="F269" s="851"/>
      <c r="G269" s="851"/>
      <c r="H269" s="851"/>
      <c r="I269" s="851"/>
      <c r="J269" s="851"/>
      <c r="K269" s="851"/>
      <c r="L269" s="851"/>
      <c r="M269" s="851"/>
      <c r="N269" s="851"/>
      <c r="O269" s="852"/>
      <c r="P269" s="848" t="s">
        <v>40</v>
      </c>
      <c r="Q269" s="849"/>
      <c r="R269" s="849"/>
      <c r="S269" s="849"/>
      <c r="T269" s="849"/>
      <c r="U269" s="849"/>
      <c r="V269" s="850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hidden="1" customHeight="1" x14ac:dyDescent="0.25">
      <c r="A270" s="842" t="s">
        <v>468</v>
      </c>
      <c r="B270" s="842"/>
      <c r="C270" s="842"/>
      <c r="D270" s="842"/>
      <c r="E270" s="842"/>
      <c r="F270" s="842"/>
      <c r="G270" s="842"/>
      <c r="H270" s="842"/>
      <c r="I270" s="842"/>
      <c r="J270" s="842"/>
      <c r="K270" s="842"/>
      <c r="L270" s="842"/>
      <c r="M270" s="842"/>
      <c r="N270" s="842"/>
      <c r="O270" s="842"/>
      <c r="P270" s="842"/>
      <c r="Q270" s="842"/>
      <c r="R270" s="842"/>
      <c r="S270" s="842"/>
      <c r="T270" s="842"/>
      <c r="U270" s="842"/>
      <c r="V270" s="842"/>
      <c r="W270" s="842"/>
      <c r="X270" s="842"/>
      <c r="Y270" s="842"/>
      <c r="Z270" s="842"/>
      <c r="AA270" s="62"/>
      <c r="AB270" s="62"/>
      <c r="AC270" s="62"/>
    </row>
    <row r="271" spans="1:68" ht="14.25" hidden="1" customHeight="1" x14ac:dyDescent="0.25">
      <c r="A271" s="843" t="s">
        <v>118</v>
      </c>
      <c r="B271" s="843"/>
      <c r="C271" s="843"/>
      <c r="D271" s="843"/>
      <c r="E271" s="843"/>
      <c r="F271" s="843"/>
      <c r="G271" s="843"/>
      <c r="H271" s="843"/>
      <c r="I271" s="843"/>
      <c r="J271" s="843"/>
      <c r="K271" s="843"/>
      <c r="L271" s="843"/>
      <c r="M271" s="843"/>
      <c r="N271" s="843"/>
      <c r="O271" s="843"/>
      <c r="P271" s="843"/>
      <c r="Q271" s="843"/>
      <c r="R271" s="843"/>
      <c r="S271" s="843"/>
      <c r="T271" s="843"/>
      <c r="U271" s="843"/>
      <c r="V271" s="843"/>
      <c r="W271" s="843"/>
      <c r="X271" s="843"/>
      <c r="Y271" s="843"/>
      <c r="Z271" s="843"/>
      <c r="AA271" s="63"/>
      <c r="AB271" s="63"/>
      <c r="AC271" s="63"/>
    </row>
    <row r="272" spans="1:68" ht="27" hidden="1" customHeight="1" x14ac:dyDescent="0.25">
      <c r="A272" s="60" t="s">
        <v>469</v>
      </c>
      <c r="B272" s="60" t="s">
        <v>470</v>
      </c>
      <c r="C272" s="34">
        <v>4301011855</v>
      </c>
      <c r="D272" s="844">
        <v>4680115885837</v>
      </c>
      <c r="E272" s="844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46"/>
      <c r="R272" s="846"/>
      <c r="S272" s="846"/>
      <c r="T272" s="847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hidden="1" customHeight="1" x14ac:dyDescent="0.25">
      <c r="A273" s="60" t="s">
        <v>472</v>
      </c>
      <c r="B273" s="60" t="s">
        <v>473</v>
      </c>
      <c r="C273" s="34">
        <v>4301011850</v>
      </c>
      <c r="D273" s="844">
        <v>4680115885806</v>
      </c>
      <c r="E273" s="844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46"/>
      <c r="R273" s="846"/>
      <c r="S273" s="846"/>
      <c r="T273" s="847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hidden="1" customHeight="1" x14ac:dyDescent="0.25">
      <c r="A274" s="60" t="s">
        <v>472</v>
      </c>
      <c r="B274" s="60" t="s">
        <v>475</v>
      </c>
      <c r="C274" s="34">
        <v>4301011910</v>
      </c>
      <c r="D274" s="844">
        <v>4680115885806</v>
      </c>
      <c r="E274" s="844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46"/>
      <c r="R274" s="846"/>
      <c r="S274" s="846"/>
      <c r="T274" s="847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hidden="1" customHeight="1" x14ac:dyDescent="0.25">
      <c r="A275" s="60" t="s">
        <v>477</v>
      </c>
      <c r="B275" s="60" t="s">
        <v>478</v>
      </c>
      <c r="C275" s="34">
        <v>4301011853</v>
      </c>
      <c r="D275" s="844">
        <v>4680115885851</v>
      </c>
      <c r="E275" s="844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46"/>
      <c r="R275" s="846"/>
      <c r="S275" s="846"/>
      <c r="T275" s="847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hidden="1" customHeight="1" x14ac:dyDescent="0.25">
      <c r="A276" s="60" t="s">
        <v>480</v>
      </c>
      <c r="B276" s="60" t="s">
        <v>481</v>
      </c>
      <c r="C276" s="34">
        <v>4301011313</v>
      </c>
      <c r="D276" s="844">
        <v>4607091385984</v>
      </c>
      <c r="E276" s="844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46"/>
      <c r="R276" s="846"/>
      <c r="S276" s="846"/>
      <c r="T276" s="847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hidden="1" customHeight="1" x14ac:dyDescent="0.25">
      <c r="A277" s="60" t="s">
        <v>483</v>
      </c>
      <c r="B277" s="60" t="s">
        <v>484</v>
      </c>
      <c r="C277" s="34">
        <v>4301011852</v>
      </c>
      <c r="D277" s="844">
        <v>4680115885844</v>
      </c>
      <c r="E277" s="844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46"/>
      <c r="R277" s="846"/>
      <c r="S277" s="846"/>
      <c r="T277" s="847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hidden="1" customHeight="1" x14ac:dyDescent="0.25">
      <c r="A278" s="60" t="s">
        <v>486</v>
      </c>
      <c r="B278" s="60" t="s">
        <v>487</v>
      </c>
      <c r="C278" s="34">
        <v>4301011319</v>
      </c>
      <c r="D278" s="844">
        <v>4607091387469</v>
      </c>
      <c r="E278" s="844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46"/>
      <c r="R278" s="846"/>
      <c r="S278" s="846"/>
      <c r="T278" s="847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hidden="1" customHeight="1" x14ac:dyDescent="0.25">
      <c r="A279" s="60" t="s">
        <v>489</v>
      </c>
      <c r="B279" s="60" t="s">
        <v>490</v>
      </c>
      <c r="C279" s="34">
        <v>4301011851</v>
      </c>
      <c r="D279" s="844">
        <v>4680115885820</v>
      </c>
      <c r="E279" s="844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46"/>
      <c r="R279" s="846"/>
      <c r="S279" s="846"/>
      <c r="T279" s="84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hidden="1" customHeight="1" x14ac:dyDescent="0.25">
      <c r="A280" s="60" t="s">
        <v>492</v>
      </c>
      <c r="B280" s="60" t="s">
        <v>493</v>
      </c>
      <c r="C280" s="34">
        <v>4301011316</v>
      </c>
      <c r="D280" s="844">
        <v>4607091387438</v>
      </c>
      <c r="E280" s="844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100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46"/>
      <c r="R280" s="846"/>
      <c r="S280" s="846"/>
      <c r="T280" s="84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idden="1" x14ac:dyDescent="0.2">
      <c r="A281" s="851"/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2"/>
      <c r="P281" s="848" t="s">
        <v>40</v>
      </c>
      <c r="Q281" s="849"/>
      <c r="R281" s="849"/>
      <c r="S281" s="849"/>
      <c r="T281" s="849"/>
      <c r="U281" s="849"/>
      <c r="V281" s="850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hidden="1" x14ac:dyDescent="0.2">
      <c r="A282" s="851"/>
      <c r="B282" s="851"/>
      <c r="C282" s="851"/>
      <c r="D282" s="851"/>
      <c r="E282" s="851"/>
      <c r="F282" s="851"/>
      <c r="G282" s="851"/>
      <c r="H282" s="851"/>
      <c r="I282" s="851"/>
      <c r="J282" s="851"/>
      <c r="K282" s="851"/>
      <c r="L282" s="851"/>
      <c r="M282" s="851"/>
      <c r="N282" s="851"/>
      <c r="O282" s="852"/>
      <c r="P282" s="848" t="s">
        <v>40</v>
      </c>
      <c r="Q282" s="849"/>
      <c r="R282" s="849"/>
      <c r="S282" s="849"/>
      <c r="T282" s="849"/>
      <c r="U282" s="849"/>
      <c r="V282" s="850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hidden="1" customHeight="1" x14ac:dyDescent="0.25">
      <c r="A283" s="842" t="s">
        <v>495</v>
      </c>
      <c r="B283" s="842"/>
      <c r="C283" s="842"/>
      <c r="D283" s="842"/>
      <c r="E283" s="842"/>
      <c r="F283" s="842"/>
      <c r="G283" s="842"/>
      <c r="H283" s="842"/>
      <c r="I283" s="842"/>
      <c r="J283" s="842"/>
      <c r="K283" s="842"/>
      <c r="L283" s="842"/>
      <c r="M283" s="842"/>
      <c r="N283" s="842"/>
      <c r="O283" s="842"/>
      <c r="P283" s="842"/>
      <c r="Q283" s="842"/>
      <c r="R283" s="842"/>
      <c r="S283" s="842"/>
      <c r="T283" s="842"/>
      <c r="U283" s="842"/>
      <c r="V283" s="842"/>
      <c r="W283" s="842"/>
      <c r="X283" s="842"/>
      <c r="Y283" s="842"/>
      <c r="Z283" s="842"/>
      <c r="AA283" s="62"/>
      <c r="AB283" s="62"/>
      <c r="AC283" s="62"/>
    </row>
    <row r="284" spans="1:68" ht="14.25" hidden="1" customHeight="1" x14ac:dyDescent="0.25">
      <c r="A284" s="843" t="s">
        <v>118</v>
      </c>
      <c r="B284" s="843"/>
      <c r="C284" s="843"/>
      <c r="D284" s="843"/>
      <c r="E284" s="843"/>
      <c r="F284" s="843"/>
      <c r="G284" s="843"/>
      <c r="H284" s="843"/>
      <c r="I284" s="843"/>
      <c r="J284" s="843"/>
      <c r="K284" s="843"/>
      <c r="L284" s="843"/>
      <c r="M284" s="843"/>
      <c r="N284" s="843"/>
      <c r="O284" s="843"/>
      <c r="P284" s="843"/>
      <c r="Q284" s="843"/>
      <c r="R284" s="843"/>
      <c r="S284" s="843"/>
      <c r="T284" s="843"/>
      <c r="U284" s="843"/>
      <c r="V284" s="843"/>
      <c r="W284" s="843"/>
      <c r="X284" s="843"/>
      <c r="Y284" s="843"/>
      <c r="Z284" s="843"/>
      <c r="AA284" s="63"/>
      <c r="AB284" s="63"/>
      <c r="AC284" s="63"/>
    </row>
    <row r="285" spans="1:68" ht="27" hidden="1" customHeight="1" x14ac:dyDescent="0.25">
      <c r="A285" s="60" t="s">
        <v>496</v>
      </c>
      <c r="B285" s="60" t="s">
        <v>497</v>
      </c>
      <c r="C285" s="34">
        <v>4301011876</v>
      </c>
      <c r="D285" s="844">
        <v>4680115885707</v>
      </c>
      <c r="E285" s="844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10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46"/>
      <c r="R285" s="846"/>
      <c r="S285" s="846"/>
      <c r="T285" s="847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hidden="1" x14ac:dyDescent="0.2">
      <c r="A286" s="851"/>
      <c r="B286" s="851"/>
      <c r="C286" s="851"/>
      <c r="D286" s="851"/>
      <c r="E286" s="851"/>
      <c r="F286" s="851"/>
      <c r="G286" s="851"/>
      <c r="H286" s="851"/>
      <c r="I286" s="851"/>
      <c r="J286" s="851"/>
      <c r="K286" s="851"/>
      <c r="L286" s="851"/>
      <c r="M286" s="851"/>
      <c r="N286" s="851"/>
      <c r="O286" s="852"/>
      <c r="P286" s="848" t="s">
        <v>40</v>
      </c>
      <c r="Q286" s="849"/>
      <c r="R286" s="849"/>
      <c r="S286" s="849"/>
      <c r="T286" s="849"/>
      <c r="U286" s="849"/>
      <c r="V286" s="850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851"/>
      <c r="B287" s="851"/>
      <c r="C287" s="851"/>
      <c r="D287" s="851"/>
      <c r="E287" s="851"/>
      <c r="F287" s="851"/>
      <c r="G287" s="851"/>
      <c r="H287" s="851"/>
      <c r="I287" s="851"/>
      <c r="J287" s="851"/>
      <c r="K287" s="851"/>
      <c r="L287" s="851"/>
      <c r="M287" s="851"/>
      <c r="N287" s="851"/>
      <c r="O287" s="852"/>
      <c r="P287" s="848" t="s">
        <v>40</v>
      </c>
      <c r="Q287" s="849"/>
      <c r="R287" s="849"/>
      <c r="S287" s="849"/>
      <c r="T287" s="849"/>
      <c r="U287" s="849"/>
      <c r="V287" s="850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hidden="1" customHeight="1" x14ac:dyDescent="0.25">
      <c r="A288" s="842" t="s">
        <v>498</v>
      </c>
      <c r="B288" s="842"/>
      <c r="C288" s="842"/>
      <c r="D288" s="842"/>
      <c r="E288" s="842"/>
      <c r="F288" s="842"/>
      <c r="G288" s="842"/>
      <c r="H288" s="842"/>
      <c r="I288" s="842"/>
      <c r="J288" s="842"/>
      <c r="K288" s="842"/>
      <c r="L288" s="842"/>
      <c r="M288" s="842"/>
      <c r="N288" s="842"/>
      <c r="O288" s="842"/>
      <c r="P288" s="842"/>
      <c r="Q288" s="842"/>
      <c r="R288" s="842"/>
      <c r="S288" s="842"/>
      <c r="T288" s="842"/>
      <c r="U288" s="842"/>
      <c r="V288" s="842"/>
      <c r="W288" s="842"/>
      <c r="X288" s="842"/>
      <c r="Y288" s="842"/>
      <c r="Z288" s="842"/>
      <c r="AA288" s="62"/>
      <c r="AB288" s="62"/>
      <c r="AC288" s="62"/>
    </row>
    <row r="289" spans="1:68" ht="14.25" hidden="1" customHeight="1" x14ac:dyDescent="0.25">
      <c r="A289" s="843" t="s">
        <v>118</v>
      </c>
      <c r="B289" s="843"/>
      <c r="C289" s="843"/>
      <c r="D289" s="843"/>
      <c r="E289" s="843"/>
      <c r="F289" s="843"/>
      <c r="G289" s="843"/>
      <c r="H289" s="843"/>
      <c r="I289" s="843"/>
      <c r="J289" s="843"/>
      <c r="K289" s="843"/>
      <c r="L289" s="843"/>
      <c r="M289" s="843"/>
      <c r="N289" s="843"/>
      <c r="O289" s="843"/>
      <c r="P289" s="843"/>
      <c r="Q289" s="843"/>
      <c r="R289" s="843"/>
      <c r="S289" s="843"/>
      <c r="T289" s="843"/>
      <c r="U289" s="843"/>
      <c r="V289" s="843"/>
      <c r="W289" s="843"/>
      <c r="X289" s="843"/>
      <c r="Y289" s="843"/>
      <c r="Z289" s="843"/>
      <c r="AA289" s="63"/>
      <c r="AB289" s="63"/>
      <c r="AC289" s="63"/>
    </row>
    <row r="290" spans="1:68" ht="27" hidden="1" customHeight="1" x14ac:dyDescent="0.25">
      <c r="A290" s="60" t="s">
        <v>499</v>
      </c>
      <c r="B290" s="60" t="s">
        <v>500</v>
      </c>
      <c r="C290" s="34">
        <v>4301011223</v>
      </c>
      <c r="D290" s="844">
        <v>4607091383423</v>
      </c>
      <c r="E290" s="844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100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46"/>
      <c r="R290" s="846"/>
      <c r="S290" s="846"/>
      <c r="T290" s="847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501</v>
      </c>
      <c r="B291" s="60" t="s">
        <v>502</v>
      </c>
      <c r="C291" s="34">
        <v>4301012099</v>
      </c>
      <c r="D291" s="844">
        <v>4680115885691</v>
      </c>
      <c r="E291" s="84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46"/>
      <c r="R291" s="846"/>
      <c r="S291" s="846"/>
      <c r="T291" s="847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504</v>
      </c>
      <c r="B292" s="60" t="s">
        <v>505</v>
      </c>
      <c r="C292" s="34">
        <v>4301012098</v>
      </c>
      <c r="D292" s="844">
        <v>4680115885660</v>
      </c>
      <c r="E292" s="84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10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46"/>
      <c r="R292" s="846"/>
      <c r="S292" s="846"/>
      <c r="T292" s="84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851"/>
      <c r="B293" s="851"/>
      <c r="C293" s="851"/>
      <c r="D293" s="851"/>
      <c r="E293" s="851"/>
      <c r="F293" s="851"/>
      <c r="G293" s="851"/>
      <c r="H293" s="851"/>
      <c r="I293" s="851"/>
      <c r="J293" s="851"/>
      <c r="K293" s="851"/>
      <c r="L293" s="851"/>
      <c r="M293" s="851"/>
      <c r="N293" s="851"/>
      <c r="O293" s="852"/>
      <c r="P293" s="848" t="s">
        <v>40</v>
      </c>
      <c r="Q293" s="849"/>
      <c r="R293" s="849"/>
      <c r="S293" s="849"/>
      <c r="T293" s="849"/>
      <c r="U293" s="849"/>
      <c r="V293" s="850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851"/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2"/>
      <c r="P294" s="848" t="s">
        <v>40</v>
      </c>
      <c r="Q294" s="849"/>
      <c r="R294" s="849"/>
      <c r="S294" s="849"/>
      <c r="T294" s="849"/>
      <c r="U294" s="849"/>
      <c r="V294" s="850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hidden="1" customHeight="1" x14ac:dyDescent="0.25">
      <c r="A295" s="842" t="s">
        <v>507</v>
      </c>
      <c r="B295" s="842"/>
      <c r="C295" s="842"/>
      <c r="D295" s="842"/>
      <c r="E295" s="842"/>
      <c r="F295" s="842"/>
      <c r="G295" s="842"/>
      <c r="H295" s="842"/>
      <c r="I295" s="842"/>
      <c r="J295" s="842"/>
      <c r="K295" s="842"/>
      <c r="L295" s="842"/>
      <c r="M295" s="842"/>
      <c r="N295" s="842"/>
      <c r="O295" s="842"/>
      <c r="P295" s="842"/>
      <c r="Q295" s="842"/>
      <c r="R295" s="842"/>
      <c r="S295" s="842"/>
      <c r="T295" s="842"/>
      <c r="U295" s="842"/>
      <c r="V295" s="842"/>
      <c r="W295" s="842"/>
      <c r="X295" s="842"/>
      <c r="Y295" s="842"/>
      <c r="Z295" s="842"/>
      <c r="AA295" s="62"/>
      <c r="AB295" s="62"/>
      <c r="AC295" s="62"/>
    </row>
    <row r="296" spans="1:68" ht="14.25" hidden="1" customHeight="1" x14ac:dyDescent="0.25">
      <c r="A296" s="843" t="s">
        <v>84</v>
      </c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3"/>
      <c r="P296" s="843"/>
      <c r="Q296" s="843"/>
      <c r="R296" s="843"/>
      <c r="S296" s="843"/>
      <c r="T296" s="843"/>
      <c r="U296" s="843"/>
      <c r="V296" s="843"/>
      <c r="W296" s="843"/>
      <c r="X296" s="843"/>
      <c r="Y296" s="843"/>
      <c r="Z296" s="843"/>
      <c r="AA296" s="63"/>
      <c r="AB296" s="63"/>
      <c r="AC296" s="63"/>
    </row>
    <row r="297" spans="1:68" ht="37.5" hidden="1" customHeight="1" x14ac:dyDescent="0.25">
      <c r="A297" s="60" t="s">
        <v>508</v>
      </c>
      <c r="B297" s="60" t="s">
        <v>509</v>
      </c>
      <c r="C297" s="34">
        <v>4301051409</v>
      </c>
      <c r="D297" s="844">
        <v>4680115881556</v>
      </c>
      <c r="E297" s="844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46"/>
      <c r="R297" s="846"/>
      <c r="S297" s="846"/>
      <c r="T297" s="847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hidden="1" customHeight="1" x14ac:dyDescent="0.25">
      <c r="A298" s="60" t="s">
        <v>511</v>
      </c>
      <c r="B298" s="60" t="s">
        <v>512</v>
      </c>
      <c r="C298" s="34">
        <v>4301051506</v>
      </c>
      <c r="D298" s="844">
        <v>4680115881037</v>
      </c>
      <c r="E298" s="844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10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46"/>
      <c r="R298" s="846"/>
      <c r="S298" s="846"/>
      <c r="T298" s="847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hidden="1" customHeight="1" x14ac:dyDescent="0.25">
      <c r="A299" s="60" t="s">
        <v>514</v>
      </c>
      <c r="B299" s="60" t="s">
        <v>515</v>
      </c>
      <c r="C299" s="34">
        <v>4301051893</v>
      </c>
      <c r="D299" s="844">
        <v>4680115886186</v>
      </c>
      <c r="E299" s="844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10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46"/>
      <c r="R299" s="846"/>
      <c r="S299" s="846"/>
      <c r="T299" s="847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hidden="1" customHeight="1" x14ac:dyDescent="0.25">
      <c r="A300" s="60" t="s">
        <v>516</v>
      </c>
      <c r="B300" s="60" t="s">
        <v>517</v>
      </c>
      <c r="C300" s="34">
        <v>4301051487</v>
      </c>
      <c r="D300" s="844">
        <v>4680115881228</v>
      </c>
      <c r="E300" s="844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10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46"/>
      <c r="R300" s="846"/>
      <c r="S300" s="846"/>
      <c r="T300" s="847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hidden="1" customHeight="1" x14ac:dyDescent="0.25">
      <c r="A301" s="60" t="s">
        <v>518</v>
      </c>
      <c r="B301" s="60" t="s">
        <v>519</v>
      </c>
      <c r="C301" s="34">
        <v>4301051384</v>
      </c>
      <c r="D301" s="844">
        <v>4680115881211</v>
      </c>
      <c r="E301" s="844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46"/>
      <c r="R301" s="846"/>
      <c r="S301" s="846"/>
      <c r="T301" s="847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hidden="1" customHeight="1" x14ac:dyDescent="0.25">
      <c r="A302" s="60" t="s">
        <v>520</v>
      </c>
      <c r="B302" s="60" t="s">
        <v>521</v>
      </c>
      <c r="C302" s="34">
        <v>4301051378</v>
      </c>
      <c r="D302" s="844">
        <v>4680115881020</v>
      </c>
      <c r="E302" s="844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46"/>
      <c r="R302" s="846"/>
      <c r="S302" s="846"/>
      <c r="T302" s="847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hidden="1" x14ac:dyDescent="0.2">
      <c r="A303" s="851"/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2"/>
      <c r="P303" s="848" t="s">
        <v>40</v>
      </c>
      <c r="Q303" s="849"/>
      <c r="R303" s="849"/>
      <c r="S303" s="849"/>
      <c r="T303" s="849"/>
      <c r="U303" s="849"/>
      <c r="V303" s="850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851"/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2"/>
      <c r="P304" s="848" t="s">
        <v>40</v>
      </c>
      <c r="Q304" s="849"/>
      <c r="R304" s="849"/>
      <c r="S304" s="849"/>
      <c r="T304" s="849"/>
      <c r="U304" s="849"/>
      <c r="V304" s="850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hidden="1" customHeight="1" x14ac:dyDescent="0.25">
      <c r="A305" s="842" t="s">
        <v>523</v>
      </c>
      <c r="B305" s="842"/>
      <c r="C305" s="842"/>
      <c r="D305" s="842"/>
      <c r="E305" s="842"/>
      <c r="F305" s="842"/>
      <c r="G305" s="842"/>
      <c r="H305" s="842"/>
      <c r="I305" s="842"/>
      <c r="J305" s="842"/>
      <c r="K305" s="842"/>
      <c r="L305" s="842"/>
      <c r="M305" s="842"/>
      <c r="N305" s="842"/>
      <c r="O305" s="842"/>
      <c r="P305" s="842"/>
      <c r="Q305" s="842"/>
      <c r="R305" s="842"/>
      <c r="S305" s="842"/>
      <c r="T305" s="842"/>
      <c r="U305" s="842"/>
      <c r="V305" s="842"/>
      <c r="W305" s="842"/>
      <c r="X305" s="842"/>
      <c r="Y305" s="842"/>
      <c r="Z305" s="842"/>
      <c r="AA305" s="62"/>
      <c r="AB305" s="62"/>
      <c r="AC305" s="62"/>
    </row>
    <row r="306" spans="1:68" ht="14.25" hidden="1" customHeight="1" x14ac:dyDescent="0.25">
      <c r="A306" s="843" t="s">
        <v>118</v>
      </c>
      <c r="B306" s="843"/>
      <c r="C306" s="843"/>
      <c r="D306" s="843"/>
      <c r="E306" s="843"/>
      <c r="F306" s="843"/>
      <c r="G306" s="843"/>
      <c r="H306" s="843"/>
      <c r="I306" s="843"/>
      <c r="J306" s="843"/>
      <c r="K306" s="843"/>
      <c r="L306" s="843"/>
      <c r="M306" s="843"/>
      <c r="N306" s="843"/>
      <c r="O306" s="843"/>
      <c r="P306" s="843"/>
      <c r="Q306" s="843"/>
      <c r="R306" s="843"/>
      <c r="S306" s="843"/>
      <c r="T306" s="843"/>
      <c r="U306" s="843"/>
      <c r="V306" s="843"/>
      <c r="W306" s="843"/>
      <c r="X306" s="843"/>
      <c r="Y306" s="843"/>
      <c r="Z306" s="843"/>
      <c r="AA306" s="63"/>
      <c r="AB306" s="63"/>
      <c r="AC306" s="63"/>
    </row>
    <row r="307" spans="1:68" ht="27" hidden="1" customHeight="1" x14ac:dyDescent="0.25">
      <c r="A307" s="60" t="s">
        <v>524</v>
      </c>
      <c r="B307" s="60" t="s">
        <v>525</v>
      </c>
      <c r="C307" s="34">
        <v>4301011306</v>
      </c>
      <c r="D307" s="844">
        <v>4607091389296</v>
      </c>
      <c r="E307" s="844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10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46"/>
      <c r="R307" s="846"/>
      <c r="S307" s="846"/>
      <c r="T307" s="847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idden="1" x14ac:dyDescent="0.2">
      <c r="A308" s="851"/>
      <c r="B308" s="851"/>
      <c r="C308" s="851"/>
      <c r="D308" s="851"/>
      <c r="E308" s="851"/>
      <c r="F308" s="851"/>
      <c r="G308" s="851"/>
      <c r="H308" s="851"/>
      <c r="I308" s="851"/>
      <c r="J308" s="851"/>
      <c r="K308" s="851"/>
      <c r="L308" s="851"/>
      <c r="M308" s="851"/>
      <c r="N308" s="851"/>
      <c r="O308" s="852"/>
      <c r="P308" s="848" t="s">
        <v>40</v>
      </c>
      <c r="Q308" s="849"/>
      <c r="R308" s="849"/>
      <c r="S308" s="849"/>
      <c r="T308" s="849"/>
      <c r="U308" s="849"/>
      <c r="V308" s="850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hidden="1" x14ac:dyDescent="0.2">
      <c r="A309" s="851"/>
      <c r="B309" s="851"/>
      <c r="C309" s="851"/>
      <c r="D309" s="851"/>
      <c r="E309" s="851"/>
      <c r="F309" s="851"/>
      <c r="G309" s="851"/>
      <c r="H309" s="851"/>
      <c r="I309" s="851"/>
      <c r="J309" s="851"/>
      <c r="K309" s="851"/>
      <c r="L309" s="851"/>
      <c r="M309" s="851"/>
      <c r="N309" s="851"/>
      <c r="O309" s="852"/>
      <c r="P309" s="848" t="s">
        <v>40</v>
      </c>
      <c r="Q309" s="849"/>
      <c r="R309" s="849"/>
      <c r="S309" s="849"/>
      <c r="T309" s="849"/>
      <c r="U309" s="849"/>
      <c r="V309" s="850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hidden="1" customHeight="1" x14ac:dyDescent="0.25">
      <c r="A310" s="843" t="s">
        <v>78</v>
      </c>
      <c r="B310" s="843"/>
      <c r="C310" s="843"/>
      <c r="D310" s="843"/>
      <c r="E310" s="843"/>
      <c r="F310" s="843"/>
      <c r="G310" s="843"/>
      <c r="H310" s="843"/>
      <c r="I310" s="843"/>
      <c r="J310" s="843"/>
      <c r="K310" s="843"/>
      <c r="L310" s="843"/>
      <c r="M310" s="843"/>
      <c r="N310" s="843"/>
      <c r="O310" s="843"/>
      <c r="P310" s="843"/>
      <c r="Q310" s="843"/>
      <c r="R310" s="843"/>
      <c r="S310" s="843"/>
      <c r="T310" s="843"/>
      <c r="U310" s="843"/>
      <c r="V310" s="843"/>
      <c r="W310" s="843"/>
      <c r="X310" s="843"/>
      <c r="Y310" s="843"/>
      <c r="Z310" s="843"/>
      <c r="AA310" s="63"/>
      <c r="AB310" s="63"/>
      <c r="AC310" s="63"/>
    </row>
    <row r="311" spans="1:68" ht="27" hidden="1" customHeight="1" x14ac:dyDescent="0.25">
      <c r="A311" s="60" t="s">
        <v>527</v>
      </c>
      <c r="B311" s="60" t="s">
        <v>528</v>
      </c>
      <c r="C311" s="34">
        <v>4301031307</v>
      </c>
      <c r="D311" s="844">
        <v>4680115880344</v>
      </c>
      <c r="E311" s="844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10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46"/>
      <c r="R311" s="846"/>
      <c r="S311" s="846"/>
      <c r="T311" s="847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851"/>
      <c r="B312" s="851"/>
      <c r="C312" s="851"/>
      <c r="D312" s="851"/>
      <c r="E312" s="851"/>
      <c r="F312" s="851"/>
      <c r="G312" s="851"/>
      <c r="H312" s="851"/>
      <c r="I312" s="851"/>
      <c r="J312" s="851"/>
      <c r="K312" s="851"/>
      <c r="L312" s="851"/>
      <c r="M312" s="851"/>
      <c r="N312" s="851"/>
      <c r="O312" s="852"/>
      <c r="P312" s="848" t="s">
        <v>40</v>
      </c>
      <c r="Q312" s="849"/>
      <c r="R312" s="849"/>
      <c r="S312" s="849"/>
      <c r="T312" s="849"/>
      <c r="U312" s="849"/>
      <c r="V312" s="850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851"/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2"/>
      <c r="P313" s="848" t="s">
        <v>40</v>
      </c>
      <c r="Q313" s="849"/>
      <c r="R313" s="849"/>
      <c r="S313" s="849"/>
      <c r="T313" s="849"/>
      <c r="U313" s="849"/>
      <c r="V313" s="850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843" t="s">
        <v>84</v>
      </c>
      <c r="B314" s="843"/>
      <c r="C314" s="843"/>
      <c r="D314" s="843"/>
      <c r="E314" s="843"/>
      <c r="F314" s="843"/>
      <c r="G314" s="843"/>
      <c r="H314" s="843"/>
      <c r="I314" s="843"/>
      <c r="J314" s="843"/>
      <c r="K314" s="843"/>
      <c r="L314" s="843"/>
      <c r="M314" s="843"/>
      <c r="N314" s="843"/>
      <c r="O314" s="843"/>
      <c r="P314" s="843"/>
      <c r="Q314" s="843"/>
      <c r="R314" s="843"/>
      <c r="S314" s="843"/>
      <c r="T314" s="843"/>
      <c r="U314" s="843"/>
      <c r="V314" s="843"/>
      <c r="W314" s="843"/>
      <c r="X314" s="843"/>
      <c r="Y314" s="843"/>
      <c r="Z314" s="843"/>
      <c r="AA314" s="63"/>
      <c r="AB314" s="63"/>
      <c r="AC314" s="63"/>
    </row>
    <row r="315" spans="1:68" ht="27" hidden="1" customHeight="1" x14ac:dyDescent="0.25">
      <c r="A315" s="60" t="s">
        <v>530</v>
      </c>
      <c r="B315" s="60" t="s">
        <v>531</v>
      </c>
      <c r="C315" s="34">
        <v>4301051524</v>
      </c>
      <c r="D315" s="844">
        <v>4680115883062</v>
      </c>
      <c r="E315" s="844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1014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46"/>
      <c r="R315" s="846"/>
      <c r="S315" s="846"/>
      <c r="T315" s="847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hidden="1" customHeight="1" x14ac:dyDescent="0.25">
      <c r="A316" s="60" t="s">
        <v>533</v>
      </c>
      <c r="B316" s="60" t="s">
        <v>534</v>
      </c>
      <c r="C316" s="34">
        <v>4301051731</v>
      </c>
      <c r="D316" s="844">
        <v>4680115884618</v>
      </c>
      <c r="E316" s="844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46"/>
      <c r="R316" s="846"/>
      <c r="S316" s="846"/>
      <c r="T316" s="84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851"/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2"/>
      <c r="P317" s="848" t="s">
        <v>40</v>
      </c>
      <c r="Q317" s="849"/>
      <c r="R317" s="849"/>
      <c r="S317" s="849"/>
      <c r="T317" s="849"/>
      <c r="U317" s="849"/>
      <c r="V317" s="850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hidden="1" x14ac:dyDescent="0.2">
      <c r="A318" s="851"/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2"/>
      <c r="P318" s="848" t="s">
        <v>40</v>
      </c>
      <c r="Q318" s="849"/>
      <c r="R318" s="849"/>
      <c r="S318" s="849"/>
      <c r="T318" s="849"/>
      <c r="U318" s="849"/>
      <c r="V318" s="850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hidden="1" customHeight="1" x14ac:dyDescent="0.25">
      <c r="A319" s="842" t="s">
        <v>536</v>
      </c>
      <c r="B319" s="842"/>
      <c r="C319" s="842"/>
      <c r="D319" s="842"/>
      <c r="E319" s="842"/>
      <c r="F319" s="842"/>
      <c r="G319" s="842"/>
      <c r="H319" s="842"/>
      <c r="I319" s="842"/>
      <c r="J319" s="842"/>
      <c r="K319" s="842"/>
      <c r="L319" s="842"/>
      <c r="M319" s="842"/>
      <c r="N319" s="842"/>
      <c r="O319" s="842"/>
      <c r="P319" s="842"/>
      <c r="Q319" s="842"/>
      <c r="R319" s="842"/>
      <c r="S319" s="842"/>
      <c r="T319" s="842"/>
      <c r="U319" s="842"/>
      <c r="V319" s="842"/>
      <c r="W319" s="842"/>
      <c r="X319" s="842"/>
      <c r="Y319" s="842"/>
      <c r="Z319" s="842"/>
      <c r="AA319" s="62"/>
      <c r="AB319" s="62"/>
      <c r="AC319" s="62"/>
    </row>
    <row r="320" spans="1:68" ht="14.25" hidden="1" customHeight="1" x14ac:dyDescent="0.25">
      <c r="A320" s="843" t="s">
        <v>118</v>
      </c>
      <c r="B320" s="843"/>
      <c r="C320" s="843"/>
      <c r="D320" s="843"/>
      <c r="E320" s="843"/>
      <c r="F320" s="843"/>
      <c r="G320" s="843"/>
      <c r="H320" s="843"/>
      <c r="I320" s="843"/>
      <c r="J320" s="843"/>
      <c r="K320" s="843"/>
      <c r="L320" s="843"/>
      <c r="M320" s="843"/>
      <c r="N320" s="843"/>
      <c r="O320" s="843"/>
      <c r="P320" s="843"/>
      <c r="Q320" s="843"/>
      <c r="R320" s="843"/>
      <c r="S320" s="843"/>
      <c r="T320" s="843"/>
      <c r="U320" s="843"/>
      <c r="V320" s="843"/>
      <c r="W320" s="843"/>
      <c r="X320" s="843"/>
      <c r="Y320" s="843"/>
      <c r="Z320" s="843"/>
      <c r="AA320" s="63"/>
      <c r="AB320" s="63"/>
      <c r="AC320" s="63"/>
    </row>
    <row r="321" spans="1:68" ht="27" hidden="1" customHeight="1" x14ac:dyDescent="0.25">
      <c r="A321" s="60" t="s">
        <v>537</v>
      </c>
      <c r="B321" s="60" t="s">
        <v>538</v>
      </c>
      <c r="C321" s="34">
        <v>4301011353</v>
      </c>
      <c r="D321" s="844">
        <v>4607091389807</v>
      </c>
      <c r="E321" s="844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101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46"/>
      <c r="R321" s="846"/>
      <c r="S321" s="846"/>
      <c r="T321" s="8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851"/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2"/>
      <c r="P322" s="848" t="s">
        <v>40</v>
      </c>
      <c r="Q322" s="849"/>
      <c r="R322" s="849"/>
      <c r="S322" s="849"/>
      <c r="T322" s="849"/>
      <c r="U322" s="849"/>
      <c r="V322" s="850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851"/>
      <c r="B323" s="851"/>
      <c r="C323" s="851"/>
      <c r="D323" s="851"/>
      <c r="E323" s="851"/>
      <c r="F323" s="851"/>
      <c r="G323" s="851"/>
      <c r="H323" s="851"/>
      <c r="I323" s="851"/>
      <c r="J323" s="851"/>
      <c r="K323" s="851"/>
      <c r="L323" s="851"/>
      <c r="M323" s="851"/>
      <c r="N323" s="851"/>
      <c r="O323" s="852"/>
      <c r="P323" s="848" t="s">
        <v>40</v>
      </c>
      <c r="Q323" s="849"/>
      <c r="R323" s="849"/>
      <c r="S323" s="849"/>
      <c r="T323" s="849"/>
      <c r="U323" s="849"/>
      <c r="V323" s="850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hidden="1" customHeight="1" x14ac:dyDescent="0.25">
      <c r="A324" s="843" t="s">
        <v>78</v>
      </c>
      <c r="B324" s="843"/>
      <c r="C324" s="843"/>
      <c r="D324" s="843"/>
      <c r="E324" s="843"/>
      <c r="F324" s="843"/>
      <c r="G324" s="843"/>
      <c r="H324" s="843"/>
      <c r="I324" s="843"/>
      <c r="J324" s="843"/>
      <c r="K324" s="843"/>
      <c r="L324" s="843"/>
      <c r="M324" s="843"/>
      <c r="N324" s="843"/>
      <c r="O324" s="843"/>
      <c r="P324" s="843"/>
      <c r="Q324" s="843"/>
      <c r="R324" s="843"/>
      <c r="S324" s="843"/>
      <c r="T324" s="843"/>
      <c r="U324" s="843"/>
      <c r="V324" s="843"/>
      <c r="W324" s="843"/>
      <c r="X324" s="843"/>
      <c r="Y324" s="843"/>
      <c r="Z324" s="843"/>
      <c r="AA324" s="63"/>
      <c r="AB324" s="63"/>
      <c r="AC324" s="63"/>
    </row>
    <row r="325" spans="1:68" ht="27" hidden="1" customHeight="1" x14ac:dyDescent="0.25">
      <c r="A325" s="60" t="s">
        <v>540</v>
      </c>
      <c r="B325" s="60" t="s">
        <v>541</v>
      </c>
      <c r="C325" s="34">
        <v>4301031164</v>
      </c>
      <c r="D325" s="844">
        <v>4680115880481</v>
      </c>
      <c r="E325" s="844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46"/>
      <c r="R325" s="846"/>
      <c r="S325" s="846"/>
      <c r="T325" s="8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851"/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2"/>
      <c r="P326" s="848" t="s">
        <v>40</v>
      </c>
      <c r="Q326" s="849"/>
      <c r="R326" s="849"/>
      <c r="S326" s="849"/>
      <c r="T326" s="849"/>
      <c r="U326" s="849"/>
      <c r="V326" s="850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851"/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2"/>
      <c r="P327" s="848" t="s">
        <v>40</v>
      </c>
      <c r="Q327" s="849"/>
      <c r="R327" s="849"/>
      <c r="S327" s="849"/>
      <c r="T327" s="849"/>
      <c r="U327" s="849"/>
      <c r="V327" s="850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843" t="s">
        <v>84</v>
      </c>
      <c r="B328" s="843"/>
      <c r="C328" s="843"/>
      <c r="D328" s="843"/>
      <c r="E328" s="843"/>
      <c r="F328" s="843"/>
      <c r="G328" s="843"/>
      <c r="H328" s="843"/>
      <c r="I328" s="843"/>
      <c r="J328" s="843"/>
      <c r="K328" s="843"/>
      <c r="L328" s="843"/>
      <c r="M328" s="843"/>
      <c r="N328" s="843"/>
      <c r="O328" s="843"/>
      <c r="P328" s="843"/>
      <c r="Q328" s="843"/>
      <c r="R328" s="843"/>
      <c r="S328" s="843"/>
      <c r="T328" s="843"/>
      <c r="U328" s="843"/>
      <c r="V328" s="843"/>
      <c r="W328" s="843"/>
      <c r="X328" s="843"/>
      <c r="Y328" s="843"/>
      <c r="Z328" s="843"/>
      <c r="AA328" s="63"/>
      <c r="AB328" s="63"/>
      <c r="AC328" s="63"/>
    </row>
    <row r="329" spans="1:68" ht="27" hidden="1" customHeight="1" x14ac:dyDescent="0.25">
      <c r="A329" s="60" t="s">
        <v>543</v>
      </c>
      <c r="B329" s="60" t="s">
        <v>544</v>
      </c>
      <c r="C329" s="34">
        <v>4301051344</v>
      </c>
      <c r="D329" s="844">
        <v>4680115880412</v>
      </c>
      <c r="E329" s="844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10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46"/>
      <c r="R329" s="846"/>
      <c r="S329" s="846"/>
      <c r="T329" s="84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546</v>
      </c>
      <c r="B330" s="60" t="s">
        <v>547</v>
      </c>
      <c r="C330" s="34">
        <v>4301051277</v>
      </c>
      <c r="D330" s="844">
        <v>4680115880511</v>
      </c>
      <c r="E330" s="844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10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46"/>
      <c r="R330" s="846"/>
      <c r="S330" s="846"/>
      <c r="T330" s="847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851"/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2"/>
      <c r="P331" s="848" t="s">
        <v>40</v>
      </c>
      <c r="Q331" s="849"/>
      <c r="R331" s="849"/>
      <c r="S331" s="849"/>
      <c r="T331" s="849"/>
      <c r="U331" s="849"/>
      <c r="V331" s="850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hidden="1" x14ac:dyDescent="0.2">
      <c r="A332" s="851"/>
      <c r="B332" s="851"/>
      <c r="C332" s="851"/>
      <c r="D332" s="851"/>
      <c r="E332" s="851"/>
      <c r="F332" s="851"/>
      <c r="G332" s="851"/>
      <c r="H332" s="851"/>
      <c r="I332" s="851"/>
      <c r="J332" s="851"/>
      <c r="K332" s="851"/>
      <c r="L332" s="851"/>
      <c r="M332" s="851"/>
      <c r="N332" s="851"/>
      <c r="O332" s="852"/>
      <c r="P332" s="848" t="s">
        <v>40</v>
      </c>
      <c r="Q332" s="849"/>
      <c r="R332" s="849"/>
      <c r="S332" s="849"/>
      <c r="T332" s="849"/>
      <c r="U332" s="849"/>
      <c r="V332" s="850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hidden="1" customHeight="1" x14ac:dyDescent="0.25">
      <c r="A333" s="842" t="s">
        <v>549</v>
      </c>
      <c r="B333" s="842"/>
      <c r="C333" s="842"/>
      <c r="D333" s="842"/>
      <c r="E333" s="842"/>
      <c r="F333" s="842"/>
      <c r="G333" s="842"/>
      <c r="H333" s="842"/>
      <c r="I333" s="842"/>
      <c r="J333" s="842"/>
      <c r="K333" s="842"/>
      <c r="L333" s="842"/>
      <c r="M333" s="842"/>
      <c r="N333" s="842"/>
      <c r="O333" s="842"/>
      <c r="P333" s="842"/>
      <c r="Q333" s="842"/>
      <c r="R333" s="842"/>
      <c r="S333" s="842"/>
      <c r="T333" s="842"/>
      <c r="U333" s="842"/>
      <c r="V333" s="842"/>
      <c r="W333" s="842"/>
      <c r="X333" s="842"/>
      <c r="Y333" s="842"/>
      <c r="Z333" s="842"/>
      <c r="AA333" s="62"/>
      <c r="AB333" s="62"/>
      <c r="AC333" s="62"/>
    </row>
    <row r="334" spans="1:68" ht="14.25" hidden="1" customHeight="1" x14ac:dyDescent="0.25">
      <c r="A334" s="843" t="s">
        <v>118</v>
      </c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3"/>
      <c r="P334" s="843"/>
      <c r="Q334" s="843"/>
      <c r="R334" s="843"/>
      <c r="S334" s="843"/>
      <c r="T334" s="843"/>
      <c r="U334" s="843"/>
      <c r="V334" s="843"/>
      <c r="W334" s="843"/>
      <c r="X334" s="843"/>
      <c r="Y334" s="843"/>
      <c r="Z334" s="843"/>
      <c r="AA334" s="63"/>
      <c r="AB334" s="63"/>
      <c r="AC334" s="63"/>
    </row>
    <row r="335" spans="1:68" ht="27" hidden="1" customHeight="1" x14ac:dyDescent="0.25">
      <c r="A335" s="60" t="s">
        <v>550</v>
      </c>
      <c r="B335" s="60" t="s">
        <v>551</v>
      </c>
      <c r="C335" s="34">
        <v>4301011593</v>
      </c>
      <c r="D335" s="844">
        <v>4680115882973</v>
      </c>
      <c r="E335" s="844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102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46"/>
      <c r="R335" s="846"/>
      <c r="S335" s="846"/>
      <c r="T335" s="8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552</v>
      </c>
      <c r="B336" s="60" t="s">
        <v>553</v>
      </c>
      <c r="C336" s="34">
        <v>4301011594</v>
      </c>
      <c r="D336" s="844">
        <v>4680115883413</v>
      </c>
      <c r="E336" s="844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102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46"/>
      <c r="R336" s="846"/>
      <c r="S336" s="846"/>
      <c r="T336" s="8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851"/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2"/>
      <c r="P337" s="848" t="s">
        <v>40</v>
      </c>
      <c r="Q337" s="849"/>
      <c r="R337" s="849"/>
      <c r="S337" s="849"/>
      <c r="T337" s="849"/>
      <c r="U337" s="849"/>
      <c r="V337" s="85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hidden="1" x14ac:dyDescent="0.2">
      <c r="A338" s="851"/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2"/>
      <c r="P338" s="848" t="s">
        <v>40</v>
      </c>
      <c r="Q338" s="849"/>
      <c r="R338" s="849"/>
      <c r="S338" s="849"/>
      <c r="T338" s="849"/>
      <c r="U338" s="849"/>
      <c r="V338" s="85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hidden="1" customHeight="1" x14ac:dyDescent="0.25">
      <c r="A339" s="843" t="s">
        <v>78</v>
      </c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3"/>
      <c r="P339" s="843"/>
      <c r="Q339" s="843"/>
      <c r="R339" s="843"/>
      <c r="S339" s="843"/>
      <c r="T339" s="843"/>
      <c r="U339" s="843"/>
      <c r="V339" s="843"/>
      <c r="W339" s="843"/>
      <c r="X339" s="843"/>
      <c r="Y339" s="843"/>
      <c r="Z339" s="843"/>
      <c r="AA339" s="63"/>
      <c r="AB339" s="63"/>
      <c r="AC339" s="63"/>
    </row>
    <row r="340" spans="1:68" ht="27" hidden="1" customHeight="1" x14ac:dyDescent="0.25">
      <c r="A340" s="60" t="s">
        <v>554</v>
      </c>
      <c r="B340" s="60" t="s">
        <v>555</v>
      </c>
      <c r="C340" s="34">
        <v>4301031305</v>
      </c>
      <c r="D340" s="844">
        <v>4607091389845</v>
      </c>
      <c r="E340" s="844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10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46"/>
      <c r="R340" s="846"/>
      <c r="S340" s="846"/>
      <c r="T340" s="847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hidden="1" customHeight="1" x14ac:dyDescent="0.25">
      <c r="A341" s="60" t="s">
        <v>557</v>
      </c>
      <c r="B341" s="60" t="s">
        <v>558</v>
      </c>
      <c r="C341" s="34">
        <v>4301031306</v>
      </c>
      <c r="D341" s="844">
        <v>4680115882881</v>
      </c>
      <c r="E341" s="844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10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46"/>
      <c r="R341" s="846"/>
      <c r="S341" s="846"/>
      <c r="T341" s="84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851"/>
      <c r="B342" s="851"/>
      <c r="C342" s="851"/>
      <c r="D342" s="851"/>
      <c r="E342" s="851"/>
      <c r="F342" s="851"/>
      <c r="G342" s="851"/>
      <c r="H342" s="851"/>
      <c r="I342" s="851"/>
      <c r="J342" s="851"/>
      <c r="K342" s="851"/>
      <c r="L342" s="851"/>
      <c r="M342" s="851"/>
      <c r="N342" s="851"/>
      <c r="O342" s="852"/>
      <c r="P342" s="848" t="s">
        <v>40</v>
      </c>
      <c r="Q342" s="849"/>
      <c r="R342" s="849"/>
      <c r="S342" s="849"/>
      <c r="T342" s="849"/>
      <c r="U342" s="849"/>
      <c r="V342" s="850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hidden="1" x14ac:dyDescent="0.2">
      <c r="A343" s="851"/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2"/>
      <c r="P343" s="848" t="s">
        <v>40</v>
      </c>
      <c r="Q343" s="849"/>
      <c r="R343" s="849"/>
      <c r="S343" s="849"/>
      <c r="T343" s="849"/>
      <c r="U343" s="849"/>
      <c r="V343" s="850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hidden="1" customHeight="1" x14ac:dyDescent="0.25">
      <c r="A344" s="843" t="s">
        <v>84</v>
      </c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3"/>
      <c r="P344" s="843"/>
      <c r="Q344" s="843"/>
      <c r="R344" s="843"/>
      <c r="S344" s="843"/>
      <c r="T344" s="843"/>
      <c r="U344" s="843"/>
      <c r="V344" s="843"/>
      <c r="W344" s="843"/>
      <c r="X344" s="843"/>
      <c r="Y344" s="843"/>
      <c r="Z344" s="843"/>
      <c r="AA344" s="63"/>
      <c r="AB344" s="63"/>
      <c r="AC344" s="63"/>
    </row>
    <row r="345" spans="1:68" ht="37.5" hidden="1" customHeight="1" x14ac:dyDescent="0.25">
      <c r="A345" s="60" t="s">
        <v>559</v>
      </c>
      <c r="B345" s="60" t="s">
        <v>560</v>
      </c>
      <c r="C345" s="34">
        <v>4301051517</v>
      </c>
      <c r="D345" s="844">
        <v>4680115883390</v>
      </c>
      <c r="E345" s="844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102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46"/>
      <c r="R345" s="846"/>
      <c r="S345" s="846"/>
      <c r="T345" s="847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851"/>
      <c r="B346" s="851"/>
      <c r="C346" s="851"/>
      <c r="D346" s="851"/>
      <c r="E346" s="851"/>
      <c r="F346" s="851"/>
      <c r="G346" s="851"/>
      <c r="H346" s="851"/>
      <c r="I346" s="851"/>
      <c r="J346" s="851"/>
      <c r="K346" s="851"/>
      <c r="L346" s="851"/>
      <c r="M346" s="851"/>
      <c r="N346" s="851"/>
      <c r="O346" s="852"/>
      <c r="P346" s="848" t="s">
        <v>40</v>
      </c>
      <c r="Q346" s="849"/>
      <c r="R346" s="849"/>
      <c r="S346" s="849"/>
      <c r="T346" s="849"/>
      <c r="U346" s="849"/>
      <c r="V346" s="850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hidden="1" x14ac:dyDescent="0.2">
      <c r="A347" s="851"/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2"/>
      <c r="P347" s="848" t="s">
        <v>40</v>
      </c>
      <c r="Q347" s="849"/>
      <c r="R347" s="849"/>
      <c r="S347" s="849"/>
      <c r="T347" s="849"/>
      <c r="U347" s="849"/>
      <c r="V347" s="850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hidden="1" customHeight="1" x14ac:dyDescent="0.25">
      <c r="A348" s="842" t="s">
        <v>562</v>
      </c>
      <c r="B348" s="842"/>
      <c r="C348" s="842"/>
      <c r="D348" s="842"/>
      <c r="E348" s="842"/>
      <c r="F348" s="842"/>
      <c r="G348" s="842"/>
      <c r="H348" s="842"/>
      <c r="I348" s="842"/>
      <c r="J348" s="842"/>
      <c r="K348" s="842"/>
      <c r="L348" s="842"/>
      <c r="M348" s="842"/>
      <c r="N348" s="842"/>
      <c r="O348" s="842"/>
      <c r="P348" s="842"/>
      <c r="Q348" s="842"/>
      <c r="R348" s="842"/>
      <c r="S348" s="842"/>
      <c r="T348" s="842"/>
      <c r="U348" s="842"/>
      <c r="V348" s="842"/>
      <c r="W348" s="842"/>
      <c r="X348" s="842"/>
      <c r="Y348" s="842"/>
      <c r="Z348" s="842"/>
      <c r="AA348" s="62"/>
      <c r="AB348" s="62"/>
      <c r="AC348" s="62"/>
    </row>
    <row r="349" spans="1:68" ht="14.25" hidden="1" customHeight="1" x14ac:dyDescent="0.25">
      <c r="A349" s="843" t="s">
        <v>118</v>
      </c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3"/>
      <c r="P349" s="843"/>
      <c r="Q349" s="843"/>
      <c r="R349" s="843"/>
      <c r="S349" s="843"/>
      <c r="T349" s="843"/>
      <c r="U349" s="843"/>
      <c r="V349" s="843"/>
      <c r="W349" s="843"/>
      <c r="X349" s="843"/>
      <c r="Y349" s="843"/>
      <c r="Z349" s="843"/>
      <c r="AA349" s="63"/>
      <c r="AB349" s="63"/>
      <c r="AC349" s="63"/>
    </row>
    <row r="350" spans="1:68" ht="16.5" hidden="1" customHeight="1" x14ac:dyDescent="0.25">
      <c r="A350" s="60" t="s">
        <v>563</v>
      </c>
      <c r="B350" s="60" t="s">
        <v>564</v>
      </c>
      <c r="C350" s="34">
        <v>4301011728</v>
      </c>
      <c r="D350" s="844">
        <v>4680115885141</v>
      </c>
      <c r="E350" s="844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102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46"/>
      <c r="R350" s="846"/>
      <c r="S350" s="846"/>
      <c r="T350" s="847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851"/>
      <c r="B351" s="851"/>
      <c r="C351" s="851"/>
      <c r="D351" s="851"/>
      <c r="E351" s="851"/>
      <c r="F351" s="851"/>
      <c r="G351" s="851"/>
      <c r="H351" s="851"/>
      <c r="I351" s="851"/>
      <c r="J351" s="851"/>
      <c r="K351" s="851"/>
      <c r="L351" s="851"/>
      <c r="M351" s="851"/>
      <c r="N351" s="851"/>
      <c r="O351" s="852"/>
      <c r="P351" s="848" t="s">
        <v>40</v>
      </c>
      <c r="Q351" s="849"/>
      <c r="R351" s="849"/>
      <c r="S351" s="849"/>
      <c r="T351" s="849"/>
      <c r="U351" s="849"/>
      <c r="V351" s="850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hidden="1" x14ac:dyDescent="0.2">
      <c r="A352" s="851"/>
      <c r="B352" s="851"/>
      <c r="C352" s="851"/>
      <c r="D352" s="851"/>
      <c r="E352" s="851"/>
      <c r="F352" s="851"/>
      <c r="G352" s="851"/>
      <c r="H352" s="851"/>
      <c r="I352" s="851"/>
      <c r="J352" s="851"/>
      <c r="K352" s="851"/>
      <c r="L352" s="851"/>
      <c r="M352" s="851"/>
      <c r="N352" s="851"/>
      <c r="O352" s="852"/>
      <c r="P352" s="848" t="s">
        <v>40</v>
      </c>
      <c r="Q352" s="849"/>
      <c r="R352" s="849"/>
      <c r="S352" s="849"/>
      <c r="T352" s="849"/>
      <c r="U352" s="849"/>
      <c r="V352" s="850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hidden="1" customHeight="1" x14ac:dyDescent="0.25">
      <c r="A353" s="842" t="s">
        <v>566</v>
      </c>
      <c r="B353" s="842"/>
      <c r="C353" s="842"/>
      <c r="D353" s="842"/>
      <c r="E353" s="842"/>
      <c r="F353" s="842"/>
      <c r="G353" s="842"/>
      <c r="H353" s="842"/>
      <c r="I353" s="842"/>
      <c r="J353" s="842"/>
      <c r="K353" s="842"/>
      <c r="L353" s="842"/>
      <c r="M353" s="842"/>
      <c r="N353" s="842"/>
      <c r="O353" s="842"/>
      <c r="P353" s="842"/>
      <c r="Q353" s="842"/>
      <c r="R353" s="842"/>
      <c r="S353" s="842"/>
      <c r="T353" s="842"/>
      <c r="U353" s="842"/>
      <c r="V353" s="842"/>
      <c r="W353" s="842"/>
      <c r="X353" s="842"/>
      <c r="Y353" s="842"/>
      <c r="Z353" s="842"/>
      <c r="AA353" s="62"/>
      <c r="AB353" s="62"/>
      <c r="AC353" s="62"/>
    </row>
    <row r="354" spans="1:68" ht="14.25" hidden="1" customHeight="1" x14ac:dyDescent="0.25">
      <c r="A354" s="843" t="s">
        <v>118</v>
      </c>
      <c r="B354" s="843"/>
      <c r="C354" s="843"/>
      <c r="D354" s="843"/>
      <c r="E354" s="843"/>
      <c r="F354" s="843"/>
      <c r="G354" s="843"/>
      <c r="H354" s="843"/>
      <c r="I354" s="843"/>
      <c r="J354" s="843"/>
      <c r="K354" s="843"/>
      <c r="L354" s="843"/>
      <c r="M354" s="843"/>
      <c r="N354" s="843"/>
      <c r="O354" s="843"/>
      <c r="P354" s="843"/>
      <c r="Q354" s="843"/>
      <c r="R354" s="843"/>
      <c r="S354" s="843"/>
      <c r="T354" s="843"/>
      <c r="U354" s="843"/>
      <c r="V354" s="843"/>
      <c r="W354" s="843"/>
      <c r="X354" s="843"/>
      <c r="Y354" s="843"/>
      <c r="Z354" s="843"/>
      <c r="AA354" s="63"/>
      <c r="AB354" s="63"/>
      <c r="AC354" s="63"/>
    </row>
    <row r="355" spans="1:68" ht="27" hidden="1" customHeight="1" x14ac:dyDescent="0.25">
      <c r="A355" s="60" t="s">
        <v>567</v>
      </c>
      <c r="B355" s="60" t="s">
        <v>568</v>
      </c>
      <c r="C355" s="34">
        <v>4301012024</v>
      </c>
      <c r="D355" s="844">
        <v>4680115885615</v>
      </c>
      <c r="E355" s="844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46"/>
      <c r="R355" s="846"/>
      <c r="S355" s="846"/>
      <c r="T355" s="84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hidden="1" customHeight="1" x14ac:dyDescent="0.25">
      <c r="A356" s="60" t="s">
        <v>570</v>
      </c>
      <c r="B356" s="60" t="s">
        <v>571</v>
      </c>
      <c r="C356" s="34">
        <v>4301011911</v>
      </c>
      <c r="D356" s="844">
        <v>4680115885554</v>
      </c>
      <c r="E356" s="844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102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46"/>
      <c r="R356" s="846"/>
      <c r="S356" s="846"/>
      <c r="T356" s="847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hidden="1" customHeight="1" x14ac:dyDescent="0.25">
      <c r="A357" s="60" t="s">
        <v>570</v>
      </c>
      <c r="B357" s="60" t="s">
        <v>573</v>
      </c>
      <c r="C357" s="34">
        <v>4301012016</v>
      </c>
      <c r="D357" s="844">
        <v>4680115885554</v>
      </c>
      <c r="E357" s="844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46"/>
      <c r="R357" s="846"/>
      <c r="S357" s="846"/>
      <c r="T357" s="84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hidden="1" customHeight="1" x14ac:dyDescent="0.25">
      <c r="A358" s="60" t="s">
        <v>575</v>
      </c>
      <c r="B358" s="60" t="s">
        <v>576</v>
      </c>
      <c r="C358" s="34">
        <v>4301011858</v>
      </c>
      <c r="D358" s="844">
        <v>4680115885646</v>
      </c>
      <c r="E358" s="844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46"/>
      <c r="R358" s="846"/>
      <c r="S358" s="846"/>
      <c r="T358" s="84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4301011857</v>
      </c>
      <c r="D359" s="844">
        <v>4680115885622</v>
      </c>
      <c r="E359" s="84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46"/>
      <c r="R359" s="846"/>
      <c r="S359" s="846"/>
      <c r="T359" s="84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4301011573</v>
      </c>
      <c r="D360" s="844">
        <v>4680115881938</v>
      </c>
      <c r="E360" s="844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46"/>
      <c r="R360" s="846"/>
      <c r="S360" s="846"/>
      <c r="T360" s="84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4301011859</v>
      </c>
      <c r="D361" s="844">
        <v>4680115885608</v>
      </c>
      <c r="E361" s="84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10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6"/>
      <c r="R361" s="846"/>
      <c r="S361" s="846"/>
      <c r="T361" s="84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hidden="1" customHeight="1" x14ac:dyDescent="0.25">
      <c r="A362" s="60" t="s">
        <v>586</v>
      </c>
      <c r="B362" s="60" t="s">
        <v>587</v>
      </c>
      <c r="C362" s="34">
        <v>4301011337</v>
      </c>
      <c r="D362" s="844">
        <v>4607091386011</v>
      </c>
      <c r="E362" s="844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46"/>
      <c r="R362" s="846"/>
      <c r="S362" s="846"/>
      <c r="T362" s="84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idden="1" x14ac:dyDescent="0.2">
      <c r="A363" s="851"/>
      <c r="B363" s="851"/>
      <c r="C363" s="851"/>
      <c r="D363" s="851"/>
      <c r="E363" s="851"/>
      <c r="F363" s="851"/>
      <c r="G363" s="851"/>
      <c r="H363" s="851"/>
      <c r="I363" s="851"/>
      <c r="J363" s="851"/>
      <c r="K363" s="851"/>
      <c r="L363" s="851"/>
      <c r="M363" s="851"/>
      <c r="N363" s="851"/>
      <c r="O363" s="852"/>
      <c r="P363" s="848" t="s">
        <v>40</v>
      </c>
      <c r="Q363" s="849"/>
      <c r="R363" s="849"/>
      <c r="S363" s="849"/>
      <c r="T363" s="849"/>
      <c r="U363" s="849"/>
      <c r="V363" s="850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0</v>
      </c>
      <c r="Y363" s="41">
        <f>IFERROR(Y355/H355,"0")+IFERROR(Y356/H356,"0")+IFERROR(Y357/H357,"0")+IFERROR(Y358/H358,"0")+IFERROR(Y359/H359,"0")+IFERROR(Y360/H360,"0")+IFERROR(Y361/H361,"0")+IFERROR(Y362/H362,"0")</f>
        <v>0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hidden="1" x14ac:dyDescent="0.2">
      <c r="A364" s="851"/>
      <c r="B364" s="851"/>
      <c r="C364" s="851"/>
      <c r="D364" s="851"/>
      <c r="E364" s="851"/>
      <c r="F364" s="851"/>
      <c r="G364" s="851"/>
      <c r="H364" s="851"/>
      <c r="I364" s="851"/>
      <c r="J364" s="851"/>
      <c r="K364" s="851"/>
      <c r="L364" s="851"/>
      <c r="M364" s="851"/>
      <c r="N364" s="851"/>
      <c r="O364" s="852"/>
      <c r="P364" s="848" t="s">
        <v>40</v>
      </c>
      <c r="Q364" s="849"/>
      <c r="R364" s="849"/>
      <c r="S364" s="849"/>
      <c r="T364" s="849"/>
      <c r="U364" s="849"/>
      <c r="V364" s="850"/>
      <c r="W364" s="40" t="s">
        <v>0</v>
      </c>
      <c r="X364" s="41">
        <f>IFERROR(SUM(X355:X362),"0")</f>
        <v>0</v>
      </c>
      <c r="Y364" s="41">
        <f>IFERROR(SUM(Y355:Y362),"0")</f>
        <v>0</v>
      </c>
      <c r="Z364" s="40"/>
      <c r="AA364" s="64"/>
      <c r="AB364" s="64"/>
      <c r="AC364" s="64"/>
    </row>
    <row r="365" spans="1:68" ht="14.25" hidden="1" customHeight="1" x14ac:dyDescent="0.25">
      <c r="A365" s="843" t="s">
        <v>78</v>
      </c>
      <c r="B365" s="843"/>
      <c r="C365" s="843"/>
      <c r="D365" s="843"/>
      <c r="E365" s="843"/>
      <c r="F365" s="843"/>
      <c r="G365" s="843"/>
      <c r="H365" s="843"/>
      <c r="I365" s="843"/>
      <c r="J365" s="843"/>
      <c r="K365" s="843"/>
      <c r="L365" s="843"/>
      <c r="M365" s="843"/>
      <c r="N365" s="843"/>
      <c r="O365" s="843"/>
      <c r="P365" s="843"/>
      <c r="Q365" s="843"/>
      <c r="R365" s="843"/>
      <c r="S365" s="843"/>
      <c r="T365" s="843"/>
      <c r="U365" s="843"/>
      <c r="V365" s="843"/>
      <c r="W365" s="843"/>
      <c r="X365" s="843"/>
      <c r="Y365" s="843"/>
      <c r="Z365" s="843"/>
      <c r="AA365" s="63"/>
      <c r="AB365" s="63"/>
      <c r="AC365" s="63"/>
    </row>
    <row r="366" spans="1:68" ht="27" hidden="1" customHeight="1" x14ac:dyDescent="0.25">
      <c r="A366" s="60" t="s">
        <v>589</v>
      </c>
      <c r="B366" s="60" t="s">
        <v>590</v>
      </c>
      <c r="C366" s="34">
        <v>4301030878</v>
      </c>
      <c r="D366" s="844">
        <v>4607091387193</v>
      </c>
      <c r="E366" s="844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46"/>
      <c r="R366" s="846"/>
      <c r="S366" s="846"/>
      <c r="T366" s="847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4301031153</v>
      </c>
      <c r="D367" s="844">
        <v>4607091387230</v>
      </c>
      <c r="E367" s="844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46"/>
      <c r="R367" s="846"/>
      <c r="S367" s="846"/>
      <c r="T367" s="847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4301031154</v>
      </c>
      <c r="D368" s="844">
        <v>4607091387292</v>
      </c>
      <c r="E368" s="844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46"/>
      <c r="R368" s="846"/>
      <c r="S368" s="846"/>
      <c r="T368" s="84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4301031152</v>
      </c>
      <c r="D369" s="844">
        <v>4607091387285</v>
      </c>
      <c r="E369" s="844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46"/>
      <c r="R369" s="846"/>
      <c r="S369" s="846"/>
      <c r="T369" s="847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idden="1" x14ac:dyDescent="0.2">
      <c r="A370" s="851"/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2"/>
      <c r="P370" s="848" t="s">
        <v>40</v>
      </c>
      <c r="Q370" s="849"/>
      <c r="R370" s="849"/>
      <c r="S370" s="849"/>
      <c r="T370" s="849"/>
      <c r="U370" s="849"/>
      <c r="V370" s="850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hidden="1" x14ac:dyDescent="0.2">
      <c r="A371" s="851"/>
      <c r="B371" s="851"/>
      <c r="C371" s="851"/>
      <c r="D371" s="851"/>
      <c r="E371" s="851"/>
      <c r="F371" s="851"/>
      <c r="G371" s="851"/>
      <c r="H371" s="851"/>
      <c r="I371" s="851"/>
      <c r="J371" s="851"/>
      <c r="K371" s="851"/>
      <c r="L371" s="851"/>
      <c r="M371" s="851"/>
      <c r="N371" s="851"/>
      <c r="O371" s="852"/>
      <c r="P371" s="848" t="s">
        <v>40</v>
      </c>
      <c r="Q371" s="849"/>
      <c r="R371" s="849"/>
      <c r="S371" s="849"/>
      <c r="T371" s="849"/>
      <c r="U371" s="849"/>
      <c r="V371" s="850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hidden="1" customHeight="1" x14ac:dyDescent="0.25">
      <c r="A372" s="843" t="s">
        <v>84</v>
      </c>
      <c r="B372" s="843"/>
      <c r="C372" s="843"/>
      <c r="D372" s="843"/>
      <c r="E372" s="843"/>
      <c r="F372" s="843"/>
      <c r="G372" s="843"/>
      <c r="H372" s="843"/>
      <c r="I372" s="843"/>
      <c r="J372" s="843"/>
      <c r="K372" s="843"/>
      <c r="L372" s="843"/>
      <c r="M372" s="843"/>
      <c r="N372" s="843"/>
      <c r="O372" s="843"/>
      <c r="P372" s="843"/>
      <c r="Q372" s="843"/>
      <c r="R372" s="843"/>
      <c r="S372" s="843"/>
      <c r="T372" s="843"/>
      <c r="U372" s="843"/>
      <c r="V372" s="843"/>
      <c r="W372" s="843"/>
      <c r="X372" s="843"/>
      <c r="Y372" s="843"/>
      <c r="Z372" s="843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844">
        <v>4607091387766</v>
      </c>
      <c r="E373" s="844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46"/>
      <c r="R373" s="846"/>
      <c r="S373" s="846"/>
      <c r="T373" s="847"/>
      <c r="U373" s="37" t="s">
        <v>45</v>
      </c>
      <c r="V373" s="37" t="s">
        <v>45</v>
      </c>
      <c r="W373" s="38" t="s">
        <v>0</v>
      </c>
      <c r="X373" s="56">
        <v>7000</v>
      </c>
      <c r="Y373" s="53">
        <f t="shared" ref="Y373:Y378" si="82">IFERROR(IF(X373="",0,CEILING((X373/$H373),1)*$H373),"")</f>
        <v>7004.4</v>
      </c>
      <c r="Z373" s="39">
        <f>IFERROR(IF(Y373=0,"",ROUNDUP(Y373/H373,0)*0.01898),"")</f>
        <v>17.044039999999999</v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7460.3846153846162</v>
      </c>
      <c r="BN373" s="75">
        <f t="shared" ref="BN373:BN378" si="84">IFERROR(Y373*I373/H373,"0")</f>
        <v>7465.0740000000005</v>
      </c>
      <c r="BO373" s="75">
        <f t="shared" ref="BO373:BO378" si="85">IFERROR(1/J373*(X373/H373),"0")</f>
        <v>14.022435897435898</v>
      </c>
      <c r="BP373" s="75">
        <f t="shared" ref="BP373:BP378" si="86">IFERROR(1/J373*(Y373/H373),"0")</f>
        <v>14.03125</v>
      </c>
    </row>
    <row r="374" spans="1:68" ht="37.5" hidden="1" customHeight="1" x14ac:dyDescent="0.25">
      <c r="A374" s="60" t="s">
        <v>603</v>
      </c>
      <c r="B374" s="60" t="s">
        <v>604</v>
      </c>
      <c r="C374" s="34">
        <v>4301051116</v>
      </c>
      <c r="D374" s="844">
        <v>4607091387957</v>
      </c>
      <c r="E374" s="844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46"/>
      <c r="R374" s="846"/>
      <c r="S374" s="846"/>
      <c r="T374" s="84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hidden="1" customHeight="1" x14ac:dyDescent="0.25">
      <c r="A375" s="60" t="s">
        <v>606</v>
      </c>
      <c r="B375" s="60" t="s">
        <v>607</v>
      </c>
      <c r="C375" s="34">
        <v>4301051115</v>
      </c>
      <c r="D375" s="844">
        <v>4607091387964</v>
      </c>
      <c r="E375" s="844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46"/>
      <c r="R375" s="846"/>
      <c r="S375" s="846"/>
      <c r="T375" s="84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hidden="1" customHeight="1" x14ac:dyDescent="0.25">
      <c r="A376" s="60" t="s">
        <v>609</v>
      </c>
      <c r="B376" s="60" t="s">
        <v>610</v>
      </c>
      <c r="C376" s="34">
        <v>4301051705</v>
      </c>
      <c r="D376" s="844">
        <v>4680115884588</v>
      </c>
      <c r="E376" s="844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46"/>
      <c r="R376" s="846"/>
      <c r="S376" s="846"/>
      <c r="T376" s="84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hidden="1" customHeight="1" x14ac:dyDescent="0.25">
      <c r="A377" s="60" t="s">
        <v>612</v>
      </c>
      <c r="B377" s="60" t="s">
        <v>613</v>
      </c>
      <c r="C377" s="34">
        <v>4301051130</v>
      </c>
      <c r="D377" s="844">
        <v>4607091387537</v>
      </c>
      <c r="E377" s="844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46"/>
      <c r="R377" s="846"/>
      <c r="S377" s="846"/>
      <c r="T377" s="84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hidden="1" customHeight="1" x14ac:dyDescent="0.25">
      <c r="A378" s="60" t="s">
        <v>615</v>
      </c>
      <c r="B378" s="60" t="s">
        <v>616</v>
      </c>
      <c r="C378" s="34">
        <v>4301051132</v>
      </c>
      <c r="D378" s="844">
        <v>4607091387513</v>
      </c>
      <c r="E378" s="844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46"/>
      <c r="R378" s="846"/>
      <c r="S378" s="846"/>
      <c r="T378" s="847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851"/>
      <c r="B379" s="851"/>
      <c r="C379" s="851"/>
      <c r="D379" s="851"/>
      <c r="E379" s="851"/>
      <c r="F379" s="851"/>
      <c r="G379" s="851"/>
      <c r="H379" s="851"/>
      <c r="I379" s="851"/>
      <c r="J379" s="851"/>
      <c r="K379" s="851"/>
      <c r="L379" s="851"/>
      <c r="M379" s="851"/>
      <c r="N379" s="851"/>
      <c r="O379" s="852"/>
      <c r="P379" s="848" t="s">
        <v>40</v>
      </c>
      <c r="Q379" s="849"/>
      <c r="R379" s="849"/>
      <c r="S379" s="849"/>
      <c r="T379" s="849"/>
      <c r="U379" s="849"/>
      <c r="V379" s="850"/>
      <c r="W379" s="40" t="s">
        <v>39</v>
      </c>
      <c r="X379" s="41">
        <f>IFERROR(X373/H373,"0")+IFERROR(X374/H374,"0")+IFERROR(X375/H375,"0")+IFERROR(X376/H376,"0")+IFERROR(X377/H377,"0")+IFERROR(X378/H378,"0")</f>
        <v>897.43589743589746</v>
      </c>
      <c r="Y379" s="41">
        <f>IFERROR(Y373/H373,"0")+IFERROR(Y374/H374,"0")+IFERROR(Y375/H375,"0")+IFERROR(Y376/H376,"0")+IFERROR(Y377/H377,"0")+IFERROR(Y378/H378,"0")</f>
        <v>898</v>
      </c>
      <c r="Z379" s="41">
        <f>IFERROR(IF(Z373="",0,Z373),"0")+IFERROR(IF(Z374="",0,Z374),"0")+IFERROR(IF(Z375="",0,Z375),"0")+IFERROR(IF(Z376="",0,Z376),"0")+IFERROR(IF(Z377="",0,Z377),"0")+IFERROR(IF(Z378="",0,Z378),"0")</f>
        <v>17.044039999999999</v>
      </c>
      <c r="AA379" s="64"/>
      <c r="AB379" s="64"/>
      <c r="AC379" s="64"/>
    </row>
    <row r="380" spans="1:68" x14ac:dyDescent="0.2">
      <c r="A380" s="851"/>
      <c r="B380" s="851"/>
      <c r="C380" s="851"/>
      <c r="D380" s="851"/>
      <c r="E380" s="851"/>
      <c r="F380" s="851"/>
      <c r="G380" s="851"/>
      <c r="H380" s="851"/>
      <c r="I380" s="851"/>
      <c r="J380" s="851"/>
      <c r="K380" s="851"/>
      <c r="L380" s="851"/>
      <c r="M380" s="851"/>
      <c r="N380" s="851"/>
      <c r="O380" s="852"/>
      <c r="P380" s="848" t="s">
        <v>40</v>
      </c>
      <c r="Q380" s="849"/>
      <c r="R380" s="849"/>
      <c r="S380" s="849"/>
      <c r="T380" s="849"/>
      <c r="U380" s="849"/>
      <c r="V380" s="850"/>
      <c r="W380" s="40" t="s">
        <v>0</v>
      </c>
      <c r="X380" s="41">
        <f>IFERROR(SUM(X373:X378),"0")</f>
        <v>7000</v>
      </c>
      <c r="Y380" s="41">
        <f>IFERROR(SUM(Y373:Y378),"0")</f>
        <v>7004.4</v>
      </c>
      <c r="Z380" s="40"/>
      <c r="AA380" s="64"/>
      <c r="AB380" s="64"/>
      <c r="AC380" s="64"/>
    </row>
    <row r="381" spans="1:68" ht="14.25" hidden="1" customHeight="1" x14ac:dyDescent="0.25">
      <c r="A381" s="843" t="s">
        <v>209</v>
      </c>
      <c r="B381" s="843"/>
      <c r="C381" s="843"/>
      <c r="D381" s="843"/>
      <c r="E381" s="843"/>
      <c r="F381" s="843"/>
      <c r="G381" s="843"/>
      <c r="H381" s="843"/>
      <c r="I381" s="843"/>
      <c r="J381" s="843"/>
      <c r="K381" s="843"/>
      <c r="L381" s="843"/>
      <c r="M381" s="843"/>
      <c r="N381" s="843"/>
      <c r="O381" s="843"/>
      <c r="P381" s="843"/>
      <c r="Q381" s="843"/>
      <c r="R381" s="843"/>
      <c r="S381" s="843"/>
      <c r="T381" s="843"/>
      <c r="U381" s="843"/>
      <c r="V381" s="843"/>
      <c r="W381" s="843"/>
      <c r="X381" s="843"/>
      <c r="Y381" s="843"/>
      <c r="Z381" s="843"/>
      <c r="AA381" s="63"/>
      <c r="AB381" s="63"/>
      <c r="AC381" s="63"/>
    </row>
    <row r="382" spans="1:68" ht="37.5" hidden="1" customHeight="1" x14ac:dyDescent="0.25">
      <c r="A382" s="60" t="s">
        <v>618</v>
      </c>
      <c r="B382" s="60" t="s">
        <v>619</v>
      </c>
      <c r="C382" s="34">
        <v>4301060379</v>
      </c>
      <c r="D382" s="844">
        <v>4607091380880</v>
      </c>
      <c r="E382" s="844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10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46"/>
      <c r="R382" s="846"/>
      <c r="S382" s="846"/>
      <c r="T382" s="847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hidden="1" customHeight="1" x14ac:dyDescent="0.25">
      <c r="A383" s="60" t="s">
        <v>621</v>
      </c>
      <c r="B383" s="60" t="s">
        <v>622</v>
      </c>
      <c r="C383" s="34">
        <v>4301060308</v>
      </c>
      <c r="D383" s="844">
        <v>4607091384482</v>
      </c>
      <c r="E383" s="844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10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46"/>
      <c r="R383" s="846"/>
      <c r="S383" s="846"/>
      <c r="T383" s="847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16.5" hidden="1" customHeight="1" x14ac:dyDescent="0.25">
      <c r="A384" s="60" t="s">
        <v>624</v>
      </c>
      <c r="B384" s="60" t="s">
        <v>625</v>
      </c>
      <c r="C384" s="34">
        <v>4301060484</v>
      </c>
      <c r="D384" s="844">
        <v>4607091380897</v>
      </c>
      <c r="E384" s="844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1046" t="s">
        <v>626</v>
      </c>
      <c r="Q384" s="846"/>
      <c r="R384" s="846"/>
      <c r="S384" s="846"/>
      <c r="T384" s="847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hidden="1" customHeight="1" x14ac:dyDescent="0.25">
      <c r="A385" s="60" t="s">
        <v>624</v>
      </c>
      <c r="B385" s="60" t="s">
        <v>628</v>
      </c>
      <c r="C385" s="34">
        <v>4301060325</v>
      </c>
      <c r="D385" s="844">
        <v>4607091380897</v>
      </c>
      <c r="E385" s="844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46"/>
      <c r="R385" s="846"/>
      <c r="S385" s="846"/>
      <c r="T385" s="847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IFERROR(IF(Y385=0,"",ROUNDUP(Y385/H385,0)*0.01898),"")</f>
        <v/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idden="1" x14ac:dyDescent="0.2">
      <c r="A386" s="851"/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2"/>
      <c r="P386" s="848" t="s">
        <v>40</v>
      </c>
      <c r="Q386" s="849"/>
      <c r="R386" s="849"/>
      <c r="S386" s="849"/>
      <c r="T386" s="849"/>
      <c r="U386" s="849"/>
      <c r="V386" s="850"/>
      <c r="W386" s="40" t="s">
        <v>39</v>
      </c>
      <c r="X386" s="41">
        <f>IFERROR(X382/H382,"0")+IFERROR(X383/H383,"0")+IFERROR(X384/H384,"0")+IFERROR(X385/H385,"0")</f>
        <v>0</v>
      </c>
      <c r="Y386" s="41">
        <f>IFERROR(Y382/H382,"0")+IFERROR(Y383/H383,"0")+IFERROR(Y384/H384,"0")+IFERROR(Y385/H385,"0")</f>
        <v>0</v>
      </c>
      <c r="Z386" s="41">
        <f>IFERROR(IF(Z382="",0,Z382),"0")+IFERROR(IF(Z383="",0,Z383),"0")+IFERROR(IF(Z384="",0,Z384),"0")+IFERROR(IF(Z385="",0,Z385),"0")</f>
        <v>0</v>
      </c>
      <c r="AA386" s="64"/>
      <c r="AB386" s="64"/>
      <c r="AC386" s="64"/>
    </row>
    <row r="387" spans="1:68" hidden="1" x14ac:dyDescent="0.2">
      <c r="A387" s="851"/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2"/>
      <c r="P387" s="848" t="s">
        <v>40</v>
      </c>
      <c r="Q387" s="849"/>
      <c r="R387" s="849"/>
      <c r="S387" s="849"/>
      <c r="T387" s="849"/>
      <c r="U387" s="849"/>
      <c r="V387" s="850"/>
      <c r="W387" s="40" t="s">
        <v>0</v>
      </c>
      <c r="X387" s="41">
        <f>IFERROR(SUM(X382:X385),"0")</f>
        <v>0</v>
      </c>
      <c r="Y387" s="41">
        <f>IFERROR(SUM(Y382:Y385),"0")</f>
        <v>0</v>
      </c>
      <c r="Z387" s="40"/>
      <c r="AA387" s="64"/>
      <c r="AB387" s="64"/>
      <c r="AC387" s="64"/>
    </row>
    <row r="388" spans="1:68" ht="14.25" hidden="1" customHeight="1" x14ac:dyDescent="0.25">
      <c r="A388" s="843" t="s">
        <v>110</v>
      </c>
      <c r="B388" s="843"/>
      <c r="C388" s="843"/>
      <c r="D388" s="843"/>
      <c r="E388" s="843"/>
      <c r="F388" s="843"/>
      <c r="G388" s="843"/>
      <c r="H388" s="843"/>
      <c r="I388" s="843"/>
      <c r="J388" s="843"/>
      <c r="K388" s="843"/>
      <c r="L388" s="843"/>
      <c r="M388" s="843"/>
      <c r="N388" s="843"/>
      <c r="O388" s="843"/>
      <c r="P388" s="843"/>
      <c r="Q388" s="843"/>
      <c r="R388" s="843"/>
      <c r="S388" s="843"/>
      <c r="T388" s="843"/>
      <c r="U388" s="843"/>
      <c r="V388" s="843"/>
      <c r="W388" s="843"/>
      <c r="X388" s="843"/>
      <c r="Y388" s="843"/>
      <c r="Z388" s="843"/>
      <c r="AA388" s="63"/>
      <c r="AB388" s="63"/>
      <c r="AC388" s="63"/>
    </row>
    <row r="389" spans="1:68" ht="16.5" hidden="1" customHeight="1" x14ac:dyDescent="0.25">
      <c r="A389" s="60" t="s">
        <v>630</v>
      </c>
      <c r="B389" s="60" t="s">
        <v>631</v>
      </c>
      <c r="C389" s="34">
        <v>4301030232</v>
      </c>
      <c r="D389" s="844">
        <v>4607091388374</v>
      </c>
      <c r="E389" s="844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1048" t="s">
        <v>632</v>
      </c>
      <c r="Q389" s="846"/>
      <c r="R389" s="846"/>
      <c r="S389" s="846"/>
      <c r="T389" s="84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634</v>
      </c>
      <c r="B390" s="60" t="s">
        <v>635</v>
      </c>
      <c r="C390" s="34">
        <v>4301030235</v>
      </c>
      <c r="D390" s="844">
        <v>4607091388381</v>
      </c>
      <c r="E390" s="844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1049" t="s">
        <v>636</v>
      </c>
      <c r="Q390" s="846"/>
      <c r="R390" s="846"/>
      <c r="S390" s="846"/>
      <c r="T390" s="84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hidden="1" customHeight="1" x14ac:dyDescent="0.25">
      <c r="A391" s="60" t="s">
        <v>637</v>
      </c>
      <c r="B391" s="60" t="s">
        <v>638</v>
      </c>
      <c r="C391" s="34">
        <v>4301032015</v>
      </c>
      <c r="D391" s="844">
        <v>4607091383102</v>
      </c>
      <c r="E391" s="844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46"/>
      <c r="R391" s="846"/>
      <c r="S391" s="846"/>
      <c r="T391" s="847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hidden="1" customHeight="1" x14ac:dyDescent="0.25">
      <c r="A392" s="60" t="s">
        <v>640</v>
      </c>
      <c r="B392" s="60" t="s">
        <v>641</v>
      </c>
      <c r="C392" s="34">
        <v>4301030233</v>
      </c>
      <c r="D392" s="844">
        <v>4607091388404</v>
      </c>
      <c r="E392" s="844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46"/>
      <c r="R392" s="846"/>
      <c r="S392" s="846"/>
      <c r="T392" s="847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851"/>
      <c r="B393" s="851"/>
      <c r="C393" s="851"/>
      <c r="D393" s="851"/>
      <c r="E393" s="851"/>
      <c r="F393" s="851"/>
      <c r="G393" s="851"/>
      <c r="H393" s="851"/>
      <c r="I393" s="851"/>
      <c r="J393" s="851"/>
      <c r="K393" s="851"/>
      <c r="L393" s="851"/>
      <c r="M393" s="851"/>
      <c r="N393" s="851"/>
      <c r="O393" s="852"/>
      <c r="P393" s="848" t="s">
        <v>40</v>
      </c>
      <c r="Q393" s="849"/>
      <c r="R393" s="849"/>
      <c r="S393" s="849"/>
      <c r="T393" s="849"/>
      <c r="U393" s="849"/>
      <c r="V393" s="850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851"/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2"/>
      <c r="P394" s="848" t="s">
        <v>40</v>
      </c>
      <c r="Q394" s="849"/>
      <c r="R394" s="849"/>
      <c r="S394" s="849"/>
      <c r="T394" s="849"/>
      <c r="U394" s="849"/>
      <c r="V394" s="850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843" t="s">
        <v>642</v>
      </c>
      <c r="B395" s="843"/>
      <c r="C395" s="843"/>
      <c r="D395" s="843"/>
      <c r="E395" s="843"/>
      <c r="F395" s="843"/>
      <c r="G395" s="843"/>
      <c r="H395" s="843"/>
      <c r="I395" s="843"/>
      <c r="J395" s="843"/>
      <c r="K395" s="843"/>
      <c r="L395" s="843"/>
      <c r="M395" s="843"/>
      <c r="N395" s="843"/>
      <c r="O395" s="843"/>
      <c r="P395" s="843"/>
      <c r="Q395" s="843"/>
      <c r="R395" s="843"/>
      <c r="S395" s="843"/>
      <c r="T395" s="843"/>
      <c r="U395" s="843"/>
      <c r="V395" s="843"/>
      <c r="W395" s="843"/>
      <c r="X395" s="843"/>
      <c r="Y395" s="843"/>
      <c r="Z395" s="843"/>
      <c r="AA395" s="63"/>
      <c r="AB395" s="63"/>
      <c r="AC395" s="63"/>
    </row>
    <row r="396" spans="1:68" ht="16.5" hidden="1" customHeight="1" x14ac:dyDescent="0.25">
      <c r="A396" s="60" t="s">
        <v>643</v>
      </c>
      <c r="B396" s="60" t="s">
        <v>644</v>
      </c>
      <c r="C396" s="34">
        <v>4301180007</v>
      </c>
      <c r="D396" s="844">
        <v>4680115881808</v>
      </c>
      <c r="E396" s="84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46"/>
      <c r="R396" s="846"/>
      <c r="S396" s="846"/>
      <c r="T396" s="84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647</v>
      </c>
      <c r="B397" s="60" t="s">
        <v>648</v>
      </c>
      <c r="C397" s="34">
        <v>4301180006</v>
      </c>
      <c r="D397" s="844">
        <v>4680115881822</v>
      </c>
      <c r="E397" s="844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46"/>
      <c r="R397" s="846"/>
      <c r="S397" s="846"/>
      <c r="T397" s="84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hidden="1" customHeight="1" x14ac:dyDescent="0.25">
      <c r="A398" s="60" t="s">
        <v>649</v>
      </c>
      <c r="B398" s="60" t="s">
        <v>650</v>
      </c>
      <c r="C398" s="34">
        <v>4301180001</v>
      </c>
      <c r="D398" s="844">
        <v>4680115880016</v>
      </c>
      <c r="E398" s="844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46"/>
      <c r="R398" s="846"/>
      <c r="S398" s="846"/>
      <c r="T398" s="84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851"/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2"/>
      <c r="P399" s="848" t="s">
        <v>40</v>
      </c>
      <c r="Q399" s="849"/>
      <c r="R399" s="849"/>
      <c r="S399" s="849"/>
      <c r="T399" s="849"/>
      <c r="U399" s="849"/>
      <c r="V399" s="850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hidden="1" x14ac:dyDescent="0.2">
      <c r="A400" s="851"/>
      <c r="B400" s="851"/>
      <c r="C400" s="851"/>
      <c r="D400" s="851"/>
      <c r="E400" s="851"/>
      <c r="F400" s="851"/>
      <c r="G400" s="851"/>
      <c r="H400" s="851"/>
      <c r="I400" s="851"/>
      <c r="J400" s="851"/>
      <c r="K400" s="851"/>
      <c r="L400" s="851"/>
      <c r="M400" s="851"/>
      <c r="N400" s="851"/>
      <c r="O400" s="852"/>
      <c r="P400" s="848" t="s">
        <v>40</v>
      </c>
      <c r="Q400" s="849"/>
      <c r="R400" s="849"/>
      <c r="S400" s="849"/>
      <c r="T400" s="849"/>
      <c r="U400" s="849"/>
      <c r="V400" s="850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hidden="1" customHeight="1" x14ac:dyDescent="0.25">
      <c r="A401" s="842" t="s">
        <v>651</v>
      </c>
      <c r="B401" s="842"/>
      <c r="C401" s="842"/>
      <c r="D401" s="842"/>
      <c r="E401" s="842"/>
      <c r="F401" s="842"/>
      <c r="G401" s="842"/>
      <c r="H401" s="842"/>
      <c r="I401" s="842"/>
      <c r="J401" s="842"/>
      <c r="K401" s="842"/>
      <c r="L401" s="842"/>
      <c r="M401" s="842"/>
      <c r="N401" s="842"/>
      <c r="O401" s="842"/>
      <c r="P401" s="842"/>
      <c r="Q401" s="842"/>
      <c r="R401" s="842"/>
      <c r="S401" s="842"/>
      <c r="T401" s="842"/>
      <c r="U401" s="842"/>
      <c r="V401" s="842"/>
      <c r="W401" s="842"/>
      <c r="X401" s="842"/>
      <c r="Y401" s="842"/>
      <c r="Z401" s="842"/>
      <c r="AA401" s="62"/>
      <c r="AB401" s="62"/>
      <c r="AC401" s="62"/>
    </row>
    <row r="402" spans="1:68" ht="14.25" hidden="1" customHeight="1" x14ac:dyDescent="0.25">
      <c r="A402" s="843" t="s">
        <v>78</v>
      </c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3"/>
      <c r="P402" s="843"/>
      <c r="Q402" s="843"/>
      <c r="R402" s="843"/>
      <c r="S402" s="843"/>
      <c r="T402" s="843"/>
      <c r="U402" s="843"/>
      <c r="V402" s="843"/>
      <c r="W402" s="843"/>
      <c r="X402" s="843"/>
      <c r="Y402" s="843"/>
      <c r="Z402" s="843"/>
      <c r="AA402" s="63"/>
      <c r="AB402" s="63"/>
      <c r="AC402" s="63"/>
    </row>
    <row r="403" spans="1:68" ht="27" hidden="1" customHeight="1" x14ac:dyDescent="0.25">
      <c r="A403" s="60" t="s">
        <v>652</v>
      </c>
      <c r="B403" s="60" t="s">
        <v>653</v>
      </c>
      <c r="C403" s="34">
        <v>4301031066</v>
      </c>
      <c r="D403" s="844">
        <v>4607091383836</v>
      </c>
      <c r="E403" s="844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46"/>
      <c r="R403" s="846"/>
      <c r="S403" s="846"/>
      <c r="T403" s="84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851"/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2"/>
      <c r="P404" s="848" t="s">
        <v>40</v>
      </c>
      <c r="Q404" s="849"/>
      <c r="R404" s="849"/>
      <c r="S404" s="849"/>
      <c r="T404" s="849"/>
      <c r="U404" s="849"/>
      <c r="V404" s="850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hidden="1" x14ac:dyDescent="0.2">
      <c r="A405" s="851"/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2"/>
      <c r="P405" s="848" t="s">
        <v>40</v>
      </c>
      <c r="Q405" s="849"/>
      <c r="R405" s="849"/>
      <c r="S405" s="849"/>
      <c r="T405" s="849"/>
      <c r="U405" s="849"/>
      <c r="V405" s="850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843" t="s">
        <v>84</v>
      </c>
      <c r="B406" s="843"/>
      <c r="C406" s="843"/>
      <c r="D406" s="843"/>
      <c r="E406" s="843"/>
      <c r="F406" s="843"/>
      <c r="G406" s="843"/>
      <c r="H406" s="843"/>
      <c r="I406" s="843"/>
      <c r="J406" s="843"/>
      <c r="K406" s="843"/>
      <c r="L406" s="843"/>
      <c r="M406" s="843"/>
      <c r="N406" s="843"/>
      <c r="O406" s="843"/>
      <c r="P406" s="843"/>
      <c r="Q406" s="843"/>
      <c r="R406" s="843"/>
      <c r="S406" s="843"/>
      <c r="T406" s="843"/>
      <c r="U406" s="843"/>
      <c r="V406" s="843"/>
      <c r="W406" s="843"/>
      <c r="X406" s="843"/>
      <c r="Y406" s="843"/>
      <c r="Z406" s="843"/>
      <c r="AA406" s="63"/>
      <c r="AB406" s="63"/>
      <c r="AC406" s="63"/>
    </row>
    <row r="407" spans="1:68" ht="37.5" hidden="1" customHeight="1" x14ac:dyDescent="0.25">
      <c r="A407" s="60" t="s">
        <v>655</v>
      </c>
      <c r="B407" s="60" t="s">
        <v>656</v>
      </c>
      <c r="C407" s="34">
        <v>4301051142</v>
      </c>
      <c r="D407" s="844">
        <v>4607091387919</v>
      </c>
      <c r="E407" s="844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46"/>
      <c r="R407" s="846"/>
      <c r="S407" s="846"/>
      <c r="T407" s="847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hidden="1" customHeight="1" x14ac:dyDescent="0.25">
      <c r="A408" s="60" t="s">
        <v>658</v>
      </c>
      <c r="B408" s="60" t="s">
        <v>659</v>
      </c>
      <c r="C408" s="34">
        <v>4301051461</v>
      </c>
      <c r="D408" s="844">
        <v>4680115883604</v>
      </c>
      <c r="E408" s="844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10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46"/>
      <c r="R408" s="846"/>
      <c r="S408" s="846"/>
      <c r="T408" s="847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hidden="1" customHeight="1" x14ac:dyDescent="0.25">
      <c r="A409" s="60" t="s">
        <v>661</v>
      </c>
      <c r="B409" s="60" t="s">
        <v>662</v>
      </c>
      <c r="C409" s="34">
        <v>4301051485</v>
      </c>
      <c r="D409" s="844">
        <v>4680115883567</v>
      </c>
      <c r="E409" s="844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10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46"/>
      <c r="R409" s="846"/>
      <c r="S409" s="846"/>
      <c r="T409" s="847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851"/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2"/>
      <c r="P410" s="848" t="s">
        <v>40</v>
      </c>
      <c r="Q410" s="849"/>
      <c r="R410" s="849"/>
      <c r="S410" s="849"/>
      <c r="T410" s="849"/>
      <c r="U410" s="849"/>
      <c r="V410" s="850"/>
      <c r="W410" s="40" t="s">
        <v>39</v>
      </c>
      <c r="X410" s="41">
        <f>IFERROR(X407/H407,"0")+IFERROR(X408/H408,"0")+IFERROR(X409/H409,"0")</f>
        <v>0</v>
      </c>
      <c r="Y410" s="41">
        <f>IFERROR(Y407/H407,"0")+IFERROR(Y408/H408,"0")+IFERROR(Y409/H409,"0")</f>
        <v>0</v>
      </c>
      <c r="Z410" s="41">
        <f>IFERROR(IF(Z407="",0,Z407),"0")+IFERROR(IF(Z408="",0,Z408),"0")+IFERROR(IF(Z409="",0,Z409),"0")</f>
        <v>0</v>
      </c>
      <c r="AA410" s="64"/>
      <c r="AB410" s="64"/>
      <c r="AC410" s="64"/>
    </row>
    <row r="411" spans="1:68" hidden="1" x14ac:dyDescent="0.2">
      <c r="A411" s="851"/>
      <c r="B411" s="851"/>
      <c r="C411" s="851"/>
      <c r="D411" s="851"/>
      <c r="E411" s="851"/>
      <c r="F411" s="851"/>
      <c r="G411" s="851"/>
      <c r="H411" s="851"/>
      <c r="I411" s="851"/>
      <c r="J411" s="851"/>
      <c r="K411" s="851"/>
      <c r="L411" s="851"/>
      <c r="M411" s="851"/>
      <c r="N411" s="851"/>
      <c r="O411" s="852"/>
      <c r="P411" s="848" t="s">
        <v>40</v>
      </c>
      <c r="Q411" s="849"/>
      <c r="R411" s="849"/>
      <c r="S411" s="849"/>
      <c r="T411" s="849"/>
      <c r="U411" s="849"/>
      <c r="V411" s="850"/>
      <c r="W411" s="40" t="s">
        <v>0</v>
      </c>
      <c r="X411" s="41">
        <f>IFERROR(SUM(X407:X409),"0")</f>
        <v>0</v>
      </c>
      <c r="Y411" s="41">
        <f>IFERROR(SUM(Y407:Y409),"0")</f>
        <v>0</v>
      </c>
      <c r="Z411" s="40"/>
      <c r="AA411" s="64"/>
      <c r="AB411" s="64"/>
      <c r="AC411" s="64"/>
    </row>
    <row r="412" spans="1:68" ht="27.75" hidden="1" customHeight="1" x14ac:dyDescent="0.2">
      <c r="A412" s="841" t="s">
        <v>664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52"/>
      <c r="AB412" s="52"/>
      <c r="AC412" s="52"/>
    </row>
    <row r="413" spans="1:68" ht="16.5" hidden="1" customHeight="1" x14ac:dyDescent="0.25">
      <c r="A413" s="842" t="s">
        <v>665</v>
      </c>
      <c r="B413" s="842"/>
      <c r="C413" s="842"/>
      <c r="D413" s="842"/>
      <c r="E413" s="842"/>
      <c r="F413" s="842"/>
      <c r="G413" s="842"/>
      <c r="H413" s="842"/>
      <c r="I413" s="842"/>
      <c r="J413" s="842"/>
      <c r="K413" s="842"/>
      <c r="L413" s="842"/>
      <c r="M413" s="842"/>
      <c r="N413" s="842"/>
      <c r="O413" s="842"/>
      <c r="P413" s="842"/>
      <c r="Q413" s="842"/>
      <c r="R413" s="842"/>
      <c r="S413" s="842"/>
      <c r="T413" s="842"/>
      <c r="U413" s="842"/>
      <c r="V413" s="842"/>
      <c r="W413" s="842"/>
      <c r="X413" s="842"/>
      <c r="Y413" s="842"/>
      <c r="Z413" s="842"/>
      <c r="AA413" s="62"/>
      <c r="AB413" s="62"/>
      <c r="AC413" s="62"/>
    </row>
    <row r="414" spans="1:68" ht="14.25" hidden="1" customHeight="1" x14ac:dyDescent="0.25">
      <c r="A414" s="843" t="s">
        <v>118</v>
      </c>
      <c r="B414" s="843"/>
      <c r="C414" s="843"/>
      <c r="D414" s="843"/>
      <c r="E414" s="843"/>
      <c r="F414" s="843"/>
      <c r="G414" s="843"/>
      <c r="H414" s="843"/>
      <c r="I414" s="843"/>
      <c r="J414" s="843"/>
      <c r="K414" s="843"/>
      <c r="L414" s="843"/>
      <c r="M414" s="843"/>
      <c r="N414" s="843"/>
      <c r="O414" s="843"/>
      <c r="P414" s="843"/>
      <c r="Q414" s="843"/>
      <c r="R414" s="843"/>
      <c r="S414" s="843"/>
      <c r="T414" s="843"/>
      <c r="U414" s="843"/>
      <c r="V414" s="843"/>
      <c r="W414" s="843"/>
      <c r="X414" s="843"/>
      <c r="Y414" s="843"/>
      <c r="Z414" s="843"/>
      <c r="AA414" s="63"/>
      <c r="AB414" s="63"/>
      <c r="AC414" s="63"/>
    </row>
    <row r="415" spans="1:68" ht="37.5" hidden="1" customHeight="1" x14ac:dyDescent="0.25">
      <c r="A415" s="60" t="s">
        <v>666</v>
      </c>
      <c r="B415" s="60" t="s">
        <v>667</v>
      </c>
      <c r="C415" s="34">
        <v>4301011869</v>
      </c>
      <c r="D415" s="844">
        <v>4680115884847</v>
      </c>
      <c r="E415" s="84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10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46"/>
      <c r="R415" s="846"/>
      <c r="S415" s="846"/>
      <c r="T415" s="847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hidden="1" customHeight="1" x14ac:dyDescent="0.25">
      <c r="A416" s="60" t="s">
        <v>666</v>
      </c>
      <c r="B416" s="60" t="s">
        <v>669</v>
      </c>
      <c r="C416" s="34">
        <v>4301011946</v>
      </c>
      <c r="D416" s="844">
        <v>4680115884847</v>
      </c>
      <c r="E416" s="84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10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46"/>
      <c r="R416" s="846"/>
      <c r="S416" s="846"/>
      <c r="T416" s="847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0</v>
      </c>
      <c r="BN416" s="75">
        <f t="shared" si="89"/>
        <v>0</v>
      </c>
      <c r="BO416" s="75">
        <f t="shared" si="90"/>
        <v>0</v>
      </c>
      <c r="BP416" s="75">
        <f t="shared" si="91"/>
        <v>0</v>
      </c>
    </row>
    <row r="417" spans="1:68" ht="27" hidden="1" customHeight="1" x14ac:dyDescent="0.25">
      <c r="A417" s="60" t="s">
        <v>671</v>
      </c>
      <c r="B417" s="60" t="s">
        <v>672</v>
      </c>
      <c r="C417" s="34">
        <v>4301011870</v>
      </c>
      <c r="D417" s="844">
        <v>4680115884854</v>
      </c>
      <c r="E417" s="84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46"/>
      <c r="R417" s="846"/>
      <c r="S417" s="846"/>
      <c r="T417" s="8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844">
        <v>4680115884854</v>
      </c>
      <c r="E418" s="84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46"/>
      <c r="R418" s="846"/>
      <c r="S418" s="846"/>
      <c r="T418" s="847"/>
      <c r="U418" s="37" t="s">
        <v>45</v>
      </c>
      <c r="V418" s="37" t="s">
        <v>45</v>
      </c>
      <c r="W418" s="38" t="s">
        <v>0</v>
      </c>
      <c r="X418" s="56">
        <v>1500</v>
      </c>
      <c r="Y418" s="53">
        <f t="shared" si="87"/>
        <v>1500</v>
      </c>
      <c r="Z418" s="39">
        <f>IFERROR(IF(Y418=0,"",ROUNDUP(Y418/H418,0)*0.02039),"")</f>
        <v>2.0389999999999997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1548</v>
      </c>
      <c r="BN418" s="75">
        <f t="shared" si="89"/>
        <v>1548</v>
      </c>
      <c r="BO418" s="75">
        <f t="shared" si="90"/>
        <v>2.083333333333333</v>
      </c>
      <c r="BP418" s="75">
        <f t="shared" si="91"/>
        <v>2.083333333333333</v>
      </c>
    </row>
    <row r="419" spans="1:68" ht="27" hidden="1" customHeight="1" x14ac:dyDescent="0.25">
      <c r="A419" s="60" t="s">
        <v>675</v>
      </c>
      <c r="B419" s="60" t="s">
        <v>676</v>
      </c>
      <c r="C419" s="34">
        <v>4301011943</v>
      </c>
      <c r="D419" s="844">
        <v>4680115884830</v>
      </c>
      <c r="E419" s="84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6"/>
      <c r="R419" s="846"/>
      <c r="S419" s="846"/>
      <c r="T419" s="8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hidden="1" customHeight="1" x14ac:dyDescent="0.25">
      <c r="A420" s="60" t="s">
        <v>675</v>
      </c>
      <c r="B420" s="60" t="s">
        <v>677</v>
      </c>
      <c r="C420" s="34">
        <v>4301011867</v>
      </c>
      <c r="D420" s="844">
        <v>4680115884830</v>
      </c>
      <c r="E420" s="844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46"/>
      <c r="R420" s="846"/>
      <c r="S420" s="846"/>
      <c r="T420" s="84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844">
        <v>4607091383997</v>
      </c>
      <c r="E421" s="84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10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46"/>
      <c r="R421" s="846"/>
      <c r="S421" s="846"/>
      <c r="T421" s="847"/>
      <c r="U421" s="37" t="s">
        <v>45</v>
      </c>
      <c r="V421" s="37" t="s">
        <v>45</v>
      </c>
      <c r="W421" s="38" t="s">
        <v>0</v>
      </c>
      <c r="X421" s="56">
        <v>6600</v>
      </c>
      <c r="Y421" s="53">
        <f t="shared" si="87"/>
        <v>6600</v>
      </c>
      <c r="Z421" s="39">
        <f>IFERROR(IF(Y421=0,"",ROUNDUP(Y421/H421,0)*0.02175),"")</f>
        <v>9.5699999999999985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6811.2</v>
      </c>
      <c r="BN421" s="75">
        <f t="shared" si="89"/>
        <v>6811.2</v>
      </c>
      <c r="BO421" s="75">
        <f t="shared" si="90"/>
        <v>9.1666666666666661</v>
      </c>
      <c r="BP421" s="75">
        <f t="shared" si="91"/>
        <v>9.1666666666666661</v>
      </c>
    </row>
    <row r="422" spans="1:68" ht="27" hidden="1" customHeight="1" x14ac:dyDescent="0.25">
      <c r="A422" s="60" t="s">
        <v>682</v>
      </c>
      <c r="B422" s="60" t="s">
        <v>683</v>
      </c>
      <c r="C422" s="34">
        <v>4301011433</v>
      </c>
      <c r="D422" s="844">
        <v>4680115882638</v>
      </c>
      <c r="E422" s="844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46"/>
      <c r="R422" s="846"/>
      <c r="S422" s="846"/>
      <c r="T422" s="8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hidden="1" customHeight="1" x14ac:dyDescent="0.25">
      <c r="A423" s="60" t="s">
        <v>685</v>
      </c>
      <c r="B423" s="60" t="s">
        <v>686</v>
      </c>
      <c r="C423" s="34">
        <v>4301011952</v>
      </c>
      <c r="D423" s="844">
        <v>4680115884922</v>
      </c>
      <c r="E423" s="84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46"/>
      <c r="R423" s="846"/>
      <c r="S423" s="846"/>
      <c r="T423" s="84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hidden="1" customHeight="1" x14ac:dyDescent="0.25">
      <c r="A424" s="60" t="s">
        <v>687</v>
      </c>
      <c r="B424" s="60" t="s">
        <v>688</v>
      </c>
      <c r="C424" s="34">
        <v>4301011868</v>
      </c>
      <c r="D424" s="844">
        <v>4680115884861</v>
      </c>
      <c r="E424" s="844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46"/>
      <c r="R424" s="846"/>
      <c r="S424" s="846"/>
      <c r="T424" s="84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851"/>
      <c r="B425" s="851"/>
      <c r="C425" s="851"/>
      <c r="D425" s="851"/>
      <c r="E425" s="851"/>
      <c r="F425" s="851"/>
      <c r="G425" s="851"/>
      <c r="H425" s="851"/>
      <c r="I425" s="851"/>
      <c r="J425" s="851"/>
      <c r="K425" s="851"/>
      <c r="L425" s="851"/>
      <c r="M425" s="851"/>
      <c r="N425" s="851"/>
      <c r="O425" s="852"/>
      <c r="P425" s="848" t="s">
        <v>40</v>
      </c>
      <c r="Q425" s="849"/>
      <c r="R425" s="849"/>
      <c r="S425" s="849"/>
      <c r="T425" s="849"/>
      <c r="U425" s="849"/>
      <c r="V425" s="850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540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540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11.608999999999998</v>
      </c>
      <c r="AA425" s="64"/>
      <c r="AB425" s="64"/>
      <c r="AC425" s="64"/>
    </row>
    <row r="426" spans="1:68" x14ac:dyDescent="0.2">
      <c r="A426" s="851"/>
      <c r="B426" s="851"/>
      <c r="C426" s="851"/>
      <c r="D426" s="851"/>
      <c r="E426" s="851"/>
      <c r="F426" s="851"/>
      <c r="G426" s="851"/>
      <c r="H426" s="851"/>
      <c r="I426" s="851"/>
      <c r="J426" s="851"/>
      <c r="K426" s="851"/>
      <c r="L426" s="851"/>
      <c r="M426" s="851"/>
      <c r="N426" s="851"/>
      <c r="O426" s="852"/>
      <c r="P426" s="848" t="s">
        <v>40</v>
      </c>
      <c r="Q426" s="849"/>
      <c r="R426" s="849"/>
      <c r="S426" s="849"/>
      <c r="T426" s="849"/>
      <c r="U426" s="849"/>
      <c r="V426" s="850"/>
      <c r="W426" s="40" t="s">
        <v>0</v>
      </c>
      <c r="X426" s="41">
        <f>IFERROR(SUM(X415:X424),"0")</f>
        <v>8100</v>
      </c>
      <c r="Y426" s="41">
        <f>IFERROR(SUM(Y415:Y424),"0")</f>
        <v>8100</v>
      </c>
      <c r="Z426" s="40"/>
      <c r="AA426" s="64"/>
      <c r="AB426" s="64"/>
      <c r="AC426" s="64"/>
    </row>
    <row r="427" spans="1:68" ht="14.25" hidden="1" customHeight="1" x14ac:dyDescent="0.25">
      <c r="A427" s="843" t="s">
        <v>168</v>
      </c>
      <c r="B427" s="843"/>
      <c r="C427" s="843"/>
      <c r="D427" s="843"/>
      <c r="E427" s="843"/>
      <c r="F427" s="843"/>
      <c r="G427" s="843"/>
      <c r="H427" s="843"/>
      <c r="I427" s="843"/>
      <c r="J427" s="843"/>
      <c r="K427" s="843"/>
      <c r="L427" s="843"/>
      <c r="M427" s="843"/>
      <c r="N427" s="843"/>
      <c r="O427" s="843"/>
      <c r="P427" s="843"/>
      <c r="Q427" s="843"/>
      <c r="R427" s="843"/>
      <c r="S427" s="843"/>
      <c r="T427" s="843"/>
      <c r="U427" s="843"/>
      <c r="V427" s="843"/>
      <c r="W427" s="843"/>
      <c r="X427" s="843"/>
      <c r="Y427" s="843"/>
      <c r="Z427" s="843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844">
        <v>4607091383980</v>
      </c>
      <c r="E428" s="844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46"/>
      <c r="R428" s="846"/>
      <c r="S428" s="846"/>
      <c r="T428" s="847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hidden="1" customHeight="1" x14ac:dyDescent="0.25">
      <c r="A429" s="60" t="s">
        <v>692</v>
      </c>
      <c r="B429" s="60" t="s">
        <v>693</v>
      </c>
      <c r="C429" s="34">
        <v>4301020179</v>
      </c>
      <c r="D429" s="844">
        <v>4607091384178</v>
      </c>
      <c r="E429" s="844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46"/>
      <c r="R429" s="846"/>
      <c r="S429" s="846"/>
      <c r="T429" s="847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1"/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2"/>
      <c r="P430" s="848" t="s">
        <v>40</v>
      </c>
      <c r="Q430" s="849"/>
      <c r="R430" s="849"/>
      <c r="S430" s="849"/>
      <c r="T430" s="849"/>
      <c r="U430" s="849"/>
      <c r="V430" s="850"/>
      <c r="W430" s="40" t="s">
        <v>39</v>
      </c>
      <c r="X430" s="41">
        <f>IFERROR(X428/H428,"0")+IFERROR(X429/H429,"0")</f>
        <v>192</v>
      </c>
      <c r="Y430" s="41">
        <f>IFERROR(Y428/H428,"0")+IFERROR(Y429/H429,"0")</f>
        <v>192</v>
      </c>
      <c r="Z430" s="41">
        <f>IFERROR(IF(Z428="",0,Z428),"0")+IFERROR(IF(Z429="",0,Z429),"0")</f>
        <v>4.1760000000000002</v>
      </c>
      <c r="AA430" s="64"/>
      <c r="AB430" s="64"/>
      <c r="AC430" s="64"/>
    </row>
    <row r="431" spans="1:68" x14ac:dyDescent="0.2">
      <c r="A431" s="851"/>
      <c r="B431" s="851"/>
      <c r="C431" s="851"/>
      <c r="D431" s="851"/>
      <c r="E431" s="851"/>
      <c r="F431" s="851"/>
      <c r="G431" s="851"/>
      <c r="H431" s="851"/>
      <c r="I431" s="851"/>
      <c r="J431" s="851"/>
      <c r="K431" s="851"/>
      <c r="L431" s="851"/>
      <c r="M431" s="851"/>
      <c r="N431" s="851"/>
      <c r="O431" s="852"/>
      <c r="P431" s="848" t="s">
        <v>40</v>
      </c>
      <c r="Q431" s="849"/>
      <c r="R431" s="849"/>
      <c r="S431" s="849"/>
      <c r="T431" s="849"/>
      <c r="U431" s="849"/>
      <c r="V431" s="850"/>
      <c r="W431" s="40" t="s">
        <v>0</v>
      </c>
      <c r="X431" s="41">
        <f>IFERROR(SUM(X428:X429),"0")</f>
        <v>2880</v>
      </c>
      <c r="Y431" s="41">
        <f>IFERROR(SUM(Y428:Y429),"0")</f>
        <v>2880</v>
      </c>
      <c r="Z431" s="40"/>
      <c r="AA431" s="64"/>
      <c r="AB431" s="64"/>
      <c r="AC431" s="64"/>
    </row>
    <row r="432" spans="1:68" ht="14.25" hidden="1" customHeight="1" x14ac:dyDescent="0.25">
      <c r="A432" s="843" t="s">
        <v>84</v>
      </c>
      <c r="B432" s="843"/>
      <c r="C432" s="843"/>
      <c r="D432" s="843"/>
      <c r="E432" s="843"/>
      <c r="F432" s="843"/>
      <c r="G432" s="843"/>
      <c r="H432" s="843"/>
      <c r="I432" s="843"/>
      <c r="J432" s="843"/>
      <c r="K432" s="843"/>
      <c r="L432" s="843"/>
      <c r="M432" s="843"/>
      <c r="N432" s="843"/>
      <c r="O432" s="843"/>
      <c r="P432" s="843"/>
      <c r="Q432" s="843"/>
      <c r="R432" s="843"/>
      <c r="S432" s="843"/>
      <c r="T432" s="843"/>
      <c r="U432" s="843"/>
      <c r="V432" s="843"/>
      <c r="W432" s="843"/>
      <c r="X432" s="843"/>
      <c r="Y432" s="843"/>
      <c r="Z432" s="843"/>
      <c r="AA432" s="63"/>
      <c r="AB432" s="63"/>
      <c r="AC432" s="63"/>
    </row>
    <row r="433" spans="1:68" ht="27" hidden="1" customHeight="1" x14ac:dyDescent="0.25">
      <c r="A433" s="60" t="s">
        <v>694</v>
      </c>
      <c r="B433" s="60" t="s">
        <v>695</v>
      </c>
      <c r="C433" s="34">
        <v>4301051903</v>
      </c>
      <c r="D433" s="844">
        <v>4607091383928</v>
      </c>
      <c r="E433" s="844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1071" t="s">
        <v>696</v>
      </c>
      <c r="Q433" s="846"/>
      <c r="R433" s="846"/>
      <c r="S433" s="846"/>
      <c r="T433" s="847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IFERROR(IF(Y433=0,"",ROUNDUP(Y433/H433,0)*0.01898),"")</f>
        <v/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27" hidden="1" customHeight="1" x14ac:dyDescent="0.25">
      <c r="A434" s="60" t="s">
        <v>698</v>
      </c>
      <c r="B434" s="60" t="s">
        <v>699</v>
      </c>
      <c r="C434" s="34">
        <v>4301051897</v>
      </c>
      <c r="D434" s="844">
        <v>4607091384260</v>
      </c>
      <c r="E434" s="844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1072" t="s">
        <v>700</v>
      </c>
      <c r="Q434" s="846"/>
      <c r="R434" s="846"/>
      <c r="S434" s="846"/>
      <c r="T434" s="847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851"/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2"/>
      <c r="P435" s="848" t="s">
        <v>40</v>
      </c>
      <c r="Q435" s="849"/>
      <c r="R435" s="849"/>
      <c r="S435" s="849"/>
      <c r="T435" s="849"/>
      <c r="U435" s="849"/>
      <c r="V435" s="850"/>
      <c r="W435" s="40" t="s">
        <v>39</v>
      </c>
      <c r="X435" s="41">
        <f>IFERROR(X433/H433,"0")+IFERROR(X434/H434,"0")</f>
        <v>0</v>
      </c>
      <c r="Y435" s="41">
        <f>IFERROR(Y433/H433,"0")+IFERROR(Y434/H434,"0")</f>
        <v>0</v>
      </c>
      <c r="Z435" s="41">
        <f>IFERROR(IF(Z433="",0,Z433),"0")+IFERROR(IF(Z434="",0,Z434),"0")</f>
        <v>0</v>
      </c>
      <c r="AA435" s="64"/>
      <c r="AB435" s="64"/>
      <c r="AC435" s="64"/>
    </row>
    <row r="436" spans="1:68" hidden="1" x14ac:dyDescent="0.2">
      <c r="A436" s="851"/>
      <c r="B436" s="851"/>
      <c r="C436" s="851"/>
      <c r="D436" s="851"/>
      <c r="E436" s="851"/>
      <c r="F436" s="851"/>
      <c r="G436" s="851"/>
      <c r="H436" s="851"/>
      <c r="I436" s="851"/>
      <c r="J436" s="851"/>
      <c r="K436" s="851"/>
      <c r="L436" s="851"/>
      <c r="M436" s="851"/>
      <c r="N436" s="851"/>
      <c r="O436" s="852"/>
      <c r="P436" s="848" t="s">
        <v>40</v>
      </c>
      <c r="Q436" s="849"/>
      <c r="R436" s="849"/>
      <c r="S436" s="849"/>
      <c r="T436" s="849"/>
      <c r="U436" s="849"/>
      <c r="V436" s="850"/>
      <c r="W436" s="40" t="s">
        <v>0</v>
      </c>
      <c r="X436" s="41">
        <f>IFERROR(SUM(X433:X434),"0")</f>
        <v>0</v>
      </c>
      <c r="Y436" s="41">
        <f>IFERROR(SUM(Y433:Y434),"0")</f>
        <v>0</v>
      </c>
      <c r="Z436" s="40"/>
      <c r="AA436" s="64"/>
      <c r="AB436" s="64"/>
      <c r="AC436" s="64"/>
    </row>
    <row r="437" spans="1:68" ht="14.25" hidden="1" customHeight="1" x14ac:dyDescent="0.25">
      <c r="A437" s="843" t="s">
        <v>209</v>
      </c>
      <c r="B437" s="843"/>
      <c r="C437" s="843"/>
      <c r="D437" s="843"/>
      <c r="E437" s="843"/>
      <c r="F437" s="843"/>
      <c r="G437" s="843"/>
      <c r="H437" s="843"/>
      <c r="I437" s="843"/>
      <c r="J437" s="843"/>
      <c r="K437" s="843"/>
      <c r="L437" s="843"/>
      <c r="M437" s="843"/>
      <c r="N437" s="843"/>
      <c r="O437" s="843"/>
      <c r="P437" s="843"/>
      <c r="Q437" s="843"/>
      <c r="R437" s="843"/>
      <c r="S437" s="843"/>
      <c r="T437" s="843"/>
      <c r="U437" s="843"/>
      <c r="V437" s="843"/>
      <c r="W437" s="843"/>
      <c r="X437" s="843"/>
      <c r="Y437" s="843"/>
      <c r="Z437" s="843"/>
      <c r="AA437" s="63"/>
      <c r="AB437" s="63"/>
      <c r="AC437" s="63"/>
    </row>
    <row r="438" spans="1:68" ht="27" hidden="1" customHeight="1" x14ac:dyDescent="0.25">
      <c r="A438" s="60" t="s">
        <v>702</v>
      </c>
      <c r="B438" s="60" t="s">
        <v>703</v>
      </c>
      <c r="C438" s="34">
        <v>4301060439</v>
      </c>
      <c r="D438" s="844">
        <v>4607091384673</v>
      </c>
      <c r="E438" s="844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1073" t="s">
        <v>704</v>
      </c>
      <c r="Q438" s="846"/>
      <c r="R438" s="846"/>
      <c r="S438" s="846"/>
      <c r="T438" s="847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idden="1" x14ac:dyDescent="0.2">
      <c r="A439" s="851"/>
      <c r="B439" s="851"/>
      <c r="C439" s="851"/>
      <c r="D439" s="851"/>
      <c r="E439" s="851"/>
      <c r="F439" s="851"/>
      <c r="G439" s="851"/>
      <c r="H439" s="851"/>
      <c r="I439" s="851"/>
      <c r="J439" s="851"/>
      <c r="K439" s="851"/>
      <c r="L439" s="851"/>
      <c r="M439" s="851"/>
      <c r="N439" s="851"/>
      <c r="O439" s="852"/>
      <c r="P439" s="848" t="s">
        <v>40</v>
      </c>
      <c r="Q439" s="849"/>
      <c r="R439" s="849"/>
      <c r="S439" s="849"/>
      <c r="T439" s="849"/>
      <c r="U439" s="849"/>
      <c r="V439" s="850"/>
      <c r="W439" s="40" t="s">
        <v>39</v>
      </c>
      <c r="X439" s="41">
        <f>IFERROR(X438/H438,"0")</f>
        <v>0</v>
      </c>
      <c r="Y439" s="41">
        <f>IFERROR(Y438/H438,"0")</f>
        <v>0</v>
      </c>
      <c r="Z439" s="41">
        <f>IFERROR(IF(Z438="",0,Z438),"0")</f>
        <v>0</v>
      </c>
      <c r="AA439" s="64"/>
      <c r="AB439" s="64"/>
      <c r="AC439" s="64"/>
    </row>
    <row r="440" spans="1:68" hidden="1" x14ac:dyDescent="0.2">
      <c r="A440" s="851"/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2"/>
      <c r="P440" s="848" t="s">
        <v>40</v>
      </c>
      <c r="Q440" s="849"/>
      <c r="R440" s="849"/>
      <c r="S440" s="849"/>
      <c r="T440" s="849"/>
      <c r="U440" s="849"/>
      <c r="V440" s="850"/>
      <c r="W440" s="40" t="s">
        <v>0</v>
      </c>
      <c r="X440" s="41">
        <f>IFERROR(SUM(X438:X438),"0")</f>
        <v>0</v>
      </c>
      <c r="Y440" s="41">
        <f>IFERROR(SUM(Y438:Y438),"0")</f>
        <v>0</v>
      </c>
      <c r="Z440" s="40"/>
      <c r="AA440" s="64"/>
      <c r="AB440" s="64"/>
      <c r="AC440" s="64"/>
    </row>
    <row r="441" spans="1:68" ht="16.5" hidden="1" customHeight="1" x14ac:dyDescent="0.25">
      <c r="A441" s="842" t="s">
        <v>706</v>
      </c>
      <c r="B441" s="842"/>
      <c r="C441" s="842"/>
      <c r="D441" s="842"/>
      <c r="E441" s="842"/>
      <c r="F441" s="842"/>
      <c r="G441" s="842"/>
      <c r="H441" s="842"/>
      <c r="I441" s="842"/>
      <c r="J441" s="842"/>
      <c r="K441" s="842"/>
      <c r="L441" s="842"/>
      <c r="M441" s="842"/>
      <c r="N441" s="842"/>
      <c r="O441" s="842"/>
      <c r="P441" s="842"/>
      <c r="Q441" s="842"/>
      <c r="R441" s="842"/>
      <c r="S441" s="842"/>
      <c r="T441" s="842"/>
      <c r="U441" s="842"/>
      <c r="V441" s="842"/>
      <c r="W441" s="842"/>
      <c r="X441" s="842"/>
      <c r="Y441" s="842"/>
      <c r="Z441" s="842"/>
      <c r="AA441" s="62"/>
      <c r="AB441" s="62"/>
      <c r="AC441" s="62"/>
    </row>
    <row r="442" spans="1:68" ht="14.25" hidden="1" customHeight="1" x14ac:dyDescent="0.25">
      <c r="A442" s="843" t="s">
        <v>118</v>
      </c>
      <c r="B442" s="843"/>
      <c r="C442" s="843"/>
      <c r="D442" s="843"/>
      <c r="E442" s="843"/>
      <c r="F442" s="843"/>
      <c r="G442" s="843"/>
      <c r="H442" s="843"/>
      <c r="I442" s="843"/>
      <c r="J442" s="843"/>
      <c r="K442" s="843"/>
      <c r="L442" s="843"/>
      <c r="M442" s="843"/>
      <c r="N442" s="843"/>
      <c r="O442" s="843"/>
      <c r="P442" s="843"/>
      <c r="Q442" s="843"/>
      <c r="R442" s="843"/>
      <c r="S442" s="843"/>
      <c r="T442" s="843"/>
      <c r="U442" s="843"/>
      <c r="V442" s="843"/>
      <c r="W442" s="843"/>
      <c r="X442" s="843"/>
      <c r="Y442" s="843"/>
      <c r="Z442" s="843"/>
      <c r="AA442" s="63"/>
      <c r="AB442" s="63"/>
      <c r="AC442" s="63"/>
    </row>
    <row r="443" spans="1:68" ht="27" hidden="1" customHeight="1" x14ac:dyDescent="0.25">
      <c r="A443" s="60" t="s">
        <v>707</v>
      </c>
      <c r="B443" s="60" t="s">
        <v>708</v>
      </c>
      <c r="C443" s="34">
        <v>4301011483</v>
      </c>
      <c r="D443" s="844">
        <v>4680115881907</v>
      </c>
      <c r="E443" s="844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10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46"/>
      <c r="R443" s="846"/>
      <c r="S443" s="846"/>
      <c r="T443" s="847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hidden="1" customHeight="1" x14ac:dyDescent="0.25">
      <c r="A444" s="60" t="s">
        <v>707</v>
      </c>
      <c r="B444" s="60" t="s">
        <v>710</v>
      </c>
      <c r="C444" s="34">
        <v>4301011873</v>
      </c>
      <c r="D444" s="844">
        <v>4680115881907</v>
      </c>
      <c r="E444" s="844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10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6"/>
      <c r="R444" s="846"/>
      <c r="S444" s="846"/>
      <c r="T444" s="84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hidden="1" customHeight="1" x14ac:dyDescent="0.25">
      <c r="A445" s="60" t="s">
        <v>712</v>
      </c>
      <c r="B445" s="60" t="s">
        <v>713</v>
      </c>
      <c r="C445" s="34">
        <v>4301011655</v>
      </c>
      <c r="D445" s="844">
        <v>4680115883925</v>
      </c>
      <c r="E445" s="844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10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46"/>
      <c r="R445" s="846"/>
      <c r="S445" s="846"/>
      <c r="T445" s="84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hidden="1" customHeight="1" x14ac:dyDescent="0.25">
      <c r="A446" s="60" t="s">
        <v>712</v>
      </c>
      <c r="B446" s="60" t="s">
        <v>714</v>
      </c>
      <c r="C446" s="34">
        <v>4301011872</v>
      </c>
      <c r="D446" s="844">
        <v>4680115883925</v>
      </c>
      <c r="E446" s="84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10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6"/>
      <c r="R446" s="846"/>
      <c r="S446" s="846"/>
      <c r="T446" s="84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hidden="1" customHeight="1" x14ac:dyDescent="0.25">
      <c r="A447" s="60" t="s">
        <v>715</v>
      </c>
      <c r="B447" s="60" t="s">
        <v>716</v>
      </c>
      <c r="C447" s="34">
        <v>4301011874</v>
      </c>
      <c r="D447" s="844">
        <v>4680115884892</v>
      </c>
      <c r="E447" s="844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107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46"/>
      <c r="R447" s="846"/>
      <c r="S447" s="846"/>
      <c r="T447" s="84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hidden="1" customHeight="1" x14ac:dyDescent="0.25">
      <c r="A448" s="60" t="s">
        <v>718</v>
      </c>
      <c r="B448" s="60" t="s">
        <v>719</v>
      </c>
      <c r="C448" s="34">
        <v>4301011312</v>
      </c>
      <c r="D448" s="844">
        <v>4607091384192</v>
      </c>
      <c r="E448" s="844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46"/>
      <c r="R448" s="846"/>
      <c r="S448" s="846"/>
      <c r="T448" s="847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hidden="1" customHeight="1" x14ac:dyDescent="0.25">
      <c r="A449" s="60" t="s">
        <v>721</v>
      </c>
      <c r="B449" s="60" t="s">
        <v>722</v>
      </c>
      <c r="C449" s="34">
        <v>4301011875</v>
      </c>
      <c r="D449" s="844">
        <v>4680115884885</v>
      </c>
      <c r="E449" s="844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10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6"/>
      <c r="R449" s="846"/>
      <c r="S449" s="846"/>
      <c r="T449" s="84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hidden="1" customHeight="1" x14ac:dyDescent="0.25">
      <c r="A450" s="60" t="s">
        <v>723</v>
      </c>
      <c r="B450" s="60" t="s">
        <v>724</v>
      </c>
      <c r="C450" s="34">
        <v>4301011871</v>
      </c>
      <c r="D450" s="844">
        <v>4680115884908</v>
      </c>
      <c r="E450" s="84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10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6"/>
      <c r="R450" s="846"/>
      <c r="S450" s="846"/>
      <c r="T450" s="84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idden="1" x14ac:dyDescent="0.2">
      <c r="A451" s="851"/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2"/>
      <c r="P451" s="848" t="s">
        <v>40</v>
      </c>
      <c r="Q451" s="849"/>
      <c r="R451" s="849"/>
      <c r="S451" s="849"/>
      <c r="T451" s="849"/>
      <c r="U451" s="849"/>
      <c r="V451" s="850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hidden="1" x14ac:dyDescent="0.2">
      <c r="A452" s="851"/>
      <c r="B452" s="851"/>
      <c r="C452" s="851"/>
      <c r="D452" s="851"/>
      <c r="E452" s="851"/>
      <c r="F452" s="851"/>
      <c r="G452" s="851"/>
      <c r="H452" s="851"/>
      <c r="I452" s="851"/>
      <c r="J452" s="851"/>
      <c r="K452" s="851"/>
      <c r="L452" s="851"/>
      <c r="M452" s="851"/>
      <c r="N452" s="851"/>
      <c r="O452" s="852"/>
      <c r="P452" s="848" t="s">
        <v>40</v>
      </c>
      <c r="Q452" s="849"/>
      <c r="R452" s="849"/>
      <c r="S452" s="849"/>
      <c r="T452" s="849"/>
      <c r="U452" s="849"/>
      <c r="V452" s="850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hidden="1" customHeight="1" x14ac:dyDescent="0.25">
      <c r="A453" s="843" t="s">
        <v>78</v>
      </c>
      <c r="B453" s="843"/>
      <c r="C453" s="843"/>
      <c r="D453" s="843"/>
      <c r="E453" s="843"/>
      <c r="F453" s="843"/>
      <c r="G453" s="843"/>
      <c r="H453" s="843"/>
      <c r="I453" s="843"/>
      <c r="J453" s="843"/>
      <c r="K453" s="843"/>
      <c r="L453" s="843"/>
      <c r="M453" s="843"/>
      <c r="N453" s="843"/>
      <c r="O453" s="843"/>
      <c r="P453" s="843"/>
      <c r="Q453" s="843"/>
      <c r="R453" s="843"/>
      <c r="S453" s="843"/>
      <c r="T453" s="843"/>
      <c r="U453" s="843"/>
      <c r="V453" s="843"/>
      <c r="W453" s="843"/>
      <c r="X453" s="843"/>
      <c r="Y453" s="843"/>
      <c r="Z453" s="843"/>
      <c r="AA453" s="63"/>
      <c r="AB453" s="63"/>
      <c r="AC453" s="63"/>
    </row>
    <row r="454" spans="1:68" ht="27" hidden="1" customHeight="1" x14ac:dyDescent="0.25">
      <c r="A454" s="60" t="s">
        <v>725</v>
      </c>
      <c r="B454" s="60" t="s">
        <v>726</v>
      </c>
      <c r="C454" s="34">
        <v>4301031303</v>
      </c>
      <c r="D454" s="844">
        <v>4607091384802</v>
      </c>
      <c r="E454" s="844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10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6"/>
      <c r="R454" s="846"/>
      <c r="S454" s="846"/>
      <c r="T454" s="847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hidden="1" customHeight="1" x14ac:dyDescent="0.25">
      <c r="A455" s="60" t="s">
        <v>728</v>
      </c>
      <c r="B455" s="60" t="s">
        <v>729</v>
      </c>
      <c r="C455" s="34">
        <v>4301031304</v>
      </c>
      <c r="D455" s="844">
        <v>4607091384826</v>
      </c>
      <c r="E455" s="84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6"/>
      <c r="R455" s="846"/>
      <c r="S455" s="846"/>
      <c r="T455" s="84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851"/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2"/>
      <c r="P456" s="848" t="s">
        <v>40</v>
      </c>
      <c r="Q456" s="849"/>
      <c r="R456" s="849"/>
      <c r="S456" s="849"/>
      <c r="T456" s="849"/>
      <c r="U456" s="849"/>
      <c r="V456" s="850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hidden="1" x14ac:dyDescent="0.2">
      <c r="A457" s="851"/>
      <c r="B457" s="851"/>
      <c r="C457" s="851"/>
      <c r="D457" s="851"/>
      <c r="E457" s="851"/>
      <c r="F457" s="851"/>
      <c r="G457" s="851"/>
      <c r="H457" s="851"/>
      <c r="I457" s="851"/>
      <c r="J457" s="851"/>
      <c r="K457" s="851"/>
      <c r="L457" s="851"/>
      <c r="M457" s="851"/>
      <c r="N457" s="851"/>
      <c r="O457" s="852"/>
      <c r="P457" s="848" t="s">
        <v>40</v>
      </c>
      <c r="Q457" s="849"/>
      <c r="R457" s="849"/>
      <c r="S457" s="849"/>
      <c r="T457" s="849"/>
      <c r="U457" s="849"/>
      <c r="V457" s="850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843" t="s">
        <v>84</v>
      </c>
      <c r="B458" s="843"/>
      <c r="C458" s="843"/>
      <c r="D458" s="843"/>
      <c r="E458" s="843"/>
      <c r="F458" s="843"/>
      <c r="G458" s="843"/>
      <c r="H458" s="843"/>
      <c r="I458" s="843"/>
      <c r="J458" s="843"/>
      <c r="K458" s="843"/>
      <c r="L458" s="843"/>
      <c r="M458" s="843"/>
      <c r="N458" s="843"/>
      <c r="O458" s="843"/>
      <c r="P458" s="843"/>
      <c r="Q458" s="843"/>
      <c r="R458" s="843"/>
      <c r="S458" s="843"/>
      <c r="T458" s="843"/>
      <c r="U458" s="843"/>
      <c r="V458" s="843"/>
      <c r="W458" s="843"/>
      <c r="X458" s="843"/>
      <c r="Y458" s="843"/>
      <c r="Z458" s="843"/>
      <c r="AA458" s="63"/>
      <c r="AB458" s="63"/>
      <c r="AC458" s="63"/>
    </row>
    <row r="459" spans="1:68" ht="27" hidden="1" customHeight="1" x14ac:dyDescent="0.25">
      <c r="A459" s="60" t="s">
        <v>730</v>
      </c>
      <c r="B459" s="60" t="s">
        <v>731</v>
      </c>
      <c r="C459" s="34">
        <v>4301051899</v>
      </c>
      <c r="D459" s="844">
        <v>4607091384246</v>
      </c>
      <c r="E459" s="844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1084" t="s">
        <v>732</v>
      </c>
      <c r="Q459" s="846"/>
      <c r="R459" s="846"/>
      <c r="S459" s="846"/>
      <c r="T459" s="847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IFERROR(IF(Y459=0,"",ROUNDUP(Y459/H459,0)*0.01898),"")</f>
        <v/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37.5" hidden="1" customHeight="1" x14ac:dyDescent="0.25">
      <c r="A460" s="60" t="s">
        <v>734</v>
      </c>
      <c r="B460" s="60" t="s">
        <v>735</v>
      </c>
      <c r="C460" s="34">
        <v>4301051901</v>
      </c>
      <c r="D460" s="844">
        <v>4680115881976</v>
      </c>
      <c r="E460" s="844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1085" t="s">
        <v>736</v>
      </c>
      <c r="Q460" s="846"/>
      <c r="R460" s="846"/>
      <c r="S460" s="846"/>
      <c r="T460" s="84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hidden="1" customHeight="1" x14ac:dyDescent="0.25">
      <c r="A461" s="60" t="s">
        <v>738</v>
      </c>
      <c r="B461" s="60" t="s">
        <v>739</v>
      </c>
      <c r="C461" s="34">
        <v>4301051634</v>
      </c>
      <c r="D461" s="844">
        <v>4607091384253</v>
      </c>
      <c r="E461" s="844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10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46"/>
      <c r="R461" s="846"/>
      <c r="S461" s="846"/>
      <c r="T461" s="8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hidden="1" customHeight="1" x14ac:dyDescent="0.25">
      <c r="A462" s="60" t="s">
        <v>738</v>
      </c>
      <c r="B462" s="60" t="s">
        <v>741</v>
      </c>
      <c r="C462" s="34">
        <v>4301051297</v>
      </c>
      <c r="D462" s="844">
        <v>4607091384253</v>
      </c>
      <c r="E462" s="844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46"/>
      <c r="R462" s="846"/>
      <c r="S462" s="846"/>
      <c r="T462" s="84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743</v>
      </c>
      <c r="B463" s="60" t="s">
        <v>744</v>
      </c>
      <c r="C463" s="34">
        <v>4301051444</v>
      </c>
      <c r="D463" s="844">
        <v>4680115881969</v>
      </c>
      <c r="E463" s="844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10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6"/>
      <c r="R463" s="846"/>
      <c r="S463" s="846"/>
      <c r="T463" s="84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idden="1" x14ac:dyDescent="0.2">
      <c r="A464" s="851"/>
      <c r="B464" s="851"/>
      <c r="C464" s="851"/>
      <c r="D464" s="851"/>
      <c r="E464" s="851"/>
      <c r="F464" s="851"/>
      <c r="G464" s="851"/>
      <c r="H464" s="851"/>
      <c r="I464" s="851"/>
      <c r="J464" s="851"/>
      <c r="K464" s="851"/>
      <c r="L464" s="851"/>
      <c r="M464" s="851"/>
      <c r="N464" s="851"/>
      <c r="O464" s="852"/>
      <c r="P464" s="848" t="s">
        <v>40</v>
      </c>
      <c r="Q464" s="849"/>
      <c r="R464" s="849"/>
      <c r="S464" s="849"/>
      <c r="T464" s="849"/>
      <c r="U464" s="849"/>
      <c r="V464" s="850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hidden="1" x14ac:dyDescent="0.2">
      <c r="A465" s="851"/>
      <c r="B465" s="851"/>
      <c r="C465" s="851"/>
      <c r="D465" s="851"/>
      <c r="E465" s="851"/>
      <c r="F465" s="851"/>
      <c r="G465" s="851"/>
      <c r="H465" s="851"/>
      <c r="I465" s="851"/>
      <c r="J465" s="851"/>
      <c r="K465" s="851"/>
      <c r="L465" s="851"/>
      <c r="M465" s="851"/>
      <c r="N465" s="851"/>
      <c r="O465" s="852"/>
      <c r="P465" s="848" t="s">
        <v>40</v>
      </c>
      <c r="Q465" s="849"/>
      <c r="R465" s="849"/>
      <c r="S465" s="849"/>
      <c r="T465" s="849"/>
      <c r="U465" s="849"/>
      <c r="V465" s="850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hidden="1" customHeight="1" x14ac:dyDescent="0.25">
      <c r="A466" s="843" t="s">
        <v>209</v>
      </c>
      <c r="B466" s="843"/>
      <c r="C466" s="843"/>
      <c r="D466" s="843"/>
      <c r="E466" s="843"/>
      <c r="F466" s="843"/>
      <c r="G466" s="843"/>
      <c r="H466" s="843"/>
      <c r="I466" s="843"/>
      <c r="J466" s="843"/>
      <c r="K466" s="843"/>
      <c r="L466" s="843"/>
      <c r="M466" s="843"/>
      <c r="N466" s="843"/>
      <c r="O466" s="843"/>
      <c r="P466" s="843"/>
      <c r="Q466" s="843"/>
      <c r="R466" s="843"/>
      <c r="S466" s="843"/>
      <c r="T466" s="843"/>
      <c r="U466" s="843"/>
      <c r="V466" s="843"/>
      <c r="W466" s="843"/>
      <c r="X466" s="843"/>
      <c r="Y466" s="843"/>
      <c r="Z466" s="843"/>
      <c r="AA466" s="63"/>
      <c r="AB466" s="63"/>
      <c r="AC466" s="63"/>
    </row>
    <row r="467" spans="1:68" ht="27" hidden="1" customHeight="1" x14ac:dyDescent="0.25">
      <c r="A467" s="60" t="s">
        <v>746</v>
      </c>
      <c r="B467" s="60" t="s">
        <v>747</v>
      </c>
      <c r="C467" s="34">
        <v>4301060441</v>
      </c>
      <c r="D467" s="844">
        <v>4607091389357</v>
      </c>
      <c r="E467" s="844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1089" t="s">
        <v>748</v>
      </c>
      <c r="Q467" s="846"/>
      <c r="R467" s="846"/>
      <c r="S467" s="846"/>
      <c r="T467" s="847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851"/>
      <c r="B468" s="851"/>
      <c r="C468" s="851"/>
      <c r="D468" s="851"/>
      <c r="E468" s="851"/>
      <c r="F468" s="851"/>
      <c r="G468" s="851"/>
      <c r="H468" s="851"/>
      <c r="I468" s="851"/>
      <c r="J468" s="851"/>
      <c r="K468" s="851"/>
      <c r="L468" s="851"/>
      <c r="M468" s="851"/>
      <c r="N468" s="851"/>
      <c r="O468" s="852"/>
      <c r="P468" s="848" t="s">
        <v>40</v>
      </c>
      <c r="Q468" s="849"/>
      <c r="R468" s="849"/>
      <c r="S468" s="849"/>
      <c r="T468" s="849"/>
      <c r="U468" s="849"/>
      <c r="V468" s="850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hidden="1" x14ac:dyDescent="0.2">
      <c r="A469" s="851"/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2"/>
      <c r="P469" s="848" t="s">
        <v>40</v>
      </c>
      <c r="Q469" s="849"/>
      <c r="R469" s="849"/>
      <c r="S469" s="849"/>
      <c r="T469" s="849"/>
      <c r="U469" s="849"/>
      <c r="V469" s="850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hidden="1" customHeight="1" x14ac:dyDescent="0.2">
      <c r="A470" s="841" t="s">
        <v>750</v>
      </c>
      <c r="B470" s="841"/>
      <c r="C470" s="841"/>
      <c r="D470" s="841"/>
      <c r="E470" s="841"/>
      <c r="F470" s="841"/>
      <c r="G470" s="841"/>
      <c r="H470" s="841"/>
      <c r="I470" s="841"/>
      <c r="J470" s="841"/>
      <c r="K470" s="841"/>
      <c r="L470" s="841"/>
      <c r="M470" s="841"/>
      <c r="N470" s="841"/>
      <c r="O470" s="841"/>
      <c r="P470" s="841"/>
      <c r="Q470" s="841"/>
      <c r="R470" s="841"/>
      <c r="S470" s="841"/>
      <c r="T470" s="841"/>
      <c r="U470" s="841"/>
      <c r="V470" s="841"/>
      <c r="W470" s="841"/>
      <c r="X470" s="841"/>
      <c r="Y470" s="841"/>
      <c r="Z470" s="841"/>
      <c r="AA470" s="52"/>
      <c r="AB470" s="52"/>
      <c r="AC470" s="52"/>
    </row>
    <row r="471" spans="1:68" ht="16.5" hidden="1" customHeight="1" x14ac:dyDescent="0.25">
      <c r="A471" s="842" t="s">
        <v>751</v>
      </c>
      <c r="B471" s="842"/>
      <c r="C471" s="842"/>
      <c r="D471" s="842"/>
      <c r="E471" s="842"/>
      <c r="F471" s="842"/>
      <c r="G471" s="842"/>
      <c r="H471" s="842"/>
      <c r="I471" s="842"/>
      <c r="J471" s="842"/>
      <c r="K471" s="842"/>
      <c r="L471" s="842"/>
      <c r="M471" s="842"/>
      <c r="N471" s="842"/>
      <c r="O471" s="842"/>
      <c r="P471" s="842"/>
      <c r="Q471" s="842"/>
      <c r="R471" s="842"/>
      <c r="S471" s="842"/>
      <c r="T471" s="842"/>
      <c r="U471" s="842"/>
      <c r="V471" s="842"/>
      <c r="W471" s="842"/>
      <c r="X471" s="842"/>
      <c r="Y471" s="842"/>
      <c r="Z471" s="842"/>
      <c r="AA471" s="62"/>
      <c r="AB471" s="62"/>
      <c r="AC471" s="62"/>
    </row>
    <row r="472" spans="1:68" ht="14.25" hidden="1" customHeight="1" x14ac:dyDescent="0.25">
      <c r="A472" s="843" t="s">
        <v>118</v>
      </c>
      <c r="B472" s="843"/>
      <c r="C472" s="843"/>
      <c r="D472" s="843"/>
      <c r="E472" s="843"/>
      <c r="F472" s="843"/>
      <c r="G472" s="843"/>
      <c r="H472" s="843"/>
      <c r="I472" s="843"/>
      <c r="J472" s="843"/>
      <c r="K472" s="843"/>
      <c r="L472" s="843"/>
      <c r="M472" s="843"/>
      <c r="N472" s="843"/>
      <c r="O472" s="843"/>
      <c r="P472" s="843"/>
      <c r="Q472" s="843"/>
      <c r="R472" s="843"/>
      <c r="S472" s="843"/>
      <c r="T472" s="843"/>
      <c r="U472" s="843"/>
      <c r="V472" s="843"/>
      <c r="W472" s="843"/>
      <c r="X472" s="843"/>
      <c r="Y472" s="843"/>
      <c r="Z472" s="843"/>
      <c r="AA472" s="63"/>
      <c r="AB472" s="63"/>
      <c r="AC472" s="63"/>
    </row>
    <row r="473" spans="1:68" ht="27" hidden="1" customHeight="1" x14ac:dyDescent="0.25">
      <c r="A473" s="60" t="s">
        <v>752</v>
      </c>
      <c r="B473" s="60" t="s">
        <v>753</v>
      </c>
      <c r="C473" s="34">
        <v>4301011428</v>
      </c>
      <c r="D473" s="844">
        <v>4607091389708</v>
      </c>
      <c r="E473" s="844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10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6"/>
      <c r="R473" s="846"/>
      <c r="S473" s="846"/>
      <c r="T473" s="84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851"/>
      <c r="B474" s="851"/>
      <c r="C474" s="851"/>
      <c r="D474" s="851"/>
      <c r="E474" s="851"/>
      <c r="F474" s="851"/>
      <c r="G474" s="851"/>
      <c r="H474" s="851"/>
      <c r="I474" s="851"/>
      <c r="J474" s="851"/>
      <c r="K474" s="851"/>
      <c r="L474" s="851"/>
      <c r="M474" s="851"/>
      <c r="N474" s="851"/>
      <c r="O474" s="852"/>
      <c r="P474" s="848" t="s">
        <v>40</v>
      </c>
      <c r="Q474" s="849"/>
      <c r="R474" s="849"/>
      <c r="S474" s="849"/>
      <c r="T474" s="849"/>
      <c r="U474" s="849"/>
      <c r="V474" s="85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hidden="1" x14ac:dyDescent="0.2">
      <c r="A475" s="851"/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2"/>
      <c r="P475" s="848" t="s">
        <v>40</v>
      </c>
      <c r="Q475" s="849"/>
      <c r="R475" s="849"/>
      <c r="S475" s="849"/>
      <c r="T475" s="849"/>
      <c r="U475" s="849"/>
      <c r="V475" s="85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843" t="s">
        <v>78</v>
      </c>
      <c r="B476" s="843"/>
      <c r="C476" s="843"/>
      <c r="D476" s="843"/>
      <c r="E476" s="843"/>
      <c r="F476" s="843"/>
      <c r="G476" s="843"/>
      <c r="H476" s="843"/>
      <c r="I476" s="843"/>
      <c r="J476" s="843"/>
      <c r="K476" s="843"/>
      <c r="L476" s="843"/>
      <c r="M476" s="843"/>
      <c r="N476" s="843"/>
      <c r="O476" s="843"/>
      <c r="P476" s="843"/>
      <c r="Q476" s="843"/>
      <c r="R476" s="843"/>
      <c r="S476" s="843"/>
      <c r="T476" s="843"/>
      <c r="U476" s="843"/>
      <c r="V476" s="843"/>
      <c r="W476" s="843"/>
      <c r="X476" s="843"/>
      <c r="Y476" s="843"/>
      <c r="Z476" s="843"/>
      <c r="AA476" s="63"/>
      <c r="AB476" s="63"/>
      <c r="AC476" s="63"/>
    </row>
    <row r="477" spans="1:68" ht="27" hidden="1" customHeight="1" x14ac:dyDescent="0.25">
      <c r="A477" s="60" t="s">
        <v>755</v>
      </c>
      <c r="B477" s="60" t="s">
        <v>756</v>
      </c>
      <c r="C477" s="34">
        <v>4301031405</v>
      </c>
      <c r="D477" s="844">
        <v>4680115886100</v>
      </c>
      <c r="E477" s="844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1091" t="s">
        <v>757</v>
      </c>
      <c r="Q477" s="846"/>
      <c r="R477" s="846"/>
      <c r="S477" s="846"/>
      <c r="T477" s="84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hidden="1" customHeight="1" x14ac:dyDescent="0.25">
      <c r="A478" s="60" t="s">
        <v>759</v>
      </c>
      <c r="B478" s="60" t="s">
        <v>760</v>
      </c>
      <c r="C478" s="34">
        <v>4301031406</v>
      </c>
      <c r="D478" s="844">
        <v>4680115886117</v>
      </c>
      <c r="E478" s="844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1092" t="s">
        <v>761</v>
      </c>
      <c r="Q478" s="846"/>
      <c r="R478" s="846"/>
      <c r="S478" s="846"/>
      <c r="T478" s="8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hidden="1" customHeight="1" x14ac:dyDescent="0.25">
      <c r="A479" s="60" t="s">
        <v>759</v>
      </c>
      <c r="B479" s="60" t="s">
        <v>763</v>
      </c>
      <c r="C479" s="34">
        <v>4301031382</v>
      </c>
      <c r="D479" s="844">
        <v>4680115886117</v>
      </c>
      <c r="E479" s="844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1093" t="s">
        <v>761</v>
      </c>
      <c r="Q479" s="846"/>
      <c r="R479" s="846"/>
      <c r="S479" s="846"/>
      <c r="T479" s="8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hidden="1" customHeight="1" x14ac:dyDescent="0.25">
      <c r="A480" s="60" t="s">
        <v>764</v>
      </c>
      <c r="B480" s="60" t="s">
        <v>765</v>
      </c>
      <c r="C480" s="34">
        <v>4301031325</v>
      </c>
      <c r="D480" s="844">
        <v>4607091389746</v>
      </c>
      <c r="E480" s="844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6"/>
      <c r="R480" s="846"/>
      <c r="S480" s="846"/>
      <c r="T480" s="84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hidden="1" customHeight="1" x14ac:dyDescent="0.25">
      <c r="A481" s="60" t="s">
        <v>767</v>
      </c>
      <c r="B481" s="60" t="s">
        <v>768</v>
      </c>
      <c r="C481" s="34">
        <v>4301031335</v>
      </c>
      <c r="D481" s="844">
        <v>4680115883147</v>
      </c>
      <c r="E481" s="844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46"/>
      <c r="R481" s="846"/>
      <c r="S481" s="846"/>
      <c r="T481" s="8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hidden="1" customHeight="1" x14ac:dyDescent="0.25">
      <c r="A482" s="60" t="s">
        <v>767</v>
      </c>
      <c r="B482" s="60" t="s">
        <v>769</v>
      </c>
      <c r="C482" s="34">
        <v>4301031366</v>
      </c>
      <c r="D482" s="844">
        <v>4680115883147</v>
      </c>
      <c r="E482" s="84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1096" t="s">
        <v>770</v>
      </c>
      <c r="Q482" s="846"/>
      <c r="R482" s="846"/>
      <c r="S482" s="846"/>
      <c r="T482" s="84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hidden="1" customHeight="1" x14ac:dyDescent="0.25">
      <c r="A483" s="60" t="s">
        <v>771</v>
      </c>
      <c r="B483" s="60" t="s">
        <v>772</v>
      </c>
      <c r="C483" s="34">
        <v>4301031362</v>
      </c>
      <c r="D483" s="844">
        <v>4607091384338</v>
      </c>
      <c r="E483" s="844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46"/>
      <c r="R483" s="846"/>
      <c r="S483" s="846"/>
      <c r="T483" s="84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hidden="1" customHeight="1" x14ac:dyDescent="0.25">
      <c r="A484" s="60" t="s">
        <v>773</v>
      </c>
      <c r="B484" s="60" t="s">
        <v>774</v>
      </c>
      <c r="C484" s="34">
        <v>4301031336</v>
      </c>
      <c r="D484" s="844">
        <v>4680115883154</v>
      </c>
      <c r="E484" s="844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46"/>
      <c r="R484" s="846"/>
      <c r="S484" s="846"/>
      <c r="T484" s="84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hidden="1" customHeight="1" x14ac:dyDescent="0.25">
      <c r="A485" s="60" t="s">
        <v>773</v>
      </c>
      <c r="B485" s="60" t="s">
        <v>776</v>
      </c>
      <c r="C485" s="34">
        <v>4301031374</v>
      </c>
      <c r="D485" s="844">
        <v>4680115883154</v>
      </c>
      <c r="E485" s="844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9" t="s">
        <v>777</v>
      </c>
      <c r="Q485" s="846"/>
      <c r="R485" s="846"/>
      <c r="S485" s="846"/>
      <c r="T485" s="84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hidden="1" customHeight="1" x14ac:dyDescent="0.25">
      <c r="A486" s="60" t="s">
        <v>778</v>
      </c>
      <c r="B486" s="60" t="s">
        <v>779</v>
      </c>
      <c r="C486" s="34">
        <v>4301031331</v>
      </c>
      <c r="D486" s="844">
        <v>4607091389524</v>
      </c>
      <c r="E486" s="844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46"/>
      <c r="R486" s="846"/>
      <c r="S486" s="846"/>
      <c r="T486" s="84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hidden="1" customHeight="1" x14ac:dyDescent="0.25">
      <c r="A487" s="60" t="s">
        <v>778</v>
      </c>
      <c r="B487" s="60" t="s">
        <v>780</v>
      </c>
      <c r="C487" s="34">
        <v>4301031361</v>
      </c>
      <c r="D487" s="844">
        <v>4607091389524</v>
      </c>
      <c r="E487" s="844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46"/>
      <c r="R487" s="846"/>
      <c r="S487" s="846"/>
      <c r="T487" s="84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hidden="1" customHeight="1" x14ac:dyDescent="0.25">
      <c r="A488" s="60" t="s">
        <v>781</v>
      </c>
      <c r="B488" s="60" t="s">
        <v>782</v>
      </c>
      <c r="C488" s="34">
        <v>4301031337</v>
      </c>
      <c r="D488" s="844">
        <v>4680115883161</v>
      </c>
      <c r="E488" s="84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46"/>
      <c r="R488" s="846"/>
      <c r="S488" s="846"/>
      <c r="T488" s="84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hidden="1" customHeight="1" x14ac:dyDescent="0.25">
      <c r="A489" s="60" t="s">
        <v>781</v>
      </c>
      <c r="B489" s="60" t="s">
        <v>784</v>
      </c>
      <c r="C489" s="34">
        <v>4301031364</v>
      </c>
      <c r="D489" s="844">
        <v>4680115883161</v>
      </c>
      <c r="E489" s="84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03" t="s">
        <v>785</v>
      </c>
      <c r="Q489" s="846"/>
      <c r="R489" s="846"/>
      <c r="S489" s="846"/>
      <c r="T489" s="84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hidden="1" customHeight="1" x14ac:dyDescent="0.25">
      <c r="A490" s="60" t="s">
        <v>786</v>
      </c>
      <c r="B490" s="60" t="s">
        <v>787</v>
      </c>
      <c r="C490" s="34">
        <v>4301031333</v>
      </c>
      <c r="D490" s="844">
        <v>4607091389531</v>
      </c>
      <c r="E490" s="84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46"/>
      <c r="R490" s="846"/>
      <c r="S490" s="846"/>
      <c r="T490" s="84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hidden="1" customHeight="1" x14ac:dyDescent="0.25">
      <c r="A491" s="60" t="s">
        <v>786</v>
      </c>
      <c r="B491" s="60" t="s">
        <v>789</v>
      </c>
      <c r="C491" s="34">
        <v>4301031358</v>
      </c>
      <c r="D491" s="844">
        <v>4607091389531</v>
      </c>
      <c r="E491" s="84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6"/>
      <c r="R491" s="846"/>
      <c r="S491" s="846"/>
      <c r="T491" s="84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hidden="1" customHeight="1" x14ac:dyDescent="0.25">
      <c r="A492" s="60" t="s">
        <v>790</v>
      </c>
      <c r="B492" s="60" t="s">
        <v>791</v>
      </c>
      <c r="C492" s="34">
        <v>4301031360</v>
      </c>
      <c r="D492" s="844">
        <v>4607091384345</v>
      </c>
      <c r="E492" s="84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46"/>
      <c r="R492" s="846"/>
      <c r="S492" s="846"/>
      <c r="T492" s="84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hidden="1" customHeight="1" x14ac:dyDescent="0.25">
      <c r="A493" s="60" t="s">
        <v>792</v>
      </c>
      <c r="B493" s="60" t="s">
        <v>793</v>
      </c>
      <c r="C493" s="34">
        <v>4301031255</v>
      </c>
      <c r="D493" s="844">
        <v>4680115883185</v>
      </c>
      <c r="E493" s="84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11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46"/>
      <c r="R493" s="846"/>
      <c r="S493" s="846"/>
      <c r="T493" s="84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hidden="1" customHeight="1" x14ac:dyDescent="0.25">
      <c r="A494" s="60" t="s">
        <v>792</v>
      </c>
      <c r="B494" s="60" t="s">
        <v>795</v>
      </c>
      <c r="C494" s="34">
        <v>4301031368</v>
      </c>
      <c r="D494" s="844">
        <v>4680115883185</v>
      </c>
      <c r="E494" s="84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08" t="s">
        <v>796</v>
      </c>
      <c r="Q494" s="846"/>
      <c r="R494" s="846"/>
      <c r="S494" s="846"/>
      <c r="T494" s="84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idden="1" x14ac:dyDescent="0.2">
      <c r="A495" s="851"/>
      <c r="B495" s="851"/>
      <c r="C495" s="851"/>
      <c r="D495" s="851"/>
      <c r="E495" s="851"/>
      <c r="F495" s="851"/>
      <c r="G495" s="851"/>
      <c r="H495" s="851"/>
      <c r="I495" s="851"/>
      <c r="J495" s="851"/>
      <c r="K495" s="851"/>
      <c r="L495" s="851"/>
      <c r="M495" s="851"/>
      <c r="N495" s="851"/>
      <c r="O495" s="852"/>
      <c r="P495" s="848" t="s">
        <v>40</v>
      </c>
      <c r="Q495" s="849"/>
      <c r="R495" s="849"/>
      <c r="S495" s="849"/>
      <c r="T495" s="849"/>
      <c r="U495" s="849"/>
      <c r="V495" s="850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hidden="1" x14ac:dyDescent="0.2">
      <c r="A496" s="851"/>
      <c r="B496" s="851"/>
      <c r="C496" s="851"/>
      <c r="D496" s="851"/>
      <c r="E496" s="851"/>
      <c r="F496" s="851"/>
      <c r="G496" s="851"/>
      <c r="H496" s="851"/>
      <c r="I496" s="851"/>
      <c r="J496" s="851"/>
      <c r="K496" s="851"/>
      <c r="L496" s="851"/>
      <c r="M496" s="851"/>
      <c r="N496" s="851"/>
      <c r="O496" s="852"/>
      <c r="P496" s="848" t="s">
        <v>40</v>
      </c>
      <c r="Q496" s="849"/>
      <c r="R496" s="849"/>
      <c r="S496" s="849"/>
      <c r="T496" s="849"/>
      <c r="U496" s="849"/>
      <c r="V496" s="850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843" t="s">
        <v>84</v>
      </c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3"/>
      <c r="P497" s="843"/>
      <c r="Q497" s="843"/>
      <c r="R497" s="843"/>
      <c r="S497" s="843"/>
      <c r="T497" s="843"/>
      <c r="U497" s="843"/>
      <c r="V497" s="843"/>
      <c r="W497" s="843"/>
      <c r="X497" s="843"/>
      <c r="Y497" s="843"/>
      <c r="Z497" s="843"/>
      <c r="AA497" s="63"/>
      <c r="AB497" s="63"/>
      <c r="AC497" s="63"/>
    </row>
    <row r="498" spans="1:68" ht="27" hidden="1" customHeight="1" x14ac:dyDescent="0.25">
      <c r="A498" s="60" t="s">
        <v>797</v>
      </c>
      <c r="B498" s="60" t="s">
        <v>798</v>
      </c>
      <c r="C498" s="34">
        <v>4301051284</v>
      </c>
      <c r="D498" s="844">
        <v>4607091384352</v>
      </c>
      <c r="E498" s="844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11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46"/>
      <c r="R498" s="846"/>
      <c r="S498" s="846"/>
      <c r="T498" s="847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800</v>
      </c>
      <c r="B499" s="60" t="s">
        <v>801</v>
      </c>
      <c r="C499" s="34">
        <v>4301051431</v>
      </c>
      <c r="D499" s="844">
        <v>4607091389654</v>
      </c>
      <c r="E499" s="844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1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46"/>
      <c r="R499" s="846"/>
      <c r="S499" s="846"/>
      <c r="T499" s="84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851"/>
      <c r="B500" s="851"/>
      <c r="C500" s="851"/>
      <c r="D500" s="851"/>
      <c r="E500" s="851"/>
      <c r="F500" s="851"/>
      <c r="G500" s="851"/>
      <c r="H500" s="851"/>
      <c r="I500" s="851"/>
      <c r="J500" s="851"/>
      <c r="K500" s="851"/>
      <c r="L500" s="851"/>
      <c r="M500" s="851"/>
      <c r="N500" s="851"/>
      <c r="O500" s="852"/>
      <c r="P500" s="848" t="s">
        <v>40</v>
      </c>
      <c r="Q500" s="849"/>
      <c r="R500" s="849"/>
      <c r="S500" s="849"/>
      <c r="T500" s="849"/>
      <c r="U500" s="849"/>
      <c r="V500" s="850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851"/>
      <c r="B501" s="851"/>
      <c r="C501" s="851"/>
      <c r="D501" s="851"/>
      <c r="E501" s="851"/>
      <c r="F501" s="851"/>
      <c r="G501" s="851"/>
      <c r="H501" s="851"/>
      <c r="I501" s="851"/>
      <c r="J501" s="851"/>
      <c r="K501" s="851"/>
      <c r="L501" s="851"/>
      <c r="M501" s="851"/>
      <c r="N501" s="851"/>
      <c r="O501" s="852"/>
      <c r="P501" s="848" t="s">
        <v>40</v>
      </c>
      <c r="Q501" s="849"/>
      <c r="R501" s="849"/>
      <c r="S501" s="849"/>
      <c r="T501" s="849"/>
      <c r="U501" s="849"/>
      <c r="V501" s="850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843" t="s">
        <v>110</v>
      </c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3"/>
      <c r="P502" s="843"/>
      <c r="Q502" s="843"/>
      <c r="R502" s="843"/>
      <c r="S502" s="843"/>
      <c r="T502" s="843"/>
      <c r="U502" s="843"/>
      <c r="V502" s="843"/>
      <c r="W502" s="843"/>
      <c r="X502" s="843"/>
      <c r="Y502" s="843"/>
      <c r="Z502" s="843"/>
      <c r="AA502" s="63"/>
      <c r="AB502" s="63"/>
      <c r="AC502" s="63"/>
    </row>
    <row r="503" spans="1:68" ht="27" hidden="1" customHeight="1" x14ac:dyDescent="0.25">
      <c r="A503" s="60" t="s">
        <v>803</v>
      </c>
      <c r="B503" s="60" t="s">
        <v>804</v>
      </c>
      <c r="C503" s="34">
        <v>4301170011</v>
      </c>
      <c r="D503" s="844">
        <v>4680115884113</v>
      </c>
      <c r="E503" s="844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11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46"/>
      <c r="R503" s="846"/>
      <c r="S503" s="846"/>
      <c r="T503" s="847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851"/>
      <c r="B504" s="851"/>
      <c r="C504" s="851"/>
      <c r="D504" s="851"/>
      <c r="E504" s="851"/>
      <c r="F504" s="851"/>
      <c r="G504" s="851"/>
      <c r="H504" s="851"/>
      <c r="I504" s="851"/>
      <c r="J504" s="851"/>
      <c r="K504" s="851"/>
      <c r="L504" s="851"/>
      <c r="M504" s="851"/>
      <c r="N504" s="851"/>
      <c r="O504" s="852"/>
      <c r="P504" s="848" t="s">
        <v>40</v>
      </c>
      <c r="Q504" s="849"/>
      <c r="R504" s="849"/>
      <c r="S504" s="849"/>
      <c r="T504" s="849"/>
      <c r="U504" s="849"/>
      <c r="V504" s="850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hidden="1" x14ac:dyDescent="0.2">
      <c r="A505" s="851"/>
      <c r="B505" s="851"/>
      <c r="C505" s="851"/>
      <c r="D505" s="851"/>
      <c r="E505" s="851"/>
      <c r="F505" s="851"/>
      <c r="G505" s="851"/>
      <c r="H505" s="851"/>
      <c r="I505" s="851"/>
      <c r="J505" s="851"/>
      <c r="K505" s="851"/>
      <c r="L505" s="851"/>
      <c r="M505" s="851"/>
      <c r="N505" s="851"/>
      <c r="O505" s="852"/>
      <c r="P505" s="848" t="s">
        <v>40</v>
      </c>
      <c r="Q505" s="849"/>
      <c r="R505" s="849"/>
      <c r="S505" s="849"/>
      <c r="T505" s="849"/>
      <c r="U505" s="849"/>
      <c r="V505" s="850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hidden="1" customHeight="1" x14ac:dyDescent="0.25">
      <c r="A506" s="842" t="s">
        <v>808</v>
      </c>
      <c r="B506" s="842"/>
      <c r="C506" s="842"/>
      <c r="D506" s="842"/>
      <c r="E506" s="842"/>
      <c r="F506" s="842"/>
      <c r="G506" s="842"/>
      <c r="H506" s="842"/>
      <c r="I506" s="842"/>
      <c r="J506" s="842"/>
      <c r="K506" s="842"/>
      <c r="L506" s="842"/>
      <c r="M506" s="842"/>
      <c r="N506" s="842"/>
      <c r="O506" s="842"/>
      <c r="P506" s="842"/>
      <c r="Q506" s="842"/>
      <c r="R506" s="842"/>
      <c r="S506" s="842"/>
      <c r="T506" s="842"/>
      <c r="U506" s="842"/>
      <c r="V506" s="842"/>
      <c r="W506" s="842"/>
      <c r="X506" s="842"/>
      <c r="Y506" s="842"/>
      <c r="Z506" s="842"/>
      <c r="AA506" s="62"/>
      <c r="AB506" s="62"/>
      <c r="AC506" s="62"/>
    </row>
    <row r="507" spans="1:68" ht="14.25" hidden="1" customHeight="1" x14ac:dyDescent="0.25">
      <c r="A507" s="843" t="s">
        <v>168</v>
      </c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3"/>
      <c r="P507" s="843"/>
      <c r="Q507" s="843"/>
      <c r="R507" s="843"/>
      <c r="S507" s="843"/>
      <c r="T507" s="843"/>
      <c r="U507" s="843"/>
      <c r="V507" s="843"/>
      <c r="W507" s="843"/>
      <c r="X507" s="843"/>
      <c r="Y507" s="843"/>
      <c r="Z507" s="843"/>
      <c r="AA507" s="63"/>
      <c r="AB507" s="63"/>
      <c r="AC507" s="63"/>
    </row>
    <row r="508" spans="1:68" ht="27" hidden="1" customHeight="1" x14ac:dyDescent="0.25">
      <c r="A508" s="60" t="s">
        <v>809</v>
      </c>
      <c r="B508" s="60" t="s">
        <v>810</v>
      </c>
      <c r="C508" s="34">
        <v>4301020315</v>
      </c>
      <c r="D508" s="844">
        <v>4607091389364</v>
      </c>
      <c r="E508" s="844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11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46"/>
      <c r="R508" s="846"/>
      <c r="S508" s="846"/>
      <c r="T508" s="8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851"/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2"/>
      <c r="P509" s="848" t="s">
        <v>40</v>
      </c>
      <c r="Q509" s="849"/>
      <c r="R509" s="849"/>
      <c r="S509" s="849"/>
      <c r="T509" s="849"/>
      <c r="U509" s="849"/>
      <c r="V509" s="85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hidden="1" x14ac:dyDescent="0.2">
      <c r="A510" s="851"/>
      <c r="B510" s="851"/>
      <c r="C510" s="851"/>
      <c r="D510" s="851"/>
      <c r="E510" s="851"/>
      <c r="F510" s="851"/>
      <c r="G510" s="851"/>
      <c r="H510" s="851"/>
      <c r="I510" s="851"/>
      <c r="J510" s="851"/>
      <c r="K510" s="851"/>
      <c r="L510" s="851"/>
      <c r="M510" s="851"/>
      <c r="N510" s="851"/>
      <c r="O510" s="852"/>
      <c r="P510" s="848" t="s">
        <v>40</v>
      </c>
      <c r="Q510" s="849"/>
      <c r="R510" s="849"/>
      <c r="S510" s="849"/>
      <c r="T510" s="849"/>
      <c r="U510" s="849"/>
      <c r="V510" s="85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hidden="1" customHeight="1" x14ac:dyDescent="0.25">
      <c r="A511" s="843" t="s">
        <v>78</v>
      </c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3"/>
      <c r="P511" s="843"/>
      <c r="Q511" s="843"/>
      <c r="R511" s="843"/>
      <c r="S511" s="843"/>
      <c r="T511" s="843"/>
      <c r="U511" s="843"/>
      <c r="V511" s="843"/>
      <c r="W511" s="843"/>
      <c r="X511" s="843"/>
      <c r="Y511" s="843"/>
      <c r="Z511" s="843"/>
      <c r="AA511" s="63"/>
      <c r="AB511" s="63"/>
      <c r="AC511" s="63"/>
    </row>
    <row r="512" spans="1:68" ht="27" hidden="1" customHeight="1" x14ac:dyDescent="0.25">
      <c r="A512" s="60" t="s">
        <v>812</v>
      </c>
      <c r="B512" s="60" t="s">
        <v>813</v>
      </c>
      <c r="C512" s="34">
        <v>4301031403</v>
      </c>
      <c r="D512" s="844">
        <v>4680115886094</v>
      </c>
      <c r="E512" s="844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1113" t="s">
        <v>814</v>
      </c>
      <c r="Q512" s="846"/>
      <c r="R512" s="846"/>
      <c r="S512" s="846"/>
      <c r="T512" s="847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IFERROR(IF(Y512=0,"",ROUNDUP(Y512/H512,0)*0.00902),"")</f>
        <v/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816</v>
      </c>
      <c r="B513" s="60" t="s">
        <v>817</v>
      </c>
      <c r="C513" s="34">
        <v>4301031363</v>
      </c>
      <c r="D513" s="844">
        <v>4607091389425</v>
      </c>
      <c r="E513" s="844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11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46"/>
      <c r="R513" s="846"/>
      <c r="S513" s="846"/>
      <c r="T513" s="8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819</v>
      </c>
      <c r="B514" s="60" t="s">
        <v>820</v>
      </c>
      <c r="C514" s="34">
        <v>4301031373</v>
      </c>
      <c r="D514" s="844">
        <v>4680115880771</v>
      </c>
      <c r="E514" s="844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1115" t="s">
        <v>821</v>
      </c>
      <c r="Q514" s="846"/>
      <c r="R514" s="846"/>
      <c r="S514" s="846"/>
      <c r="T514" s="8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hidden="1" customHeight="1" x14ac:dyDescent="0.25">
      <c r="A515" s="60" t="s">
        <v>823</v>
      </c>
      <c r="B515" s="60" t="s">
        <v>824</v>
      </c>
      <c r="C515" s="34">
        <v>4301031327</v>
      </c>
      <c r="D515" s="844">
        <v>4607091389500</v>
      </c>
      <c r="E515" s="84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46"/>
      <c r="R515" s="846"/>
      <c r="S515" s="846"/>
      <c r="T515" s="84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823</v>
      </c>
      <c r="B516" s="60" t="s">
        <v>825</v>
      </c>
      <c r="C516" s="34">
        <v>4301031359</v>
      </c>
      <c r="D516" s="844">
        <v>4607091389500</v>
      </c>
      <c r="E516" s="844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46"/>
      <c r="R516" s="846"/>
      <c r="S516" s="846"/>
      <c r="T516" s="84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851"/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2"/>
      <c r="P517" s="848" t="s">
        <v>40</v>
      </c>
      <c r="Q517" s="849"/>
      <c r="R517" s="849"/>
      <c r="S517" s="849"/>
      <c r="T517" s="849"/>
      <c r="U517" s="849"/>
      <c r="V517" s="850"/>
      <c r="W517" s="40" t="s">
        <v>39</v>
      </c>
      <c r="X517" s="41">
        <f>IFERROR(X512/H512,"0")+IFERROR(X513/H513,"0")+IFERROR(X514/H514,"0")+IFERROR(X515/H515,"0")+IFERROR(X516/H516,"0")</f>
        <v>0</v>
      </c>
      <c r="Y517" s="41">
        <f>IFERROR(Y512/H512,"0")+IFERROR(Y513/H513,"0")+IFERROR(Y514/H514,"0")+IFERROR(Y515/H515,"0")+IFERROR(Y516/H516,"0")</f>
        <v>0</v>
      </c>
      <c r="Z517" s="41">
        <f>IFERROR(IF(Z512="",0,Z512),"0")+IFERROR(IF(Z513="",0,Z513),"0")+IFERROR(IF(Z514="",0,Z514),"0")+IFERROR(IF(Z515="",0,Z515),"0")+IFERROR(IF(Z516="",0,Z516),"0")</f>
        <v>0</v>
      </c>
      <c r="AA517" s="64"/>
      <c r="AB517" s="64"/>
      <c r="AC517" s="64"/>
    </row>
    <row r="518" spans="1:68" hidden="1" x14ac:dyDescent="0.2">
      <c r="A518" s="851"/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2"/>
      <c r="P518" s="848" t="s">
        <v>40</v>
      </c>
      <c r="Q518" s="849"/>
      <c r="R518" s="849"/>
      <c r="S518" s="849"/>
      <c r="T518" s="849"/>
      <c r="U518" s="849"/>
      <c r="V518" s="850"/>
      <c r="W518" s="40" t="s">
        <v>0</v>
      </c>
      <c r="X518" s="41">
        <f>IFERROR(SUM(X512:X516),"0")</f>
        <v>0</v>
      </c>
      <c r="Y518" s="41">
        <f>IFERROR(SUM(Y512:Y516),"0")</f>
        <v>0</v>
      </c>
      <c r="Z518" s="40"/>
      <c r="AA518" s="64"/>
      <c r="AB518" s="64"/>
      <c r="AC518" s="64"/>
    </row>
    <row r="519" spans="1:68" ht="16.5" hidden="1" customHeight="1" x14ac:dyDescent="0.25">
      <c r="A519" s="842" t="s">
        <v>826</v>
      </c>
      <c r="B519" s="842"/>
      <c r="C519" s="842"/>
      <c r="D519" s="842"/>
      <c r="E519" s="842"/>
      <c r="F519" s="842"/>
      <c r="G519" s="842"/>
      <c r="H519" s="842"/>
      <c r="I519" s="842"/>
      <c r="J519" s="842"/>
      <c r="K519" s="842"/>
      <c r="L519" s="842"/>
      <c r="M519" s="842"/>
      <c r="N519" s="842"/>
      <c r="O519" s="842"/>
      <c r="P519" s="842"/>
      <c r="Q519" s="842"/>
      <c r="R519" s="842"/>
      <c r="S519" s="842"/>
      <c r="T519" s="842"/>
      <c r="U519" s="842"/>
      <c r="V519" s="842"/>
      <c r="W519" s="842"/>
      <c r="X519" s="842"/>
      <c r="Y519" s="842"/>
      <c r="Z519" s="842"/>
      <c r="AA519" s="62"/>
      <c r="AB519" s="62"/>
      <c r="AC519" s="62"/>
    </row>
    <row r="520" spans="1:68" ht="14.25" hidden="1" customHeight="1" x14ac:dyDescent="0.25">
      <c r="A520" s="843" t="s">
        <v>78</v>
      </c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3"/>
      <c r="P520" s="843"/>
      <c r="Q520" s="843"/>
      <c r="R520" s="843"/>
      <c r="S520" s="843"/>
      <c r="T520" s="843"/>
      <c r="U520" s="843"/>
      <c r="V520" s="843"/>
      <c r="W520" s="843"/>
      <c r="X520" s="843"/>
      <c r="Y520" s="843"/>
      <c r="Z520" s="843"/>
      <c r="AA520" s="63"/>
      <c r="AB520" s="63"/>
      <c r="AC520" s="63"/>
    </row>
    <row r="521" spans="1:68" ht="27" hidden="1" customHeight="1" x14ac:dyDescent="0.25">
      <c r="A521" s="60" t="s">
        <v>827</v>
      </c>
      <c r="B521" s="60" t="s">
        <v>828</v>
      </c>
      <c r="C521" s="34">
        <v>4301031294</v>
      </c>
      <c r="D521" s="844">
        <v>4680115885189</v>
      </c>
      <c r="E521" s="844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46"/>
      <c r="R521" s="846"/>
      <c r="S521" s="846"/>
      <c r="T521" s="84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4301031293</v>
      </c>
      <c r="D522" s="844">
        <v>4680115885172</v>
      </c>
      <c r="E522" s="844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46"/>
      <c r="R522" s="846"/>
      <c r="S522" s="846"/>
      <c r="T522" s="84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832</v>
      </c>
      <c r="B523" s="60" t="s">
        <v>833</v>
      </c>
      <c r="C523" s="34">
        <v>4301031347</v>
      </c>
      <c r="D523" s="844">
        <v>4680115885110</v>
      </c>
      <c r="E523" s="844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1120" t="s">
        <v>834</v>
      </c>
      <c r="Q523" s="846"/>
      <c r="R523" s="846"/>
      <c r="S523" s="846"/>
      <c r="T523" s="847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836</v>
      </c>
      <c r="B524" s="60" t="s">
        <v>837</v>
      </c>
      <c r="C524" s="34">
        <v>4301031416</v>
      </c>
      <c r="D524" s="844">
        <v>4680115885219</v>
      </c>
      <c r="E524" s="844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21" t="s">
        <v>838</v>
      </c>
      <c r="Q524" s="846"/>
      <c r="R524" s="846"/>
      <c r="S524" s="846"/>
      <c r="T524" s="847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851"/>
      <c r="B525" s="851"/>
      <c r="C525" s="851"/>
      <c r="D525" s="851"/>
      <c r="E525" s="851"/>
      <c r="F525" s="851"/>
      <c r="G525" s="851"/>
      <c r="H525" s="851"/>
      <c r="I525" s="851"/>
      <c r="J525" s="851"/>
      <c r="K525" s="851"/>
      <c r="L525" s="851"/>
      <c r="M525" s="851"/>
      <c r="N525" s="851"/>
      <c r="O525" s="852"/>
      <c r="P525" s="848" t="s">
        <v>40</v>
      </c>
      <c r="Q525" s="849"/>
      <c r="R525" s="849"/>
      <c r="S525" s="849"/>
      <c r="T525" s="849"/>
      <c r="U525" s="849"/>
      <c r="V525" s="850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851"/>
      <c r="B526" s="851"/>
      <c r="C526" s="851"/>
      <c r="D526" s="851"/>
      <c r="E526" s="851"/>
      <c r="F526" s="851"/>
      <c r="G526" s="851"/>
      <c r="H526" s="851"/>
      <c r="I526" s="851"/>
      <c r="J526" s="851"/>
      <c r="K526" s="851"/>
      <c r="L526" s="851"/>
      <c r="M526" s="851"/>
      <c r="N526" s="851"/>
      <c r="O526" s="852"/>
      <c r="P526" s="848" t="s">
        <v>40</v>
      </c>
      <c r="Q526" s="849"/>
      <c r="R526" s="849"/>
      <c r="S526" s="849"/>
      <c r="T526" s="849"/>
      <c r="U526" s="849"/>
      <c r="V526" s="850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hidden="1" customHeight="1" x14ac:dyDescent="0.25">
      <c r="A527" s="842" t="s">
        <v>840</v>
      </c>
      <c r="B527" s="842"/>
      <c r="C527" s="842"/>
      <c r="D527" s="842"/>
      <c r="E527" s="842"/>
      <c r="F527" s="842"/>
      <c r="G527" s="842"/>
      <c r="H527" s="842"/>
      <c r="I527" s="842"/>
      <c r="J527" s="842"/>
      <c r="K527" s="842"/>
      <c r="L527" s="842"/>
      <c r="M527" s="842"/>
      <c r="N527" s="842"/>
      <c r="O527" s="842"/>
      <c r="P527" s="842"/>
      <c r="Q527" s="842"/>
      <c r="R527" s="842"/>
      <c r="S527" s="842"/>
      <c r="T527" s="842"/>
      <c r="U527" s="842"/>
      <c r="V527" s="842"/>
      <c r="W527" s="842"/>
      <c r="X527" s="842"/>
      <c r="Y527" s="842"/>
      <c r="Z527" s="842"/>
      <c r="AA527" s="62"/>
      <c r="AB527" s="62"/>
      <c r="AC527" s="62"/>
    </row>
    <row r="528" spans="1:68" ht="14.25" hidden="1" customHeight="1" x14ac:dyDescent="0.25">
      <c r="A528" s="843" t="s">
        <v>78</v>
      </c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3"/>
      <c r="P528" s="843"/>
      <c r="Q528" s="843"/>
      <c r="R528" s="843"/>
      <c r="S528" s="843"/>
      <c r="T528" s="843"/>
      <c r="U528" s="843"/>
      <c r="V528" s="843"/>
      <c r="W528" s="843"/>
      <c r="X528" s="843"/>
      <c r="Y528" s="843"/>
      <c r="Z528" s="843"/>
      <c r="AA528" s="63"/>
      <c r="AB528" s="63"/>
      <c r="AC528" s="63"/>
    </row>
    <row r="529" spans="1:68" ht="27" hidden="1" customHeight="1" x14ac:dyDescent="0.25">
      <c r="A529" s="60" t="s">
        <v>841</v>
      </c>
      <c r="B529" s="60" t="s">
        <v>842</v>
      </c>
      <c r="C529" s="34">
        <v>4301031261</v>
      </c>
      <c r="D529" s="844">
        <v>4680115885103</v>
      </c>
      <c r="E529" s="844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46"/>
      <c r="R529" s="846"/>
      <c r="S529" s="846"/>
      <c r="T529" s="8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851"/>
      <c r="B530" s="851"/>
      <c r="C530" s="851"/>
      <c r="D530" s="851"/>
      <c r="E530" s="851"/>
      <c r="F530" s="851"/>
      <c r="G530" s="851"/>
      <c r="H530" s="851"/>
      <c r="I530" s="851"/>
      <c r="J530" s="851"/>
      <c r="K530" s="851"/>
      <c r="L530" s="851"/>
      <c r="M530" s="851"/>
      <c r="N530" s="851"/>
      <c r="O530" s="852"/>
      <c r="P530" s="848" t="s">
        <v>40</v>
      </c>
      <c r="Q530" s="849"/>
      <c r="R530" s="849"/>
      <c r="S530" s="849"/>
      <c r="T530" s="849"/>
      <c r="U530" s="849"/>
      <c r="V530" s="850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hidden="1" x14ac:dyDescent="0.2">
      <c r="A531" s="851"/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2"/>
      <c r="P531" s="848" t="s">
        <v>40</v>
      </c>
      <c r="Q531" s="849"/>
      <c r="R531" s="849"/>
      <c r="S531" s="849"/>
      <c r="T531" s="849"/>
      <c r="U531" s="849"/>
      <c r="V531" s="850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843" t="s">
        <v>209</v>
      </c>
      <c r="B532" s="843"/>
      <c r="C532" s="843"/>
      <c r="D532" s="843"/>
      <c r="E532" s="843"/>
      <c r="F532" s="843"/>
      <c r="G532" s="843"/>
      <c r="H532" s="843"/>
      <c r="I532" s="843"/>
      <c r="J532" s="843"/>
      <c r="K532" s="843"/>
      <c r="L532" s="843"/>
      <c r="M532" s="843"/>
      <c r="N532" s="843"/>
      <c r="O532" s="843"/>
      <c r="P532" s="843"/>
      <c r="Q532" s="843"/>
      <c r="R532" s="843"/>
      <c r="S532" s="843"/>
      <c r="T532" s="843"/>
      <c r="U532" s="843"/>
      <c r="V532" s="843"/>
      <c r="W532" s="843"/>
      <c r="X532" s="843"/>
      <c r="Y532" s="843"/>
      <c r="Z532" s="843"/>
      <c r="AA532" s="63"/>
      <c r="AB532" s="63"/>
      <c r="AC532" s="63"/>
    </row>
    <row r="533" spans="1:68" ht="27" hidden="1" customHeight="1" x14ac:dyDescent="0.25">
      <c r="A533" s="60" t="s">
        <v>844</v>
      </c>
      <c r="B533" s="60" t="s">
        <v>845</v>
      </c>
      <c r="C533" s="34">
        <v>4301060412</v>
      </c>
      <c r="D533" s="844">
        <v>4680115885509</v>
      </c>
      <c r="E533" s="844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112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46"/>
      <c r="R533" s="846"/>
      <c r="S533" s="846"/>
      <c r="T533" s="8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851"/>
      <c r="B534" s="851"/>
      <c r="C534" s="851"/>
      <c r="D534" s="851"/>
      <c r="E534" s="851"/>
      <c r="F534" s="851"/>
      <c r="G534" s="851"/>
      <c r="H534" s="851"/>
      <c r="I534" s="851"/>
      <c r="J534" s="851"/>
      <c r="K534" s="851"/>
      <c r="L534" s="851"/>
      <c r="M534" s="851"/>
      <c r="N534" s="851"/>
      <c r="O534" s="852"/>
      <c r="P534" s="848" t="s">
        <v>40</v>
      </c>
      <c r="Q534" s="849"/>
      <c r="R534" s="849"/>
      <c r="S534" s="849"/>
      <c r="T534" s="849"/>
      <c r="U534" s="849"/>
      <c r="V534" s="850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hidden="1" x14ac:dyDescent="0.2">
      <c r="A535" s="851"/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2"/>
      <c r="P535" s="848" t="s">
        <v>40</v>
      </c>
      <c r="Q535" s="849"/>
      <c r="R535" s="849"/>
      <c r="S535" s="849"/>
      <c r="T535" s="849"/>
      <c r="U535" s="849"/>
      <c r="V535" s="850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hidden="1" customHeight="1" x14ac:dyDescent="0.2">
      <c r="A536" s="841" t="s">
        <v>847</v>
      </c>
      <c r="B536" s="841"/>
      <c r="C536" s="841"/>
      <c r="D536" s="841"/>
      <c r="E536" s="841"/>
      <c r="F536" s="841"/>
      <c r="G536" s="841"/>
      <c r="H536" s="841"/>
      <c r="I536" s="841"/>
      <c r="J536" s="841"/>
      <c r="K536" s="841"/>
      <c r="L536" s="841"/>
      <c r="M536" s="841"/>
      <c r="N536" s="841"/>
      <c r="O536" s="841"/>
      <c r="P536" s="841"/>
      <c r="Q536" s="841"/>
      <c r="R536" s="841"/>
      <c r="S536" s="841"/>
      <c r="T536" s="841"/>
      <c r="U536" s="841"/>
      <c r="V536" s="841"/>
      <c r="W536" s="841"/>
      <c r="X536" s="841"/>
      <c r="Y536" s="841"/>
      <c r="Z536" s="841"/>
      <c r="AA536" s="52"/>
      <c r="AB536" s="52"/>
      <c r="AC536" s="52"/>
    </row>
    <row r="537" spans="1:68" ht="16.5" hidden="1" customHeight="1" x14ac:dyDescent="0.25">
      <c r="A537" s="842" t="s">
        <v>847</v>
      </c>
      <c r="B537" s="842"/>
      <c r="C537" s="842"/>
      <c r="D537" s="842"/>
      <c r="E537" s="842"/>
      <c r="F537" s="842"/>
      <c r="G537" s="842"/>
      <c r="H537" s="842"/>
      <c r="I537" s="842"/>
      <c r="J537" s="842"/>
      <c r="K537" s="842"/>
      <c r="L537" s="842"/>
      <c r="M537" s="842"/>
      <c r="N537" s="842"/>
      <c r="O537" s="842"/>
      <c r="P537" s="842"/>
      <c r="Q537" s="842"/>
      <c r="R537" s="842"/>
      <c r="S537" s="842"/>
      <c r="T537" s="842"/>
      <c r="U537" s="842"/>
      <c r="V537" s="842"/>
      <c r="W537" s="842"/>
      <c r="X537" s="842"/>
      <c r="Y537" s="842"/>
      <c r="Z537" s="842"/>
      <c r="AA537" s="62"/>
      <c r="AB537" s="62"/>
      <c r="AC537" s="62"/>
    </row>
    <row r="538" spans="1:68" ht="14.25" hidden="1" customHeight="1" x14ac:dyDescent="0.25">
      <c r="A538" s="843" t="s">
        <v>118</v>
      </c>
      <c r="B538" s="843"/>
      <c r="C538" s="843"/>
      <c r="D538" s="843"/>
      <c r="E538" s="843"/>
      <c r="F538" s="843"/>
      <c r="G538" s="843"/>
      <c r="H538" s="843"/>
      <c r="I538" s="843"/>
      <c r="J538" s="843"/>
      <c r="K538" s="843"/>
      <c r="L538" s="843"/>
      <c r="M538" s="843"/>
      <c r="N538" s="843"/>
      <c r="O538" s="843"/>
      <c r="P538" s="843"/>
      <c r="Q538" s="843"/>
      <c r="R538" s="843"/>
      <c r="S538" s="843"/>
      <c r="T538" s="843"/>
      <c r="U538" s="843"/>
      <c r="V538" s="843"/>
      <c r="W538" s="843"/>
      <c r="X538" s="843"/>
      <c r="Y538" s="843"/>
      <c r="Z538" s="843"/>
      <c r="AA538" s="63"/>
      <c r="AB538" s="63"/>
      <c r="AC538" s="63"/>
    </row>
    <row r="539" spans="1:68" ht="27" hidden="1" customHeight="1" x14ac:dyDescent="0.25">
      <c r="A539" s="60" t="s">
        <v>848</v>
      </c>
      <c r="B539" s="60" t="s">
        <v>849</v>
      </c>
      <c r="C539" s="34">
        <v>4301011795</v>
      </c>
      <c r="D539" s="844">
        <v>4607091389067</v>
      </c>
      <c r="E539" s="844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46"/>
      <c r="R539" s="846"/>
      <c r="S539" s="846"/>
      <c r="T539" s="8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hidden="1" customHeight="1" x14ac:dyDescent="0.25">
      <c r="A540" s="60" t="s">
        <v>850</v>
      </c>
      <c r="B540" s="60" t="s">
        <v>851</v>
      </c>
      <c r="C540" s="34">
        <v>4301011961</v>
      </c>
      <c r="D540" s="844">
        <v>4680115885271</v>
      </c>
      <c r="E540" s="844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46"/>
      <c r="R540" s="846"/>
      <c r="S540" s="846"/>
      <c r="T540" s="8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hidden="1" customHeight="1" x14ac:dyDescent="0.25">
      <c r="A541" s="60" t="s">
        <v>853</v>
      </c>
      <c r="B541" s="60" t="s">
        <v>854</v>
      </c>
      <c r="C541" s="34">
        <v>4301011774</v>
      </c>
      <c r="D541" s="844">
        <v>4680115884502</v>
      </c>
      <c r="E541" s="84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46"/>
      <c r="R541" s="846"/>
      <c r="S541" s="846"/>
      <c r="T541" s="8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hidden="1" customHeight="1" x14ac:dyDescent="0.25">
      <c r="A542" s="60" t="s">
        <v>856</v>
      </c>
      <c r="B542" s="60" t="s">
        <v>857</v>
      </c>
      <c r="C542" s="34">
        <v>4301011771</v>
      </c>
      <c r="D542" s="844">
        <v>4607091389104</v>
      </c>
      <c r="E542" s="84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11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46"/>
      <c r="R542" s="846"/>
      <c r="S542" s="846"/>
      <c r="T542" s="847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103"/>
        <v>0</v>
      </c>
      <c r="Z542" s="39" t="str">
        <f t="shared" si="104"/>
        <v/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0</v>
      </c>
      <c r="BN542" s="75">
        <f t="shared" si="106"/>
        <v>0</v>
      </c>
      <c r="BO542" s="75">
        <f t="shared" si="107"/>
        <v>0</v>
      </c>
      <c r="BP542" s="75">
        <f t="shared" si="108"/>
        <v>0</v>
      </c>
    </row>
    <row r="543" spans="1:68" ht="16.5" hidden="1" customHeight="1" x14ac:dyDescent="0.25">
      <c r="A543" s="60" t="s">
        <v>859</v>
      </c>
      <c r="B543" s="60" t="s">
        <v>860</v>
      </c>
      <c r="C543" s="34">
        <v>4301011799</v>
      </c>
      <c r="D543" s="844">
        <v>4680115884519</v>
      </c>
      <c r="E543" s="84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46"/>
      <c r="R543" s="846"/>
      <c r="S543" s="846"/>
      <c r="T543" s="8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hidden="1" customHeight="1" x14ac:dyDescent="0.25">
      <c r="A544" s="60" t="s">
        <v>862</v>
      </c>
      <c r="B544" s="60" t="s">
        <v>863</v>
      </c>
      <c r="C544" s="34">
        <v>4301011376</v>
      </c>
      <c r="D544" s="844">
        <v>4680115885226</v>
      </c>
      <c r="E544" s="84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11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46"/>
      <c r="R544" s="846"/>
      <c r="S544" s="846"/>
      <c r="T544" s="847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103"/>
        <v>0</v>
      </c>
      <c r="Z544" s="39" t="str">
        <f t="shared" si="104"/>
        <v/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0</v>
      </c>
      <c r="BN544" s="75">
        <f t="shared" si="106"/>
        <v>0</v>
      </c>
      <c r="BO544" s="75">
        <f t="shared" si="107"/>
        <v>0</v>
      </c>
      <c r="BP544" s="75">
        <f t="shared" si="108"/>
        <v>0</v>
      </c>
    </row>
    <row r="545" spans="1:68" ht="27" hidden="1" customHeight="1" x14ac:dyDescent="0.25">
      <c r="A545" s="60" t="s">
        <v>865</v>
      </c>
      <c r="B545" s="60" t="s">
        <v>866</v>
      </c>
      <c r="C545" s="34">
        <v>4301011778</v>
      </c>
      <c r="D545" s="844">
        <v>4680115880603</v>
      </c>
      <c r="E545" s="844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11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46"/>
      <c r="R545" s="846"/>
      <c r="S545" s="846"/>
      <c r="T545" s="84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hidden="1" customHeight="1" x14ac:dyDescent="0.25">
      <c r="A546" s="60" t="s">
        <v>865</v>
      </c>
      <c r="B546" s="60" t="s">
        <v>867</v>
      </c>
      <c r="C546" s="34">
        <v>4301012035</v>
      </c>
      <c r="D546" s="844">
        <v>4680115880603</v>
      </c>
      <c r="E546" s="844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46"/>
      <c r="R546" s="846"/>
      <c r="S546" s="846"/>
      <c r="T546" s="84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hidden="1" customHeight="1" x14ac:dyDescent="0.25">
      <c r="A547" s="60" t="s">
        <v>868</v>
      </c>
      <c r="B547" s="60" t="s">
        <v>869</v>
      </c>
      <c r="C547" s="34">
        <v>4301012036</v>
      </c>
      <c r="D547" s="844">
        <v>4680115882782</v>
      </c>
      <c r="E547" s="844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11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46"/>
      <c r="R547" s="846"/>
      <c r="S547" s="846"/>
      <c r="T547" s="8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hidden="1" customHeight="1" x14ac:dyDescent="0.25">
      <c r="A548" s="60" t="s">
        <v>870</v>
      </c>
      <c r="B548" s="60" t="s">
        <v>871</v>
      </c>
      <c r="C548" s="34">
        <v>4301012050</v>
      </c>
      <c r="D548" s="844">
        <v>4680115885479</v>
      </c>
      <c r="E548" s="844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1133" t="s">
        <v>872</v>
      </c>
      <c r="Q548" s="846"/>
      <c r="R548" s="846"/>
      <c r="S548" s="846"/>
      <c r="T548" s="8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hidden="1" customHeight="1" x14ac:dyDescent="0.25">
      <c r="A549" s="60" t="s">
        <v>874</v>
      </c>
      <c r="B549" s="60" t="s">
        <v>875</v>
      </c>
      <c r="C549" s="34">
        <v>4301011784</v>
      </c>
      <c r="D549" s="844">
        <v>4607091389982</v>
      </c>
      <c r="E549" s="844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46"/>
      <c r="R549" s="846"/>
      <c r="S549" s="846"/>
      <c r="T549" s="8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hidden="1" customHeight="1" x14ac:dyDescent="0.25">
      <c r="A550" s="60" t="s">
        <v>874</v>
      </c>
      <c r="B550" s="60" t="s">
        <v>876</v>
      </c>
      <c r="C550" s="34">
        <v>4301012034</v>
      </c>
      <c r="D550" s="844">
        <v>4607091389982</v>
      </c>
      <c r="E550" s="844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11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46"/>
      <c r="R550" s="846"/>
      <c r="S550" s="846"/>
      <c r="T550" s="8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hidden="1" customHeight="1" x14ac:dyDescent="0.25">
      <c r="A551" s="60" t="s">
        <v>877</v>
      </c>
      <c r="B551" s="60" t="s">
        <v>878</v>
      </c>
      <c r="C551" s="34">
        <v>4301012057</v>
      </c>
      <c r="D551" s="844">
        <v>4680115886483</v>
      </c>
      <c r="E551" s="844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1136" t="s">
        <v>879</v>
      </c>
      <c r="Q551" s="846"/>
      <c r="R551" s="846"/>
      <c r="S551" s="846"/>
      <c r="T551" s="8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hidden="1" customHeight="1" x14ac:dyDescent="0.25">
      <c r="A552" s="60" t="s">
        <v>880</v>
      </c>
      <c r="B552" s="60" t="s">
        <v>881</v>
      </c>
      <c r="C552" s="34">
        <v>4301012058</v>
      </c>
      <c r="D552" s="844">
        <v>4680115886490</v>
      </c>
      <c r="E552" s="844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1137" t="s">
        <v>882</v>
      </c>
      <c r="Q552" s="846"/>
      <c r="R552" s="846"/>
      <c r="S552" s="846"/>
      <c r="T552" s="8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hidden="1" customHeight="1" x14ac:dyDescent="0.25">
      <c r="A553" s="60" t="s">
        <v>883</v>
      </c>
      <c r="B553" s="60" t="s">
        <v>884</v>
      </c>
      <c r="C553" s="34">
        <v>4301012055</v>
      </c>
      <c r="D553" s="844">
        <v>4680115886469</v>
      </c>
      <c r="E553" s="84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1138" t="s">
        <v>885</v>
      </c>
      <c r="Q553" s="846"/>
      <c r="R553" s="846"/>
      <c r="S553" s="846"/>
      <c r="T553" s="84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hidden="1" x14ac:dyDescent="0.2">
      <c r="A554" s="851"/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2"/>
      <c r="P554" s="848" t="s">
        <v>40</v>
      </c>
      <c r="Q554" s="849"/>
      <c r="R554" s="849"/>
      <c r="S554" s="849"/>
      <c r="T554" s="849"/>
      <c r="U554" s="849"/>
      <c r="V554" s="850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hidden="1" x14ac:dyDescent="0.2">
      <c r="A555" s="851"/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2"/>
      <c r="P555" s="848" t="s">
        <v>40</v>
      </c>
      <c r="Q555" s="849"/>
      <c r="R555" s="849"/>
      <c r="S555" s="849"/>
      <c r="T555" s="849"/>
      <c r="U555" s="849"/>
      <c r="V555" s="850"/>
      <c r="W555" s="40" t="s">
        <v>0</v>
      </c>
      <c r="X555" s="41">
        <f>IFERROR(SUM(X539:X553),"0")</f>
        <v>0</v>
      </c>
      <c r="Y555" s="41">
        <f>IFERROR(SUM(Y539:Y553),"0")</f>
        <v>0</v>
      </c>
      <c r="Z555" s="40"/>
      <c r="AA555" s="64"/>
      <c r="AB555" s="64"/>
      <c r="AC555" s="64"/>
    </row>
    <row r="556" spans="1:68" ht="14.25" hidden="1" customHeight="1" x14ac:dyDescent="0.25">
      <c r="A556" s="843" t="s">
        <v>168</v>
      </c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3"/>
      <c r="P556" s="843"/>
      <c r="Q556" s="843"/>
      <c r="R556" s="843"/>
      <c r="S556" s="843"/>
      <c r="T556" s="843"/>
      <c r="U556" s="843"/>
      <c r="V556" s="843"/>
      <c r="W556" s="843"/>
      <c r="X556" s="843"/>
      <c r="Y556" s="843"/>
      <c r="Z556" s="843"/>
      <c r="AA556" s="63"/>
      <c r="AB556" s="63"/>
      <c r="AC556" s="63"/>
    </row>
    <row r="557" spans="1:68" ht="16.5" hidden="1" customHeight="1" x14ac:dyDescent="0.25">
      <c r="A557" s="60" t="s">
        <v>886</v>
      </c>
      <c r="B557" s="60" t="s">
        <v>887</v>
      </c>
      <c r="C557" s="34">
        <v>4301020334</v>
      </c>
      <c r="D557" s="844">
        <v>4607091388930</v>
      </c>
      <c r="E557" s="844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1139" t="s">
        <v>888</v>
      </c>
      <c r="Q557" s="846"/>
      <c r="R557" s="846"/>
      <c r="S557" s="846"/>
      <c r="T557" s="847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IFERROR(IF(Y557=0,"",ROUNDUP(Y557/H557,0)*0.01196),"")</f>
        <v/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16.5" hidden="1" customHeight="1" x14ac:dyDescent="0.25">
      <c r="A558" s="60" t="s">
        <v>886</v>
      </c>
      <c r="B558" s="60" t="s">
        <v>890</v>
      </c>
      <c r="C558" s="34">
        <v>4301020222</v>
      </c>
      <c r="D558" s="844">
        <v>4607091388930</v>
      </c>
      <c r="E558" s="844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46"/>
      <c r="R558" s="846"/>
      <c r="S558" s="846"/>
      <c r="T558" s="847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hidden="1" customHeight="1" x14ac:dyDescent="0.25">
      <c r="A559" s="60" t="s">
        <v>892</v>
      </c>
      <c r="B559" s="60" t="s">
        <v>893</v>
      </c>
      <c r="C559" s="34">
        <v>4301020385</v>
      </c>
      <c r="D559" s="844">
        <v>4680115880054</v>
      </c>
      <c r="E559" s="844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1141" t="s">
        <v>894</v>
      </c>
      <c r="Q559" s="846"/>
      <c r="R559" s="846"/>
      <c r="S559" s="846"/>
      <c r="T559" s="84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hidden="1" x14ac:dyDescent="0.2">
      <c r="A560" s="851"/>
      <c r="B560" s="851"/>
      <c r="C560" s="851"/>
      <c r="D560" s="851"/>
      <c r="E560" s="851"/>
      <c r="F560" s="851"/>
      <c r="G560" s="851"/>
      <c r="H560" s="851"/>
      <c r="I560" s="851"/>
      <c r="J560" s="851"/>
      <c r="K560" s="851"/>
      <c r="L560" s="851"/>
      <c r="M560" s="851"/>
      <c r="N560" s="851"/>
      <c r="O560" s="852"/>
      <c r="P560" s="848" t="s">
        <v>40</v>
      </c>
      <c r="Q560" s="849"/>
      <c r="R560" s="849"/>
      <c r="S560" s="849"/>
      <c r="T560" s="849"/>
      <c r="U560" s="849"/>
      <c r="V560" s="850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hidden="1" x14ac:dyDescent="0.2">
      <c r="A561" s="851"/>
      <c r="B561" s="851"/>
      <c r="C561" s="851"/>
      <c r="D561" s="851"/>
      <c r="E561" s="851"/>
      <c r="F561" s="851"/>
      <c r="G561" s="851"/>
      <c r="H561" s="851"/>
      <c r="I561" s="851"/>
      <c r="J561" s="851"/>
      <c r="K561" s="851"/>
      <c r="L561" s="851"/>
      <c r="M561" s="851"/>
      <c r="N561" s="851"/>
      <c r="O561" s="852"/>
      <c r="P561" s="848" t="s">
        <v>40</v>
      </c>
      <c r="Q561" s="849"/>
      <c r="R561" s="849"/>
      <c r="S561" s="849"/>
      <c r="T561" s="849"/>
      <c r="U561" s="849"/>
      <c r="V561" s="850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hidden="1" customHeight="1" x14ac:dyDescent="0.25">
      <c r="A562" s="843" t="s">
        <v>78</v>
      </c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3"/>
      <c r="P562" s="843"/>
      <c r="Q562" s="843"/>
      <c r="R562" s="843"/>
      <c r="S562" s="843"/>
      <c r="T562" s="843"/>
      <c r="U562" s="843"/>
      <c r="V562" s="843"/>
      <c r="W562" s="843"/>
      <c r="X562" s="843"/>
      <c r="Y562" s="843"/>
      <c r="Z562" s="843"/>
      <c r="AA562" s="63"/>
      <c r="AB562" s="63"/>
      <c r="AC562" s="63"/>
    </row>
    <row r="563" spans="1:68" ht="27" hidden="1" customHeight="1" x14ac:dyDescent="0.25">
      <c r="A563" s="60" t="s">
        <v>895</v>
      </c>
      <c r="B563" s="60" t="s">
        <v>896</v>
      </c>
      <c r="C563" s="34">
        <v>4301031349</v>
      </c>
      <c r="D563" s="844">
        <v>4680115883116</v>
      </c>
      <c r="E563" s="844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1142" t="s">
        <v>897</v>
      </c>
      <c r="Q563" s="846"/>
      <c r="R563" s="846"/>
      <c r="S563" s="846"/>
      <c r="T563" s="847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ref="Y563:Y576" si="109"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0</v>
      </c>
      <c r="BN563" s="75">
        <f t="shared" ref="BN563:BN576" si="111">IFERROR(Y563*I563/H563,"0")</f>
        <v>0</v>
      </c>
      <c r="BO563" s="75">
        <f t="shared" ref="BO563:BO576" si="112">IFERROR(1/J563*(X563/H563),"0")</f>
        <v>0</v>
      </c>
      <c r="BP563" s="75">
        <f t="shared" ref="BP563:BP576" si="113">IFERROR(1/J563*(Y563/H563),"0")</f>
        <v>0</v>
      </c>
    </row>
    <row r="564" spans="1:68" ht="27" hidden="1" customHeight="1" x14ac:dyDescent="0.25">
      <c r="A564" s="60" t="s">
        <v>899</v>
      </c>
      <c r="B564" s="60" t="s">
        <v>900</v>
      </c>
      <c r="C564" s="34">
        <v>4301031248</v>
      </c>
      <c r="D564" s="844">
        <v>4680115883093</v>
      </c>
      <c r="E564" s="844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46"/>
      <c r="R564" s="846"/>
      <c r="S564" s="846"/>
      <c r="T564" s="847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hidden="1" customHeight="1" x14ac:dyDescent="0.25">
      <c r="A565" s="60" t="s">
        <v>899</v>
      </c>
      <c r="B565" s="60" t="s">
        <v>902</v>
      </c>
      <c r="C565" s="34">
        <v>4301031350</v>
      </c>
      <c r="D565" s="844">
        <v>4680115883093</v>
      </c>
      <c r="E565" s="84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1144" t="s">
        <v>903</v>
      </c>
      <c r="Q565" s="846"/>
      <c r="R565" s="846"/>
      <c r="S565" s="846"/>
      <c r="T565" s="84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hidden="1" customHeight="1" x14ac:dyDescent="0.25">
      <c r="A566" s="60" t="s">
        <v>905</v>
      </c>
      <c r="B566" s="60" t="s">
        <v>906</v>
      </c>
      <c r="C566" s="34">
        <v>4301031250</v>
      </c>
      <c r="D566" s="844">
        <v>4680115883109</v>
      </c>
      <c r="E566" s="84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46"/>
      <c r="R566" s="846"/>
      <c r="S566" s="846"/>
      <c r="T566" s="847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9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0</v>
      </c>
      <c r="BN566" s="75">
        <f t="shared" si="111"/>
        <v>0</v>
      </c>
      <c r="BO566" s="75">
        <f t="shared" si="112"/>
        <v>0</v>
      </c>
      <c r="BP566" s="75">
        <f t="shared" si="113"/>
        <v>0</v>
      </c>
    </row>
    <row r="567" spans="1:68" ht="27" hidden="1" customHeight="1" x14ac:dyDescent="0.25">
      <c r="A567" s="60" t="s">
        <v>905</v>
      </c>
      <c r="B567" s="60" t="s">
        <v>908</v>
      </c>
      <c r="C567" s="34">
        <v>4301031353</v>
      </c>
      <c r="D567" s="844">
        <v>4680115883109</v>
      </c>
      <c r="E567" s="84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1146" t="s">
        <v>909</v>
      </c>
      <c r="Q567" s="846"/>
      <c r="R567" s="846"/>
      <c r="S567" s="846"/>
      <c r="T567" s="84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hidden="1" customHeight="1" x14ac:dyDescent="0.25">
      <c r="A568" s="60" t="s">
        <v>911</v>
      </c>
      <c r="B568" s="60" t="s">
        <v>912</v>
      </c>
      <c r="C568" s="34">
        <v>4301031419</v>
      </c>
      <c r="D568" s="844">
        <v>4680115882072</v>
      </c>
      <c r="E568" s="844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1147" t="s">
        <v>913</v>
      </c>
      <c r="Q568" s="846"/>
      <c r="R568" s="846"/>
      <c r="S568" s="846"/>
      <c r="T568" s="84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hidden="1" customHeight="1" x14ac:dyDescent="0.25">
      <c r="A569" s="60" t="s">
        <v>911</v>
      </c>
      <c r="B569" s="60" t="s">
        <v>914</v>
      </c>
      <c r="C569" s="34">
        <v>4301031383</v>
      </c>
      <c r="D569" s="844">
        <v>4680115882072</v>
      </c>
      <c r="E569" s="844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6"/>
      <c r="R569" s="846"/>
      <c r="S569" s="846"/>
      <c r="T569" s="84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hidden="1" customHeight="1" x14ac:dyDescent="0.25">
      <c r="A570" s="60" t="s">
        <v>911</v>
      </c>
      <c r="B570" s="60" t="s">
        <v>916</v>
      </c>
      <c r="C570" s="34">
        <v>4301031351</v>
      </c>
      <c r="D570" s="844">
        <v>4680115882072</v>
      </c>
      <c r="E570" s="84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1149" t="s">
        <v>917</v>
      </c>
      <c r="Q570" s="846"/>
      <c r="R570" s="846"/>
      <c r="S570" s="846"/>
      <c r="T570" s="84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4301031251</v>
      </c>
      <c r="D571" s="844">
        <v>4680115882102</v>
      </c>
      <c r="E571" s="84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6"/>
      <c r="R571" s="846"/>
      <c r="S571" s="846"/>
      <c r="T571" s="84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hidden="1" customHeight="1" x14ac:dyDescent="0.25">
      <c r="A572" s="60" t="s">
        <v>918</v>
      </c>
      <c r="B572" s="60" t="s">
        <v>920</v>
      </c>
      <c r="C572" s="34">
        <v>4301031418</v>
      </c>
      <c r="D572" s="844">
        <v>4680115882102</v>
      </c>
      <c r="E572" s="844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1151" t="s">
        <v>921</v>
      </c>
      <c r="Q572" s="846"/>
      <c r="R572" s="846"/>
      <c r="S572" s="846"/>
      <c r="T572" s="84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hidden="1" customHeight="1" x14ac:dyDescent="0.25">
      <c r="A573" s="60" t="s">
        <v>918</v>
      </c>
      <c r="B573" s="60" t="s">
        <v>922</v>
      </c>
      <c r="C573" s="34">
        <v>4301031385</v>
      </c>
      <c r="D573" s="844">
        <v>4680115882102</v>
      </c>
      <c r="E573" s="844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11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46"/>
      <c r="R573" s="846"/>
      <c r="S573" s="846"/>
      <c r="T573" s="84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hidden="1" customHeight="1" x14ac:dyDescent="0.25">
      <c r="A574" s="60" t="s">
        <v>923</v>
      </c>
      <c r="B574" s="60" t="s">
        <v>924</v>
      </c>
      <c r="C574" s="34">
        <v>4301031253</v>
      </c>
      <c r="D574" s="844">
        <v>4680115882096</v>
      </c>
      <c r="E574" s="844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46"/>
      <c r="R574" s="846"/>
      <c r="S574" s="846"/>
      <c r="T574" s="84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hidden="1" customHeight="1" x14ac:dyDescent="0.25">
      <c r="A575" s="60" t="s">
        <v>923</v>
      </c>
      <c r="B575" s="60" t="s">
        <v>925</v>
      </c>
      <c r="C575" s="34">
        <v>4301031417</v>
      </c>
      <c r="D575" s="844">
        <v>4680115882096</v>
      </c>
      <c r="E575" s="844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1154" t="s">
        <v>926</v>
      </c>
      <c r="Q575" s="846"/>
      <c r="R575" s="846"/>
      <c r="S575" s="846"/>
      <c r="T575" s="84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hidden="1" customHeight="1" x14ac:dyDescent="0.25">
      <c r="A576" s="60" t="s">
        <v>923</v>
      </c>
      <c r="B576" s="60" t="s">
        <v>927</v>
      </c>
      <c r="C576" s="34">
        <v>4301031384</v>
      </c>
      <c r="D576" s="844">
        <v>4680115882096</v>
      </c>
      <c r="E576" s="844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11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46"/>
      <c r="R576" s="846"/>
      <c r="S576" s="846"/>
      <c r="T576" s="84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hidden="1" x14ac:dyDescent="0.2">
      <c r="A577" s="851"/>
      <c r="B577" s="851"/>
      <c r="C577" s="851"/>
      <c r="D577" s="851"/>
      <c r="E577" s="851"/>
      <c r="F577" s="851"/>
      <c r="G577" s="851"/>
      <c r="H577" s="851"/>
      <c r="I577" s="851"/>
      <c r="J577" s="851"/>
      <c r="K577" s="851"/>
      <c r="L577" s="851"/>
      <c r="M577" s="851"/>
      <c r="N577" s="851"/>
      <c r="O577" s="852"/>
      <c r="P577" s="848" t="s">
        <v>40</v>
      </c>
      <c r="Q577" s="849"/>
      <c r="R577" s="849"/>
      <c r="S577" s="849"/>
      <c r="T577" s="849"/>
      <c r="U577" s="849"/>
      <c r="V577" s="850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hidden="1" x14ac:dyDescent="0.2">
      <c r="A578" s="851"/>
      <c r="B578" s="851"/>
      <c r="C578" s="851"/>
      <c r="D578" s="851"/>
      <c r="E578" s="851"/>
      <c r="F578" s="851"/>
      <c r="G578" s="851"/>
      <c r="H578" s="851"/>
      <c r="I578" s="851"/>
      <c r="J578" s="851"/>
      <c r="K578" s="851"/>
      <c r="L578" s="851"/>
      <c r="M578" s="851"/>
      <c r="N578" s="851"/>
      <c r="O578" s="852"/>
      <c r="P578" s="848" t="s">
        <v>40</v>
      </c>
      <c r="Q578" s="849"/>
      <c r="R578" s="849"/>
      <c r="S578" s="849"/>
      <c r="T578" s="849"/>
      <c r="U578" s="849"/>
      <c r="V578" s="850"/>
      <c r="W578" s="40" t="s">
        <v>0</v>
      </c>
      <c r="X578" s="41">
        <f>IFERROR(SUM(X563:X576),"0")</f>
        <v>0</v>
      </c>
      <c r="Y578" s="41">
        <f>IFERROR(SUM(Y563:Y576),"0")</f>
        <v>0</v>
      </c>
      <c r="Z578" s="40"/>
      <c r="AA578" s="64"/>
      <c r="AB578" s="64"/>
      <c r="AC578" s="64"/>
    </row>
    <row r="579" spans="1:68" ht="14.25" hidden="1" customHeight="1" x14ac:dyDescent="0.25">
      <c r="A579" s="843" t="s">
        <v>84</v>
      </c>
      <c r="B579" s="843"/>
      <c r="C579" s="843"/>
      <c r="D579" s="843"/>
      <c r="E579" s="843"/>
      <c r="F579" s="843"/>
      <c r="G579" s="843"/>
      <c r="H579" s="843"/>
      <c r="I579" s="843"/>
      <c r="J579" s="843"/>
      <c r="K579" s="843"/>
      <c r="L579" s="843"/>
      <c r="M579" s="843"/>
      <c r="N579" s="843"/>
      <c r="O579" s="843"/>
      <c r="P579" s="843"/>
      <c r="Q579" s="843"/>
      <c r="R579" s="843"/>
      <c r="S579" s="843"/>
      <c r="T579" s="843"/>
      <c r="U579" s="843"/>
      <c r="V579" s="843"/>
      <c r="W579" s="843"/>
      <c r="X579" s="843"/>
      <c r="Y579" s="843"/>
      <c r="Z579" s="843"/>
      <c r="AA579" s="63"/>
      <c r="AB579" s="63"/>
      <c r="AC579" s="63"/>
    </row>
    <row r="580" spans="1:68" ht="27" hidden="1" customHeight="1" x14ac:dyDescent="0.25">
      <c r="A580" s="60" t="s">
        <v>928</v>
      </c>
      <c r="B580" s="60" t="s">
        <v>929</v>
      </c>
      <c r="C580" s="34">
        <v>4301051230</v>
      </c>
      <c r="D580" s="844">
        <v>4607091383409</v>
      </c>
      <c r="E580" s="844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11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46"/>
      <c r="R580" s="846"/>
      <c r="S580" s="846"/>
      <c r="T580" s="847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931</v>
      </c>
      <c r="B581" s="60" t="s">
        <v>932</v>
      </c>
      <c r="C581" s="34">
        <v>4301051231</v>
      </c>
      <c r="D581" s="844">
        <v>4607091383416</v>
      </c>
      <c r="E581" s="844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11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46"/>
      <c r="R581" s="846"/>
      <c r="S581" s="846"/>
      <c r="T581" s="847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hidden="1" customHeight="1" x14ac:dyDescent="0.25">
      <c r="A582" s="60" t="s">
        <v>934</v>
      </c>
      <c r="B582" s="60" t="s">
        <v>935</v>
      </c>
      <c r="C582" s="34">
        <v>4301051058</v>
      </c>
      <c r="D582" s="844">
        <v>4680115883536</v>
      </c>
      <c r="E582" s="844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11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46"/>
      <c r="R582" s="846"/>
      <c r="S582" s="846"/>
      <c r="T582" s="84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851"/>
      <c r="B583" s="851"/>
      <c r="C583" s="851"/>
      <c r="D583" s="851"/>
      <c r="E583" s="851"/>
      <c r="F583" s="851"/>
      <c r="G583" s="851"/>
      <c r="H583" s="851"/>
      <c r="I583" s="851"/>
      <c r="J583" s="851"/>
      <c r="K583" s="851"/>
      <c r="L583" s="851"/>
      <c r="M583" s="851"/>
      <c r="N583" s="851"/>
      <c r="O583" s="852"/>
      <c r="P583" s="848" t="s">
        <v>40</v>
      </c>
      <c r="Q583" s="849"/>
      <c r="R583" s="849"/>
      <c r="S583" s="849"/>
      <c r="T583" s="849"/>
      <c r="U583" s="849"/>
      <c r="V583" s="850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851"/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2"/>
      <c r="P584" s="848" t="s">
        <v>40</v>
      </c>
      <c r="Q584" s="849"/>
      <c r="R584" s="849"/>
      <c r="S584" s="849"/>
      <c r="T584" s="849"/>
      <c r="U584" s="849"/>
      <c r="V584" s="850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843" t="s">
        <v>209</v>
      </c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3"/>
      <c r="P585" s="843"/>
      <c r="Q585" s="843"/>
      <c r="R585" s="843"/>
      <c r="S585" s="843"/>
      <c r="T585" s="843"/>
      <c r="U585" s="843"/>
      <c r="V585" s="843"/>
      <c r="W585" s="843"/>
      <c r="X585" s="843"/>
      <c r="Y585" s="843"/>
      <c r="Z585" s="843"/>
      <c r="AA585" s="63"/>
      <c r="AB585" s="63"/>
      <c r="AC585" s="63"/>
    </row>
    <row r="586" spans="1:68" ht="37.5" hidden="1" customHeight="1" x14ac:dyDescent="0.25">
      <c r="A586" s="60" t="s">
        <v>937</v>
      </c>
      <c r="B586" s="60" t="s">
        <v>938</v>
      </c>
      <c r="C586" s="34">
        <v>4301060363</v>
      </c>
      <c r="D586" s="844">
        <v>4680115885035</v>
      </c>
      <c r="E586" s="844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11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46"/>
      <c r="R586" s="846"/>
      <c r="S586" s="846"/>
      <c r="T586" s="847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hidden="1" customHeight="1" x14ac:dyDescent="0.25">
      <c r="A587" s="60" t="s">
        <v>940</v>
      </c>
      <c r="B587" s="60" t="s">
        <v>941</v>
      </c>
      <c r="C587" s="34">
        <v>4301060436</v>
      </c>
      <c r="D587" s="844">
        <v>4680115885936</v>
      </c>
      <c r="E587" s="844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1160" t="s">
        <v>942</v>
      </c>
      <c r="Q587" s="846"/>
      <c r="R587" s="846"/>
      <c r="S587" s="846"/>
      <c r="T587" s="847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idden="1" x14ac:dyDescent="0.2">
      <c r="A588" s="851"/>
      <c r="B588" s="851"/>
      <c r="C588" s="851"/>
      <c r="D588" s="851"/>
      <c r="E588" s="851"/>
      <c r="F588" s="851"/>
      <c r="G588" s="851"/>
      <c r="H588" s="851"/>
      <c r="I588" s="851"/>
      <c r="J588" s="851"/>
      <c r="K588" s="851"/>
      <c r="L588" s="851"/>
      <c r="M588" s="851"/>
      <c r="N588" s="851"/>
      <c r="O588" s="852"/>
      <c r="P588" s="848" t="s">
        <v>40</v>
      </c>
      <c r="Q588" s="849"/>
      <c r="R588" s="849"/>
      <c r="S588" s="849"/>
      <c r="T588" s="849"/>
      <c r="U588" s="849"/>
      <c r="V588" s="850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hidden="1" x14ac:dyDescent="0.2">
      <c r="A589" s="851"/>
      <c r="B589" s="851"/>
      <c r="C589" s="851"/>
      <c r="D589" s="851"/>
      <c r="E589" s="851"/>
      <c r="F589" s="851"/>
      <c r="G589" s="851"/>
      <c r="H589" s="851"/>
      <c r="I589" s="851"/>
      <c r="J589" s="851"/>
      <c r="K589" s="851"/>
      <c r="L589" s="851"/>
      <c r="M589" s="851"/>
      <c r="N589" s="851"/>
      <c r="O589" s="852"/>
      <c r="P589" s="848" t="s">
        <v>40</v>
      </c>
      <c r="Q589" s="849"/>
      <c r="R589" s="849"/>
      <c r="S589" s="849"/>
      <c r="T589" s="849"/>
      <c r="U589" s="849"/>
      <c r="V589" s="850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hidden="1" customHeight="1" x14ac:dyDescent="0.2">
      <c r="A590" s="841" t="s">
        <v>943</v>
      </c>
      <c r="B590" s="841"/>
      <c r="C590" s="841"/>
      <c r="D590" s="841"/>
      <c r="E590" s="841"/>
      <c r="F590" s="841"/>
      <c r="G590" s="841"/>
      <c r="H590" s="841"/>
      <c r="I590" s="841"/>
      <c r="J590" s="841"/>
      <c r="K590" s="841"/>
      <c r="L590" s="841"/>
      <c r="M590" s="841"/>
      <c r="N590" s="841"/>
      <c r="O590" s="841"/>
      <c r="P590" s="841"/>
      <c r="Q590" s="841"/>
      <c r="R590" s="841"/>
      <c r="S590" s="841"/>
      <c r="T590" s="841"/>
      <c r="U590" s="841"/>
      <c r="V590" s="841"/>
      <c r="W590" s="841"/>
      <c r="X590" s="841"/>
      <c r="Y590" s="841"/>
      <c r="Z590" s="841"/>
      <c r="AA590" s="52"/>
      <c r="AB590" s="52"/>
      <c r="AC590" s="52"/>
    </row>
    <row r="591" spans="1:68" ht="16.5" hidden="1" customHeight="1" x14ac:dyDescent="0.25">
      <c r="A591" s="842" t="s">
        <v>943</v>
      </c>
      <c r="B591" s="842"/>
      <c r="C591" s="842"/>
      <c r="D591" s="842"/>
      <c r="E591" s="842"/>
      <c r="F591" s="842"/>
      <c r="G591" s="842"/>
      <c r="H591" s="842"/>
      <c r="I591" s="842"/>
      <c r="J591" s="842"/>
      <c r="K591" s="842"/>
      <c r="L591" s="842"/>
      <c r="M591" s="842"/>
      <c r="N591" s="842"/>
      <c r="O591" s="842"/>
      <c r="P591" s="842"/>
      <c r="Q591" s="842"/>
      <c r="R591" s="842"/>
      <c r="S591" s="842"/>
      <c r="T591" s="842"/>
      <c r="U591" s="842"/>
      <c r="V591" s="842"/>
      <c r="W591" s="842"/>
      <c r="X591" s="842"/>
      <c r="Y591" s="842"/>
      <c r="Z591" s="842"/>
      <c r="AA591" s="62"/>
      <c r="AB591" s="62"/>
      <c r="AC591" s="62"/>
    </row>
    <row r="592" spans="1:68" ht="14.25" hidden="1" customHeight="1" x14ac:dyDescent="0.25">
      <c r="A592" s="843" t="s">
        <v>118</v>
      </c>
      <c r="B592" s="843"/>
      <c r="C592" s="843"/>
      <c r="D592" s="843"/>
      <c r="E592" s="843"/>
      <c r="F592" s="843"/>
      <c r="G592" s="843"/>
      <c r="H592" s="843"/>
      <c r="I592" s="843"/>
      <c r="J592" s="843"/>
      <c r="K592" s="843"/>
      <c r="L592" s="843"/>
      <c r="M592" s="843"/>
      <c r="N592" s="843"/>
      <c r="O592" s="843"/>
      <c r="P592" s="843"/>
      <c r="Q592" s="843"/>
      <c r="R592" s="843"/>
      <c r="S592" s="843"/>
      <c r="T592" s="843"/>
      <c r="U592" s="843"/>
      <c r="V592" s="843"/>
      <c r="W592" s="843"/>
      <c r="X592" s="843"/>
      <c r="Y592" s="843"/>
      <c r="Z592" s="843"/>
      <c r="AA592" s="63"/>
      <c r="AB592" s="63"/>
      <c r="AC592" s="63"/>
    </row>
    <row r="593" spans="1:68" ht="27" hidden="1" customHeight="1" x14ac:dyDescent="0.25">
      <c r="A593" s="60" t="s">
        <v>944</v>
      </c>
      <c r="B593" s="60" t="s">
        <v>945</v>
      </c>
      <c r="C593" s="34">
        <v>4301011862</v>
      </c>
      <c r="D593" s="844">
        <v>4680115885523</v>
      </c>
      <c r="E593" s="844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1161" t="s">
        <v>946</v>
      </c>
      <c r="Q593" s="846"/>
      <c r="R593" s="846"/>
      <c r="S593" s="846"/>
      <c r="T593" s="847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851"/>
      <c r="B594" s="851"/>
      <c r="C594" s="851"/>
      <c r="D594" s="851"/>
      <c r="E594" s="851"/>
      <c r="F594" s="851"/>
      <c r="G594" s="851"/>
      <c r="H594" s="851"/>
      <c r="I594" s="851"/>
      <c r="J594" s="851"/>
      <c r="K594" s="851"/>
      <c r="L594" s="851"/>
      <c r="M594" s="851"/>
      <c r="N594" s="851"/>
      <c r="O594" s="852"/>
      <c r="P594" s="848" t="s">
        <v>40</v>
      </c>
      <c r="Q594" s="849"/>
      <c r="R594" s="849"/>
      <c r="S594" s="849"/>
      <c r="T594" s="849"/>
      <c r="U594" s="849"/>
      <c r="V594" s="850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hidden="1" x14ac:dyDescent="0.2">
      <c r="A595" s="851"/>
      <c r="B595" s="851"/>
      <c r="C595" s="851"/>
      <c r="D595" s="851"/>
      <c r="E595" s="851"/>
      <c r="F595" s="851"/>
      <c r="G595" s="851"/>
      <c r="H595" s="851"/>
      <c r="I595" s="851"/>
      <c r="J595" s="851"/>
      <c r="K595" s="851"/>
      <c r="L595" s="851"/>
      <c r="M595" s="851"/>
      <c r="N595" s="851"/>
      <c r="O595" s="852"/>
      <c r="P595" s="848" t="s">
        <v>40</v>
      </c>
      <c r="Q595" s="849"/>
      <c r="R595" s="849"/>
      <c r="S595" s="849"/>
      <c r="T595" s="849"/>
      <c r="U595" s="849"/>
      <c r="V595" s="850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843" t="s">
        <v>78</v>
      </c>
      <c r="B596" s="843"/>
      <c r="C596" s="843"/>
      <c r="D596" s="843"/>
      <c r="E596" s="843"/>
      <c r="F596" s="843"/>
      <c r="G596" s="843"/>
      <c r="H596" s="843"/>
      <c r="I596" s="843"/>
      <c r="J596" s="843"/>
      <c r="K596" s="843"/>
      <c r="L596" s="843"/>
      <c r="M596" s="843"/>
      <c r="N596" s="843"/>
      <c r="O596" s="843"/>
      <c r="P596" s="843"/>
      <c r="Q596" s="843"/>
      <c r="R596" s="843"/>
      <c r="S596" s="843"/>
      <c r="T596" s="843"/>
      <c r="U596" s="843"/>
      <c r="V596" s="843"/>
      <c r="W596" s="843"/>
      <c r="X596" s="843"/>
      <c r="Y596" s="843"/>
      <c r="Z596" s="843"/>
      <c r="AA596" s="63"/>
      <c r="AB596" s="63"/>
      <c r="AC596" s="63"/>
    </row>
    <row r="597" spans="1:68" ht="16.5" hidden="1" customHeight="1" x14ac:dyDescent="0.25">
      <c r="A597" s="60" t="s">
        <v>947</v>
      </c>
      <c r="B597" s="60" t="s">
        <v>948</v>
      </c>
      <c r="C597" s="34">
        <v>4301031309</v>
      </c>
      <c r="D597" s="844">
        <v>4680115885530</v>
      </c>
      <c r="E597" s="844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116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46"/>
      <c r="R597" s="846"/>
      <c r="S597" s="846"/>
      <c r="T597" s="847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851"/>
      <c r="B598" s="851"/>
      <c r="C598" s="851"/>
      <c r="D598" s="851"/>
      <c r="E598" s="851"/>
      <c r="F598" s="851"/>
      <c r="G598" s="851"/>
      <c r="H598" s="851"/>
      <c r="I598" s="851"/>
      <c r="J598" s="851"/>
      <c r="K598" s="851"/>
      <c r="L598" s="851"/>
      <c r="M598" s="851"/>
      <c r="N598" s="851"/>
      <c r="O598" s="852"/>
      <c r="P598" s="848" t="s">
        <v>40</v>
      </c>
      <c r="Q598" s="849"/>
      <c r="R598" s="849"/>
      <c r="S598" s="849"/>
      <c r="T598" s="849"/>
      <c r="U598" s="849"/>
      <c r="V598" s="850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hidden="1" x14ac:dyDescent="0.2">
      <c r="A599" s="851"/>
      <c r="B599" s="851"/>
      <c r="C599" s="851"/>
      <c r="D599" s="851"/>
      <c r="E599" s="851"/>
      <c r="F599" s="851"/>
      <c r="G599" s="851"/>
      <c r="H599" s="851"/>
      <c r="I599" s="851"/>
      <c r="J599" s="851"/>
      <c r="K599" s="851"/>
      <c r="L599" s="851"/>
      <c r="M599" s="851"/>
      <c r="N599" s="851"/>
      <c r="O599" s="852"/>
      <c r="P599" s="848" t="s">
        <v>40</v>
      </c>
      <c r="Q599" s="849"/>
      <c r="R599" s="849"/>
      <c r="S599" s="849"/>
      <c r="T599" s="849"/>
      <c r="U599" s="849"/>
      <c r="V599" s="850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hidden="1" customHeight="1" x14ac:dyDescent="0.2">
      <c r="A600" s="841" t="s">
        <v>950</v>
      </c>
      <c r="B600" s="841"/>
      <c r="C600" s="841"/>
      <c r="D600" s="841"/>
      <c r="E600" s="841"/>
      <c r="F600" s="841"/>
      <c r="G600" s="841"/>
      <c r="H600" s="841"/>
      <c r="I600" s="841"/>
      <c r="J600" s="841"/>
      <c r="K600" s="841"/>
      <c r="L600" s="841"/>
      <c r="M600" s="841"/>
      <c r="N600" s="841"/>
      <c r="O600" s="841"/>
      <c r="P600" s="841"/>
      <c r="Q600" s="841"/>
      <c r="R600" s="841"/>
      <c r="S600" s="841"/>
      <c r="T600" s="841"/>
      <c r="U600" s="841"/>
      <c r="V600" s="841"/>
      <c r="W600" s="841"/>
      <c r="X600" s="841"/>
      <c r="Y600" s="841"/>
      <c r="Z600" s="841"/>
      <c r="AA600" s="52"/>
      <c r="AB600" s="52"/>
      <c r="AC600" s="52"/>
    </row>
    <row r="601" spans="1:68" ht="16.5" hidden="1" customHeight="1" x14ac:dyDescent="0.25">
      <c r="A601" s="842" t="s">
        <v>950</v>
      </c>
      <c r="B601" s="842"/>
      <c r="C601" s="842"/>
      <c r="D601" s="842"/>
      <c r="E601" s="842"/>
      <c r="F601" s="842"/>
      <c r="G601" s="842"/>
      <c r="H601" s="842"/>
      <c r="I601" s="842"/>
      <c r="J601" s="842"/>
      <c r="K601" s="842"/>
      <c r="L601" s="842"/>
      <c r="M601" s="842"/>
      <c r="N601" s="842"/>
      <c r="O601" s="842"/>
      <c r="P601" s="842"/>
      <c r="Q601" s="842"/>
      <c r="R601" s="842"/>
      <c r="S601" s="842"/>
      <c r="T601" s="842"/>
      <c r="U601" s="842"/>
      <c r="V601" s="842"/>
      <c r="W601" s="842"/>
      <c r="X601" s="842"/>
      <c r="Y601" s="842"/>
      <c r="Z601" s="842"/>
      <c r="AA601" s="62"/>
      <c r="AB601" s="62"/>
      <c r="AC601" s="62"/>
    </row>
    <row r="602" spans="1:68" ht="14.25" hidden="1" customHeight="1" x14ac:dyDescent="0.25">
      <c r="A602" s="843" t="s">
        <v>118</v>
      </c>
      <c r="B602" s="843"/>
      <c r="C602" s="843"/>
      <c r="D602" s="843"/>
      <c r="E602" s="843"/>
      <c r="F602" s="843"/>
      <c r="G602" s="843"/>
      <c r="H602" s="843"/>
      <c r="I602" s="843"/>
      <c r="J602" s="843"/>
      <c r="K602" s="843"/>
      <c r="L602" s="843"/>
      <c r="M602" s="843"/>
      <c r="N602" s="843"/>
      <c r="O602" s="843"/>
      <c r="P602" s="843"/>
      <c r="Q602" s="843"/>
      <c r="R602" s="843"/>
      <c r="S602" s="843"/>
      <c r="T602" s="843"/>
      <c r="U602" s="843"/>
      <c r="V602" s="843"/>
      <c r="W602" s="843"/>
      <c r="X602" s="843"/>
      <c r="Y602" s="843"/>
      <c r="Z602" s="843"/>
      <c r="AA602" s="63"/>
      <c r="AB602" s="63"/>
      <c r="AC602" s="63"/>
    </row>
    <row r="603" spans="1:68" ht="27" hidden="1" customHeight="1" x14ac:dyDescent="0.25">
      <c r="A603" s="60" t="s">
        <v>951</v>
      </c>
      <c r="B603" s="60" t="s">
        <v>952</v>
      </c>
      <c r="C603" s="34">
        <v>4301011763</v>
      </c>
      <c r="D603" s="844">
        <v>4640242181011</v>
      </c>
      <c r="E603" s="844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1163" t="s">
        <v>953</v>
      </c>
      <c r="Q603" s="846"/>
      <c r="R603" s="846"/>
      <c r="S603" s="846"/>
      <c r="T603" s="847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hidden="1" customHeight="1" x14ac:dyDescent="0.25">
      <c r="A604" s="60" t="s">
        <v>955</v>
      </c>
      <c r="B604" s="60" t="s">
        <v>956</v>
      </c>
      <c r="C604" s="34">
        <v>4301011585</v>
      </c>
      <c r="D604" s="844">
        <v>4640242180441</v>
      </c>
      <c r="E604" s="844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1164" t="s">
        <v>957</v>
      </c>
      <c r="Q604" s="846"/>
      <c r="R604" s="846"/>
      <c r="S604" s="846"/>
      <c r="T604" s="847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hidden="1" customHeight="1" x14ac:dyDescent="0.25">
      <c r="A605" s="60" t="s">
        <v>959</v>
      </c>
      <c r="B605" s="60" t="s">
        <v>960</v>
      </c>
      <c r="C605" s="34">
        <v>4301011584</v>
      </c>
      <c r="D605" s="844">
        <v>4640242180564</v>
      </c>
      <c r="E605" s="844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1165" t="s">
        <v>961</v>
      </c>
      <c r="Q605" s="846"/>
      <c r="R605" s="846"/>
      <c r="S605" s="846"/>
      <c r="T605" s="847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4"/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0</v>
      </c>
      <c r="BN605" s="75">
        <f t="shared" si="116"/>
        <v>0</v>
      </c>
      <c r="BO605" s="75">
        <f t="shared" si="117"/>
        <v>0</v>
      </c>
      <c r="BP605" s="75">
        <f t="shared" si="118"/>
        <v>0</v>
      </c>
    </row>
    <row r="606" spans="1:68" ht="27" hidden="1" customHeight="1" x14ac:dyDescent="0.25">
      <c r="A606" s="60" t="s">
        <v>963</v>
      </c>
      <c r="B606" s="60" t="s">
        <v>964</v>
      </c>
      <c r="C606" s="34">
        <v>4301011762</v>
      </c>
      <c r="D606" s="844">
        <v>4640242180922</v>
      </c>
      <c r="E606" s="844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1166" t="s">
        <v>965</v>
      </c>
      <c r="Q606" s="846"/>
      <c r="R606" s="846"/>
      <c r="S606" s="846"/>
      <c r="T606" s="84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hidden="1" customHeight="1" x14ac:dyDescent="0.25">
      <c r="A607" s="60" t="s">
        <v>967</v>
      </c>
      <c r="B607" s="60" t="s">
        <v>968</v>
      </c>
      <c r="C607" s="34">
        <v>4301011764</v>
      </c>
      <c r="D607" s="844">
        <v>4640242181189</v>
      </c>
      <c r="E607" s="844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1167" t="s">
        <v>969</v>
      </c>
      <c r="Q607" s="846"/>
      <c r="R607" s="846"/>
      <c r="S607" s="846"/>
      <c r="T607" s="84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hidden="1" customHeight="1" x14ac:dyDescent="0.25">
      <c r="A608" s="60" t="s">
        <v>970</v>
      </c>
      <c r="B608" s="60" t="s">
        <v>971</v>
      </c>
      <c r="C608" s="34">
        <v>4301011551</v>
      </c>
      <c r="D608" s="844">
        <v>4640242180038</v>
      </c>
      <c r="E608" s="844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1168" t="s">
        <v>972</v>
      </c>
      <c r="Q608" s="846"/>
      <c r="R608" s="846"/>
      <c r="S608" s="846"/>
      <c r="T608" s="84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hidden="1" customHeight="1" x14ac:dyDescent="0.25">
      <c r="A609" s="60" t="s">
        <v>973</v>
      </c>
      <c r="B609" s="60" t="s">
        <v>974</v>
      </c>
      <c r="C609" s="34">
        <v>4301011765</v>
      </c>
      <c r="D609" s="844">
        <v>4640242181172</v>
      </c>
      <c r="E609" s="84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1169" t="s">
        <v>975</v>
      </c>
      <c r="Q609" s="846"/>
      <c r="R609" s="846"/>
      <c r="S609" s="846"/>
      <c r="T609" s="84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hidden="1" x14ac:dyDescent="0.2">
      <c r="A610" s="851"/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2"/>
      <c r="P610" s="848" t="s">
        <v>40</v>
      </c>
      <c r="Q610" s="849"/>
      <c r="R610" s="849"/>
      <c r="S610" s="849"/>
      <c r="T610" s="849"/>
      <c r="U610" s="849"/>
      <c r="V610" s="850"/>
      <c r="W610" s="40" t="s">
        <v>39</v>
      </c>
      <c r="X610" s="41">
        <f>IFERROR(X603/H603,"0")+IFERROR(X604/H604,"0")+IFERROR(X605/H605,"0")+IFERROR(X606/H606,"0")+IFERROR(X607/H607,"0")+IFERROR(X608/H608,"0")+IFERROR(X609/H609,"0")</f>
        <v>0</v>
      </c>
      <c r="Y610" s="41">
        <f>IFERROR(Y603/H603,"0")+IFERROR(Y604/H604,"0")+IFERROR(Y605/H605,"0")+IFERROR(Y606/H606,"0")+IFERROR(Y607/H607,"0")+IFERROR(Y608/H608,"0")+IFERROR(Y609/H609,"0")</f>
        <v>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4"/>
      <c r="AB610" s="64"/>
      <c r="AC610" s="64"/>
    </row>
    <row r="611" spans="1:68" hidden="1" x14ac:dyDescent="0.2">
      <c r="A611" s="851"/>
      <c r="B611" s="851"/>
      <c r="C611" s="851"/>
      <c r="D611" s="851"/>
      <c r="E611" s="851"/>
      <c r="F611" s="851"/>
      <c r="G611" s="851"/>
      <c r="H611" s="851"/>
      <c r="I611" s="851"/>
      <c r="J611" s="851"/>
      <c r="K611" s="851"/>
      <c r="L611" s="851"/>
      <c r="M611" s="851"/>
      <c r="N611" s="851"/>
      <c r="O611" s="852"/>
      <c r="P611" s="848" t="s">
        <v>40</v>
      </c>
      <c r="Q611" s="849"/>
      <c r="R611" s="849"/>
      <c r="S611" s="849"/>
      <c r="T611" s="849"/>
      <c r="U611" s="849"/>
      <c r="V611" s="850"/>
      <c r="W611" s="40" t="s">
        <v>0</v>
      </c>
      <c r="X611" s="41">
        <f>IFERROR(SUM(X603:X609),"0")</f>
        <v>0</v>
      </c>
      <c r="Y611" s="41">
        <f>IFERROR(SUM(Y603:Y609),"0")</f>
        <v>0</v>
      </c>
      <c r="Z611" s="40"/>
      <c r="AA611" s="64"/>
      <c r="AB611" s="64"/>
      <c r="AC611" s="64"/>
    </row>
    <row r="612" spans="1:68" ht="14.25" hidden="1" customHeight="1" x14ac:dyDescent="0.25">
      <c r="A612" s="843" t="s">
        <v>168</v>
      </c>
      <c r="B612" s="843"/>
      <c r="C612" s="843"/>
      <c r="D612" s="843"/>
      <c r="E612" s="843"/>
      <c r="F612" s="843"/>
      <c r="G612" s="843"/>
      <c r="H612" s="843"/>
      <c r="I612" s="843"/>
      <c r="J612" s="843"/>
      <c r="K612" s="843"/>
      <c r="L612" s="843"/>
      <c r="M612" s="843"/>
      <c r="N612" s="843"/>
      <c r="O612" s="843"/>
      <c r="P612" s="843"/>
      <c r="Q612" s="843"/>
      <c r="R612" s="843"/>
      <c r="S612" s="843"/>
      <c r="T612" s="843"/>
      <c r="U612" s="843"/>
      <c r="V612" s="843"/>
      <c r="W612" s="843"/>
      <c r="X612" s="843"/>
      <c r="Y612" s="843"/>
      <c r="Z612" s="843"/>
      <c r="AA612" s="63"/>
      <c r="AB612" s="63"/>
      <c r="AC612" s="63"/>
    </row>
    <row r="613" spans="1:68" ht="16.5" hidden="1" customHeight="1" x14ac:dyDescent="0.25">
      <c r="A613" s="60" t="s">
        <v>976</v>
      </c>
      <c r="B613" s="60" t="s">
        <v>977</v>
      </c>
      <c r="C613" s="34">
        <v>4301020269</v>
      </c>
      <c r="D613" s="844">
        <v>4640242180519</v>
      </c>
      <c r="E613" s="844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1170" t="s">
        <v>978</v>
      </c>
      <c r="Q613" s="846"/>
      <c r="R613" s="846"/>
      <c r="S613" s="846"/>
      <c r="T613" s="847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980</v>
      </c>
      <c r="B614" s="60" t="s">
        <v>981</v>
      </c>
      <c r="C614" s="34">
        <v>4301020260</v>
      </c>
      <c r="D614" s="844">
        <v>4640242180526</v>
      </c>
      <c r="E614" s="844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1171" t="s">
        <v>982</v>
      </c>
      <c r="Q614" s="846"/>
      <c r="R614" s="846"/>
      <c r="S614" s="846"/>
      <c r="T614" s="847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hidden="1" customHeight="1" x14ac:dyDescent="0.25">
      <c r="A615" s="60" t="s">
        <v>983</v>
      </c>
      <c r="B615" s="60" t="s">
        <v>984</v>
      </c>
      <c r="C615" s="34">
        <v>4301020309</v>
      </c>
      <c r="D615" s="844">
        <v>4640242180090</v>
      </c>
      <c r="E615" s="84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1172" t="s">
        <v>985</v>
      </c>
      <c r="Q615" s="846"/>
      <c r="R615" s="846"/>
      <c r="S615" s="846"/>
      <c r="T615" s="84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hidden="1" customHeight="1" x14ac:dyDescent="0.25">
      <c r="A616" s="60" t="s">
        <v>987</v>
      </c>
      <c r="B616" s="60" t="s">
        <v>988</v>
      </c>
      <c r="C616" s="34">
        <v>4301020295</v>
      </c>
      <c r="D616" s="844">
        <v>4640242181363</v>
      </c>
      <c r="E616" s="844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1173" t="s">
        <v>989</v>
      </c>
      <c r="Q616" s="846"/>
      <c r="R616" s="846"/>
      <c r="S616" s="846"/>
      <c r="T616" s="84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idden="1" x14ac:dyDescent="0.2">
      <c r="A617" s="851"/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2"/>
      <c r="P617" s="848" t="s">
        <v>40</v>
      </c>
      <c r="Q617" s="849"/>
      <c r="R617" s="849"/>
      <c r="S617" s="849"/>
      <c r="T617" s="849"/>
      <c r="U617" s="849"/>
      <c r="V617" s="850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hidden="1" x14ac:dyDescent="0.2">
      <c r="A618" s="851"/>
      <c r="B618" s="851"/>
      <c r="C618" s="851"/>
      <c r="D618" s="851"/>
      <c r="E618" s="851"/>
      <c r="F618" s="851"/>
      <c r="G618" s="851"/>
      <c r="H618" s="851"/>
      <c r="I618" s="851"/>
      <c r="J618" s="851"/>
      <c r="K618" s="851"/>
      <c r="L618" s="851"/>
      <c r="M618" s="851"/>
      <c r="N618" s="851"/>
      <c r="O618" s="852"/>
      <c r="P618" s="848" t="s">
        <v>40</v>
      </c>
      <c r="Q618" s="849"/>
      <c r="R618" s="849"/>
      <c r="S618" s="849"/>
      <c r="T618" s="849"/>
      <c r="U618" s="849"/>
      <c r="V618" s="850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hidden="1" customHeight="1" x14ac:dyDescent="0.25">
      <c r="A619" s="843" t="s">
        <v>78</v>
      </c>
      <c r="B619" s="843"/>
      <c r="C619" s="843"/>
      <c r="D619" s="843"/>
      <c r="E619" s="843"/>
      <c r="F619" s="843"/>
      <c r="G619" s="843"/>
      <c r="H619" s="843"/>
      <c r="I619" s="843"/>
      <c r="J619" s="843"/>
      <c r="K619" s="843"/>
      <c r="L619" s="843"/>
      <c r="M619" s="843"/>
      <c r="N619" s="843"/>
      <c r="O619" s="843"/>
      <c r="P619" s="843"/>
      <c r="Q619" s="843"/>
      <c r="R619" s="843"/>
      <c r="S619" s="843"/>
      <c r="T619" s="843"/>
      <c r="U619" s="843"/>
      <c r="V619" s="843"/>
      <c r="W619" s="843"/>
      <c r="X619" s="843"/>
      <c r="Y619" s="843"/>
      <c r="Z619" s="843"/>
      <c r="AA619" s="63"/>
      <c r="AB619" s="63"/>
      <c r="AC619" s="63"/>
    </row>
    <row r="620" spans="1:68" ht="27" hidden="1" customHeight="1" x14ac:dyDescent="0.25">
      <c r="A620" s="60" t="s">
        <v>990</v>
      </c>
      <c r="B620" s="60" t="s">
        <v>991</v>
      </c>
      <c r="C620" s="34">
        <v>4301031280</v>
      </c>
      <c r="D620" s="844">
        <v>4640242180816</v>
      </c>
      <c r="E620" s="844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1174" t="s">
        <v>992</v>
      </c>
      <c r="Q620" s="846"/>
      <c r="R620" s="846"/>
      <c r="S620" s="846"/>
      <c r="T620" s="847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ref="Y620:Y626" si="119">IFERROR(IF(X620="",0,CEILING((X620/$H620),1)*$H620),"")</f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0</v>
      </c>
      <c r="BN620" s="75">
        <f t="shared" ref="BN620:BN626" si="121">IFERROR(Y620*I620/H620,"0")</f>
        <v>0</v>
      </c>
      <c r="BO620" s="75">
        <f t="shared" ref="BO620:BO626" si="122">IFERROR(1/J620*(X620/H620),"0")</f>
        <v>0</v>
      </c>
      <c r="BP620" s="75">
        <f t="shared" ref="BP620:BP626" si="123">IFERROR(1/J620*(Y620/H620),"0")</f>
        <v>0</v>
      </c>
    </row>
    <row r="621" spans="1:68" ht="27" hidden="1" customHeight="1" x14ac:dyDescent="0.25">
      <c r="A621" s="60" t="s">
        <v>994</v>
      </c>
      <c r="B621" s="60" t="s">
        <v>995</v>
      </c>
      <c r="C621" s="34">
        <v>4301031244</v>
      </c>
      <c r="D621" s="844">
        <v>4640242180595</v>
      </c>
      <c r="E621" s="844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1175" t="s">
        <v>996</v>
      </c>
      <c r="Q621" s="846"/>
      <c r="R621" s="846"/>
      <c r="S621" s="846"/>
      <c r="T621" s="847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9"/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0</v>
      </c>
      <c r="BN621" s="75">
        <f t="shared" si="121"/>
        <v>0</v>
      </c>
      <c r="BO621" s="75">
        <f t="shared" si="122"/>
        <v>0</v>
      </c>
      <c r="BP621" s="75">
        <f t="shared" si="123"/>
        <v>0</v>
      </c>
    </row>
    <row r="622" spans="1:68" ht="27" hidden="1" customHeight="1" x14ac:dyDescent="0.25">
      <c r="A622" s="60" t="s">
        <v>998</v>
      </c>
      <c r="B622" s="60" t="s">
        <v>999</v>
      </c>
      <c r="C622" s="34">
        <v>4301031289</v>
      </c>
      <c r="D622" s="844">
        <v>4640242181615</v>
      </c>
      <c r="E622" s="844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1176" t="s">
        <v>1000</v>
      </c>
      <c r="Q622" s="846"/>
      <c r="R622" s="846"/>
      <c r="S622" s="846"/>
      <c r="T622" s="84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hidden="1" customHeight="1" x14ac:dyDescent="0.25">
      <c r="A623" s="60" t="s">
        <v>1002</v>
      </c>
      <c r="B623" s="60" t="s">
        <v>1003</v>
      </c>
      <c r="C623" s="34">
        <v>4301031285</v>
      </c>
      <c r="D623" s="844">
        <v>4640242181639</v>
      </c>
      <c r="E623" s="844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1177" t="s">
        <v>1004</v>
      </c>
      <c r="Q623" s="846"/>
      <c r="R623" s="846"/>
      <c r="S623" s="846"/>
      <c r="T623" s="84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hidden="1" customHeight="1" x14ac:dyDescent="0.25">
      <c r="A624" s="60" t="s">
        <v>1006</v>
      </c>
      <c r="B624" s="60" t="s">
        <v>1007</v>
      </c>
      <c r="C624" s="34">
        <v>4301031287</v>
      </c>
      <c r="D624" s="844">
        <v>4640242181622</v>
      </c>
      <c r="E624" s="84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1178" t="s">
        <v>1008</v>
      </c>
      <c r="Q624" s="846"/>
      <c r="R624" s="846"/>
      <c r="S624" s="846"/>
      <c r="T624" s="84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hidden="1" customHeight="1" x14ac:dyDescent="0.25">
      <c r="A625" s="60" t="s">
        <v>1010</v>
      </c>
      <c r="B625" s="60" t="s">
        <v>1011</v>
      </c>
      <c r="C625" s="34">
        <v>4301031203</v>
      </c>
      <c r="D625" s="844">
        <v>4640242180908</v>
      </c>
      <c r="E625" s="844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1179" t="s">
        <v>1012</v>
      </c>
      <c r="Q625" s="846"/>
      <c r="R625" s="846"/>
      <c r="S625" s="846"/>
      <c r="T625" s="84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hidden="1" customHeight="1" x14ac:dyDescent="0.25">
      <c r="A626" s="60" t="s">
        <v>1013</v>
      </c>
      <c r="B626" s="60" t="s">
        <v>1014</v>
      </c>
      <c r="C626" s="34">
        <v>4301031200</v>
      </c>
      <c r="D626" s="844">
        <v>4640242180489</v>
      </c>
      <c r="E626" s="844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180" t="s">
        <v>1015</v>
      </c>
      <c r="Q626" s="846"/>
      <c r="R626" s="846"/>
      <c r="S626" s="846"/>
      <c r="T626" s="84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hidden="1" x14ac:dyDescent="0.2">
      <c r="A627" s="851"/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2"/>
      <c r="P627" s="848" t="s">
        <v>40</v>
      </c>
      <c r="Q627" s="849"/>
      <c r="R627" s="849"/>
      <c r="S627" s="849"/>
      <c r="T627" s="849"/>
      <c r="U627" s="849"/>
      <c r="V627" s="850"/>
      <c r="W627" s="40" t="s">
        <v>39</v>
      </c>
      <c r="X627" s="41">
        <f>IFERROR(X620/H620,"0")+IFERROR(X621/H621,"0")+IFERROR(X622/H622,"0")+IFERROR(X623/H623,"0")+IFERROR(X624/H624,"0")+IFERROR(X625/H625,"0")+IFERROR(X626/H626,"0")</f>
        <v>0</v>
      </c>
      <c r="Y627" s="41">
        <f>IFERROR(Y620/H620,"0")+IFERROR(Y621/H621,"0")+IFERROR(Y622/H622,"0")+IFERROR(Y623/H623,"0")+IFERROR(Y624/H624,"0")+IFERROR(Y625/H625,"0")+IFERROR(Y626/H626,"0")</f>
        <v>0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4"/>
      <c r="AB627" s="64"/>
      <c r="AC627" s="64"/>
    </row>
    <row r="628" spans="1:68" hidden="1" x14ac:dyDescent="0.2">
      <c r="A628" s="851"/>
      <c r="B628" s="851"/>
      <c r="C628" s="851"/>
      <c r="D628" s="851"/>
      <c r="E628" s="851"/>
      <c r="F628" s="851"/>
      <c r="G628" s="851"/>
      <c r="H628" s="851"/>
      <c r="I628" s="851"/>
      <c r="J628" s="851"/>
      <c r="K628" s="851"/>
      <c r="L628" s="851"/>
      <c r="M628" s="851"/>
      <c r="N628" s="851"/>
      <c r="O628" s="852"/>
      <c r="P628" s="848" t="s">
        <v>40</v>
      </c>
      <c r="Q628" s="849"/>
      <c r="R628" s="849"/>
      <c r="S628" s="849"/>
      <c r="T628" s="849"/>
      <c r="U628" s="849"/>
      <c r="V628" s="850"/>
      <c r="W628" s="40" t="s">
        <v>0</v>
      </c>
      <c r="X628" s="41">
        <f>IFERROR(SUM(X620:X626),"0")</f>
        <v>0</v>
      </c>
      <c r="Y628" s="41">
        <f>IFERROR(SUM(Y620:Y626),"0")</f>
        <v>0</v>
      </c>
      <c r="Z628" s="40"/>
      <c r="AA628" s="64"/>
      <c r="AB628" s="64"/>
      <c r="AC628" s="64"/>
    </row>
    <row r="629" spans="1:68" ht="14.25" hidden="1" customHeight="1" x14ac:dyDescent="0.25">
      <c r="A629" s="843" t="s">
        <v>84</v>
      </c>
      <c r="B629" s="843"/>
      <c r="C629" s="843"/>
      <c r="D629" s="843"/>
      <c r="E629" s="843"/>
      <c r="F629" s="843"/>
      <c r="G629" s="843"/>
      <c r="H629" s="843"/>
      <c r="I629" s="843"/>
      <c r="J629" s="843"/>
      <c r="K629" s="843"/>
      <c r="L629" s="843"/>
      <c r="M629" s="843"/>
      <c r="N629" s="843"/>
      <c r="O629" s="843"/>
      <c r="P629" s="843"/>
      <c r="Q629" s="843"/>
      <c r="R629" s="843"/>
      <c r="S629" s="843"/>
      <c r="T629" s="843"/>
      <c r="U629" s="843"/>
      <c r="V629" s="843"/>
      <c r="W629" s="843"/>
      <c r="X629" s="843"/>
      <c r="Y629" s="843"/>
      <c r="Z629" s="843"/>
      <c r="AA629" s="63"/>
      <c r="AB629" s="63"/>
      <c r="AC629" s="63"/>
    </row>
    <row r="630" spans="1:68" ht="27" hidden="1" customHeight="1" x14ac:dyDescent="0.25">
      <c r="A630" s="60" t="s">
        <v>1016</v>
      </c>
      <c r="B630" s="60" t="s">
        <v>1017</v>
      </c>
      <c r="C630" s="34">
        <v>4301051887</v>
      </c>
      <c r="D630" s="844">
        <v>4640242180533</v>
      </c>
      <c r="E630" s="844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1181" t="s">
        <v>1018</v>
      </c>
      <c r="Q630" s="846"/>
      <c r="R630" s="846"/>
      <c r="S630" s="846"/>
      <c r="T630" s="847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hidden="1" customHeight="1" x14ac:dyDescent="0.25">
      <c r="A631" s="60" t="s">
        <v>1016</v>
      </c>
      <c r="B631" s="60" t="s">
        <v>1020</v>
      </c>
      <c r="C631" s="34">
        <v>4301051746</v>
      </c>
      <c r="D631" s="844">
        <v>4640242180533</v>
      </c>
      <c r="E631" s="844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1182" t="s">
        <v>1021</v>
      </c>
      <c r="Q631" s="846"/>
      <c r="R631" s="846"/>
      <c r="S631" s="846"/>
      <c r="T631" s="847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hidden="1" customHeight="1" x14ac:dyDescent="0.25">
      <c r="A632" s="60" t="s">
        <v>1022</v>
      </c>
      <c r="B632" s="60" t="s">
        <v>1023</v>
      </c>
      <c r="C632" s="34">
        <v>4301051510</v>
      </c>
      <c r="D632" s="844">
        <v>4640242180540</v>
      </c>
      <c r="E632" s="84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1183" t="s">
        <v>1024</v>
      </c>
      <c r="Q632" s="846"/>
      <c r="R632" s="846"/>
      <c r="S632" s="846"/>
      <c r="T632" s="84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hidden="1" customHeight="1" x14ac:dyDescent="0.25">
      <c r="A633" s="60" t="s">
        <v>1022</v>
      </c>
      <c r="B633" s="60" t="s">
        <v>1026</v>
      </c>
      <c r="C633" s="34">
        <v>4301051933</v>
      </c>
      <c r="D633" s="844">
        <v>4640242180540</v>
      </c>
      <c r="E633" s="84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1184" t="s">
        <v>1027</v>
      </c>
      <c r="Q633" s="846"/>
      <c r="R633" s="846"/>
      <c r="S633" s="846"/>
      <c r="T633" s="84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hidden="1" customHeight="1" x14ac:dyDescent="0.25">
      <c r="A634" s="60" t="s">
        <v>1028</v>
      </c>
      <c r="B634" s="60" t="s">
        <v>1029</v>
      </c>
      <c r="C634" s="34">
        <v>4301051390</v>
      </c>
      <c r="D634" s="844">
        <v>4640242181233</v>
      </c>
      <c r="E634" s="844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1185" t="s">
        <v>1030</v>
      </c>
      <c r="Q634" s="846"/>
      <c r="R634" s="846"/>
      <c r="S634" s="846"/>
      <c r="T634" s="84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hidden="1" customHeight="1" x14ac:dyDescent="0.25">
      <c r="A635" s="60" t="s">
        <v>1028</v>
      </c>
      <c r="B635" s="60" t="s">
        <v>1031</v>
      </c>
      <c r="C635" s="34">
        <v>4301051920</v>
      </c>
      <c r="D635" s="844">
        <v>4640242181233</v>
      </c>
      <c r="E635" s="844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1186" t="s">
        <v>1032</v>
      </c>
      <c r="Q635" s="846"/>
      <c r="R635" s="846"/>
      <c r="S635" s="846"/>
      <c r="T635" s="84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hidden="1" customHeight="1" x14ac:dyDescent="0.25">
      <c r="A636" s="60" t="s">
        <v>1033</v>
      </c>
      <c r="B636" s="60" t="s">
        <v>1034</v>
      </c>
      <c r="C636" s="34">
        <v>4301051448</v>
      </c>
      <c r="D636" s="844">
        <v>4640242181226</v>
      </c>
      <c r="E636" s="844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1187" t="s">
        <v>1035</v>
      </c>
      <c r="Q636" s="846"/>
      <c r="R636" s="846"/>
      <c r="S636" s="846"/>
      <c r="T636" s="84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hidden="1" customHeight="1" x14ac:dyDescent="0.25">
      <c r="A637" s="60" t="s">
        <v>1033</v>
      </c>
      <c r="B637" s="60" t="s">
        <v>1036</v>
      </c>
      <c r="C637" s="34">
        <v>4301051921</v>
      </c>
      <c r="D637" s="844">
        <v>4640242181226</v>
      </c>
      <c r="E637" s="844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1188" t="s">
        <v>1037</v>
      </c>
      <c r="Q637" s="846"/>
      <c r="R637" s="846"/>
      <c r="S637" s="846"/>
      <c r="T637" s="84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hidden="1" x14ac:dyDescent="0.2">
      <c r="A638" s="851"/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2"/>
      <c r="P638" s="848" t="s">
        <v>40</v>
      </c>
      <c r="Q638" s="849"/>
      <c r="R638" s="849"/>
      <c r="S638" s="849"/>
      <c r="T638" s="849"/>
      <c r="U638" s="849"/>
      <c r="V638" s="850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hidden="1" x14ac:dyDescent="0.2">
      <c r="A639" s="851"/>
      <c r="B639" s="851"/>
      <c r="C639" s="851"/>
      <c r="D639" s="851"/>
      <c r="E639" s="851"/>
      <c r="F639" s="851"/>
      <c r="G639" s="851"/>
      <c r="H639" s="851"/>
      <c r="I639" s="851"/>
      <c r="J639" s="851"/>
      <c r="K639" s="851"/>
      <c r="L639" s="851"/>
      <c r="M639" s="851"/>
      <c r="N639" s="851"/>
      <c r="O639" s="852"/>
      <c r="P639" s="848" t="s">
        <v>40</v>
      </c>
      <c r="Q639" s="849"/>
      <c r="R639" s="849"/>
      <c r="S639" s="849"/>
      <c r="T639" s="849"/>
      <c r="U639" s="849"/>
      <c r="V639" s="850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843" t="s">
        <v>209</v>
      </c>
      <c r="B640" s="843"/>
      <c r="C640" s="843"/>
      <c r="D640" s="843"/>
      <c r="E640" s="843"/>
      <c r="F640" s="843"/>
      <c r="G640" s="843"/>
      <c r="H640" s="843"/>
      <c r="I640" s="843"/>
      <c r="J640" s="843"/>
      <c r="K640" s="843"/>
      <c r="L640" s="843"/>
      <c r="M640" s="843"/>
      <c r="N640" s="843"/>
      <c r="O640" s="843"/>
      <c r="P640" s="843"/>
      <c r="Q640" s="843"/>
      <c r="R640" s="843"/>
      <c r="S640" s="843"/>
      <c r="T640" s="843"/>
      <c r="U640" s="843"/>
      <c r="V640" s="843"/>
      <c r="W640" s="843"/>
      <c r="X640" s="843"/>
      <c r="Y640" s="843"/>
      <c r="Z640" s="843"/>
      <c r="AA640" s="63"/>
      <c r="AB640" s="63"/>
      <c r="AC640" s="63"/>
    </row>
    <row r="641" spans="1:68" ht="27" hidden="1" customHeight="1" x14ac:dyDescent="0.25">
      <c r="A641" s="60" t="s">
        <v>1038</v>
      </c>
      <c r="B641" s="60" t="s">
        <v>1039</v>
      </c>
      <c r="C641" s="34">
        <v>4301060354</v>
      </c>
      <c r="D641" s="844">
        <v>4640242180120</v>
      </c>
      <c r="E641" s="844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1189" t="s">
        <v>1040</v>
      </c>
      <c r="Q641" s="846"/>
      <c r="R641" s="846"/>
      <c r="S641" s="846"/>
      <c r="T641" s="84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hidden="1" customHeight="1" x14ac:dyDescent="0.25">
      <c r="A642" s="60" t="s">
        <v>1038</v>
      </c>
      <c r="B642" s="60" t="s">
        <v>1042</v>
      </c>
      <c r="C642" s="34">
        <v>4301060408</v>
      </c>
      <c r="D642" s="844">
        <v>4640242180120</v>
      </c>
      <c r="E642" s="844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1190" t="s">
        <v>1043</v>
      </c>
      <c r="Q642" s="846"/>
      <c r="R642" s="846"/>
      <c r="S642" s="846"/>
      <c r="T642" s="847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hidden="1" customHeight="1" x14ac:dyDescent="0.25">
      <c r="A643" s="60" t="s">
        <v>1044</v>
      </c>
      <c r="B643" s="60" t="s">
        <v>1045</v>
      </c>
      <c r="C643" s="34">
        <v>4301060355</v>
      </c>
      <c r="D643" s="844">
        <v>4640242180137</v>
      </c>
      <c r="E643" s="844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1191" t="s">
        <v>1046</v>
      </c>
      <c r="Q643" s="846"/>
      <c r="R643" s="846"/>
      <c r="S643" s="846"/>
      <c r="T643" s="84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1044</v>
      </c>
      <c r="B644" s="60" t="s">
        <v>1048</v>
      </c>
      <c r="C644" s="34">
        <v>4301060407</v>
      </c>
      <c r="D644" s="844">
        <v>4640242180137</v>
      </c>
      <c r="E644" s="844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1192" t="s">
        <v>1049</v>
      </c>
      <c r="Q644" s="846"/>
      <c r="R644" s="846"/>
      <c r="S644" s="846"/>
      <c r="T644" s="84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idden="1" x14ac:dyDescent="0.2">
      <c r="A645" s="851"/>
      <c r="B645" s="851"/>
      <c r="C645" s="851"/>
      <c r="D645" s="851"/>
      <c r="E645" s="851"/>
      <c r="F645" s="851"/>
      <c r="G645" s="851"/>
      <c r="H645" s="851"/>
      <c r="I645" s="851"/>
      <c r="J645" s="851"/>
      <c r="K645" s="851"/>
      <c r="L645" s="851"/>
      <c r="M645" s="851"/>
      <c r="N645" s="851"/>
      <c r="O645" s="852"/>
      <c r="P645" s="848" t="s">
        <v>40</v>
      </c>
      <c r="Q645" s="849"/>
      <c r="R645" s="849"/>
      <c r="S645" s="849"/>
      <c r="T645" s="849"/>
      <c r="U645" s="849"/>
      <c r="V645" s="850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hidden="1" x14ac:dyDescent="0.2">
      <c r="A646" s="851"/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2"/>
      <c r="P646" s="848" t="s">
        <v>40</v>
      </c>
      <c r="Q646" s="849"/>
      <c r="R646" s="849"/>
      <c r="S646" s="849"/>
      <c r="T646" s="849"/>
      <c r="U646" s="849"/>
      <c r="V646" s="850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hidden="1" customHeight="1" x14ac:dyDescent="0.25">
      <c r="A647" s="842" t="s">
        <v>1050</v>
      </c>
      <c r="B647" s="842"/>
      <c r="C647" s="842"/>
      <c r="D647" s="842"/>
      <c r="E647" s="842"/>
      <c r="F647" s="842"/>
      <c r="G647" s="842"/>
      <c r="H647" s="842"/>
      <c r="I647" s="842"/>
      <c r="J647" s="842"/>
      <c r="K647" s="842"/>
      <c r="L647" s="842"/>
      <c r="M647" s="842"/>
      <c r="N647" s="842"/>
      <c r="O647" s="842"/>
      <c r="P647" s="842"/>
      <c r="Q647" s="842"/>
      <c r="R647" s="842"/>
      <c r="S647" s="842"/>
      <c r="T647" s="842"/>
      <c r="U647" s="842"/>
      <c r="V647" s="842"/>
      <c r="W647" s="842"/>
      <c r="X647" s="842"/>
      <c r="Y647" s="842"/>
      <c r="Z647" s="842"/>
      <c r="AA647" s="62"/>
      <c r="AB647" s="62"/>
      <c r="AC647" s="62"/>
    </row>
    <row r="648" spans="1:68" ht="14.25" hidden="1" customHeight="1" x14ac:dyDescent="0.25">
      <c r="A648" s="843" t="s">
        <v>118</v>
      </c>
      <c r="B648" s="843"/>
      <c r="C648" s="843"/>
      <c r="D648" s="843"/>
      <c r="E648" s="843"/>
      <c r="F648" s="843"/>
      <c r="G648" s="843"/>
      <c r="H648" s="843"/>
      <c r="I648" s="843"/>
      <c r="J648" s="843"/>
      <c r="K648" s="843"/>
      <c r="L648" s="843"/>
      <c r="M648" s="843"/>
      <c r="N648" s="843"/>
      <c r="O648" s="843"/>
      <c r="P648" s="843"/>
      <c r="Q648" s="843"/>
      <c r="R648" s="843"/>
      <c r="S648" s="843"/>
      <c r="T648" s="843"/>
      <c r="U648" s="843"/>
      <c r="V648" s="843"/>
      <c r="W648" s="843"/>
      <c r="X648" s="843"/>
      <c r="Y648" s="843"/>
      <c r="Z648" s="843"/>
      <c r="AA648" s="63"/>
      <c r="AB648" s="63"/>
      <c r="AC648" s="63"/>
    </row>
    <row r="649" spans="1:68" ht="27" hidden="1" customHeight="1" x14ac:dyDescent="0.25">
      <c r="A649" s="60" t="s">
        <v>1051</v>
      </c>
      <c r="B649" s="60" t="s">
        <v>1052</v>
      </c>
      <c r="C649" s="34">
        <v>4301011951</v>
      </c>
      <c r="D649" s="844">
        <v>4640242180045</v>
      </c>
      <c r="E649" s="844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1193" t="s">
        <v>1053</v>
      </c>
      <c r="Q649" s="846"/>
      <c r="R649" s="846"/>
      <c r="S649" s="846"/>
      <c r="T649" s="84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hidden="1" customHeight="1" x14ac:dyDescent="0.25">
      <c r="A650" s="60" t="s">
        <v>1055</v>
      </c>
      <c r="B650" s="60" t="s">
        <v>1056</v>
      </c>
      <c r="C650" s="34">
        <v>4301011950</v>
      </c>
      <c r="D650" s="844">
        <v>4640242180601</v>
      </c>
      <c r="E650" s="844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1194" t="s">
        <v>1057</v>
      </c>
      <c r="Q650" s="846"/>
      <c r="R650" s="846"/>
      <c r="S650" s="846"/>
      <c r="T650" s="847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idden="1" x14ac:dyDescent="0.2">
      <c r="A651" s="851"/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2"/>
      <c r="P651" s="848" t="s">
        <v>40</v>
      </c>
      <c r="Q651" s="849"/>
      <c r="R651" s="849"/>
      <c r="S651" s="849"/>
      <c r="T651" s="849"/>
      <c r="U651" s="849"/>
      <c r="V651" s="850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hidden="1" x14ac:dyDescent="0.2">
      <c r="A652" s="851"/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2"/>
      <c r="P652" s="848" t="s">
        <v>40</v>
      </c>
      <c r="Q652" s="849"/>
      <c r="R652" s="849"/>
      <c r="S652" s="849"/>
      <c r="T652" s="849"/>
      <c r="U652" s="849"/>
      <c r="V652" s="850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hidden="1" customHeight="1" x14ac:dyDescent="0.25">
      <c r="A653" s="843" t="s">
        <v>168</v>
      </c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843"/>
      <c r="P653" s="843"/>
      <c r="Q653" s="843"/>
      <c r="R653" s="843"/>
      <c r="S653" s="843"/>
      <c r="T653" s="843"/>
      <c r="U653" s="843"/>
      <c r="V653" s="843"/>
      <c r="W653" s="843"/>
      <c r="X653" s="843"/>
      <c r="Y653" s="843"/>
      <c r="Z653" s="843"/>
      <c r="AA653" s="63"/>
      <c r="AB653" s="63"/>
      <c r="AC653" s="63"/>
    </row>
    <row r="654" spans="1:68" ht="27" hidden="1" customHeight="1" x14ac:dyDescent="0.25">
      <c r="A654" s="60" t="s">
        <v>1059</v>
      </c>
      <c r="B654" s="60" t="s">
        <v>1060</v>
      </c>
      <c r="C654" s="34">
        <v>4301020314</v>
      </c>
      <c r="D654" s="844">
        <v>4640242180090</v>
      </c>
      <c r="E654" s="844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1195" t="s">
        <v>1061</v>
      </c>
      <c r="Q654" s="846"/>
      <c r="R654" s="846"/>
      <c r="S654" s="846"/>
      <c r="T654" s="847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hidden="1" x14ac:dyDescent="0.2">
      <c r="A655" s="851"/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2"/>
      <c r="P655" s="848" t="s">
        <v>40</v>
      </c>
      <c r="Q655" s="849"/>
      <c r="R655" s="849"/>
      <c r="S655" s="849"/>
      <c r="T655" s="849"/>
      <c r="U655" s="849"/>
      <c r="V655" s="850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hidden="1" x14ac:dyDescent="0.2">
      <c r="A656" s="851"/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2"/>
      <c r="P656" s="848" t="s">
        <v>40</v>
      </c>
      <c r="Q656" s="849"/>
      <c r="R656" s="849"/>
      <c r="S656" s="849"/>
      <c r="T656" s="849"/>
      <c r="U656" s="849"/>
      <c r="V656" s="850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hidden="1" customHeight="1" x14ac:dyDescent="0.25">
      <c r="A657" s="843" t="s">
        <v>78</v>
      </c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843"/>
      <c r="P657" s="843"/>
      <c r="Q657" s="843"/>
      <c r="R657" s="843"/>
      <c r="S657" s="843"/>
      <c r="T657" s="843"/>
      <c r="U657" s="843"/>
      <c r="V657" s="843"/>
      <c r="W657" s="843"/>
      <c r="X657" s="843"/>
      <c r="Y657" s="843"/>
      <c r="Z657" s="843"/>
      <c r="AA657" s="63"/>
      <c r="AB657" s="63"/>
      <c r="AC657" s="63"/>
    </row>
    <row r="658" spans="1:68" ht="27" hidden="1" customHeight="1" x14ac:dyDescent="0.25">
      <c r="A658" s="60" t="s">
        <v>1063</v>
      </c>
      <c r="B658" s="60" t="s">
        <v>1064</v>
      </c>
      <c r="C658" s="34">
        <v>4301031321</v>
      </c>
      <c r="D658" s="844">
        <v>4640242180076</v>
      </c>
      <c r="E658" s="844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1197" t="s">
        <v>1065</v>
      </c>
      <c r="Q658" s="846"/>
      <c r="R658" s="846"/>
      <c r="S658" s="846"/>
      <c r="T658" s="847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hidden="1" x14ac:dyDescent="0.2">
      <c r="A659" s="851"/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2"/>
      <c r="P659" s="848" t="s">
        <v>40</v>
      </c>
      <c r="Q659" s="849"/>
      <c r="R659" s="849"/>
      <c r="S659" s="849"/>
      <c r="T659" s="849"/>
      <c r="U659" s="849"/>
      <c r="V659" s="850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hidden="1" x14ac:dyDescent="0.2">
      <c r="A660" s="851"/>
      <c r="B660" s="851"/>
      <c r="C660" s="851"/>
      <c r="D660" s="851"/>
      <c r="E660" s="851"/>
      <c r="F660" s="851"/>
      <c r="G660" s="851"/>
      <c r="H660" s="851"/>
      <c r="I660" s="851"/>
      <c r="J660" s="851"/>
      <c r="K660" s="851"/>
      <c r="L660" s="851"/>
      <c r="M660" s="851"/>
      <c r="N660" s="851"/>
      <c r="O660" s="852"/>
      <c r="P660" s="848" t="s">
        <v>40</v>
      </c>
      <c r="Q660" s="849"/>
      <c r="R660" s="849"/>
      <c r="S660" s="849"/>
      <c r="T660" s="849"/>
      <c r="U660" s="849"/>
      <c r="V660" s="850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hidden="1" customHeight="1" x14ac:dyDescent="0.25">
      <c r="A661" s="843" t="s">
        <v>84</v>
      </c>
      <c r="B661" s="843"/>
      <c r="C661" s="843"/>
      <c r="D661" s="843"/>
      <c r="E661" s="843"/>
      <c r="F661" s="843"/>
      <c r="G661" s="843"/>
      <c r="H661" s="843"/>
      <c r="I661" s="843"/>
      <c r="J661" s="843"/>
      <c r="K661" s="843"/>
      <c r="L661" s="843"/>
      <c r="M661" s="843"/>
      <c r="N661" s="843"/>
      <c r="O661" s="843"/>
      <c r="P661" s="843"/>
      <c r="Q661" s="843"/>
      <c r="R661" s="843"/>
      <c r="S661" s="843"/>
      <c r="T661" s="843"/>
      <c r="U661" s="843"/>
      <c r="V661" s="843"/>
      <c r="W661" s="843"/>
      <c r="X661" s="843"/>
      <c r="Y661" s="843"/>
      <c r="Z661" s="843"/>
      <c r="AA661" s="63"/>
      <c r="AB661" s="63"/>
      <c r="AC661" s="63"/>
    </row>
    <row r="662" spans="1:68" ht="27" hidden="1" customHeight="1" x14ac:dyDescent="0.25">
      <c r="A662" s="60" t="s">
        <v>1067</v>
      </c>
      <c r="B662" s="60" t="s">
        <v>1068</v>
      </c>
      <c r="C662" s="34">
        <v>4301051780</v>
      </c>
      <c r="D662" s="844">
        <v>4640242180106</v>
      </c>
      <c r="E662" s="844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1198" t="s">
        <v>1069</v>
      </c>
      <c r="Q662" s="846"/>
      <c r="R662" s="846"/>
      <c r="S662" s="846"/>
      <c r="T662" s="847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idden="1" x14ac:dyDescent="0.2">
      <c r="A663" s="851"/>
      <c r="B663" s="851"/>
      <c r="C663" s="851"/>
      <c r="D663" s="851"/>
      <c r="E663" s="851"/>
      <c r="F663" s="851"/>
      <c r="G663" s="851"/>
      <c r="H663" s="851"/>
      <c r="I663" s="851"/>
      <c r="J663" s="851"/>
      <c r="K663" s="851"/>
      <c r="L663" s="851"/>
      <c r="M663" s="851"/>
      <c r="N663" s="851"/>
      <c r="O663" s="852"/>
      <c r="P663" s="848" t="s">
        <v>40</v>
      </c>
      <c r="Q663" s="849"/>
      <c r="R663" s="849"/>
      <c r="S663" s="849"/>
      <c r="T663" s="849"/>
      <c r="U663" s="849"/>
      <c r="V663" s="850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hidden="1" x14ac:dyDescent="0.2">
      <c r="A664" s="851"/>
      <c r="B664" s="851"/>
      <c r="C664" s="851"/>
      <c r="D664" s="851"/>
      <c r="E664" s="851"/>
      <c r="F664" s="851"/>
      <c r="G664" s="851"/>
      <c r="H664" s="851"/>
      <c r="I664" s="851"/>
      <c r="J664" s="851"/>
      <c r="K664" s="851"/>
      <c r="L664" s="851"/>
      <c r="M664" s="851"/>
      <c r="N664" s="851"/>
      <c r="O664" s="852"/>
      <c r="P664" s="848" t="s">
        <v>40</v>
      </c>
      <c r="Q664" s="849"/>
      <c r="R664" s="849"/>
      <c r="S664" s="849"/>
      <c r="T664" s="849"/>
      <c r="U664" s="849"/>
      <c r="V664" s="850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851"/>
      <c r="B665" s="851"/>
      <c r="C665" s="851"/>
      <c r="D665" s="851"/>
      <c r="E665" s="851"/>
      <c r="F665" s="851"/>
      <c r="G665" s="851"/>
      <c r="H665" s="851"/>
      <c r="I665" s="851"/>
      <c r="J665" s="851"/>
      <c r="K665" s="851"/>
      <c r="L665" s="851"/>
      <c r="M665" s="851"/>
      <c r="N665" s="851"/>
      <c r="O665" s="1202"/>
      <c r="P665" s="1199" t="s">
        <v>33</v>
      </c>
      <c r="Q665" s="1200"/>
      <c r="R665" s="1200"/>
      <c r="S665" s="1200"/>
      <c r="T665" s="1200"/>
      <c r="U665" s="1200"/>
      <c r="V665" s="1201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17980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17984.400000000001</v>
      </c>
      <c r="Z665" s="40"/>
      <c r="AA665" s="64"/>
      <c r="AB665" s="64"/>
      <c r="AC665" s="64"/>
    </row>
    <row r="666" spans="1:68" x14ac:dyDescent="0.2">
      <c r="A666" s="851"/>
      <c r="B666" s="851"/>
      <c r="C666" s="851"/>
      <c r="D666" s="851"/>
      <c r="E666" s="851"/>
      <c r="F666" s="851"/>
      <c r="G666" s="851"/>
      <c r="H666" s="851"/>
      <c r="I666" s="851"/>
      <c r="J666" s="851"/>
      <c r="K666" s="851"/>
      <c r="L666" s="851"/>
      <c r="M666" s="851"/>
      <c r="N666" s="851"/>
      <c r="O666" s="1202"/>
      <c r="P666" s="1199" t="s">
        <v>34</v>
      </c>
      <c r="Q666" s="1200"/>
      <c r="R666" s="1200"/>
      <c r="S666" s="1200"/>
      <c r="T666" s="1200"/>
      <c r="U666" s="1200"/>
      <c r="V666" s="1201"/>
      <c r="W666" s="40" t="s">
        <v>0</v>
      </c>
      <c r="X666" s="41">
        <f>IFERROR(SUM(BM22:BM662),"0")</f>
        <v>18791.744615384618</v>
      </c>
      <c r="Y666" s="41">
        <f>IFERROR(SUM(BN22:BN662),"0")</f>
        <v>18796.434000000001</v>
      </c>
      <c r="Z666" s="40"/>
      <c r="AA666" s="64"/>
      <c r="AB666" s="64"/>
      <c r="AC666" s="64"/>
    </row>
    <row r="667" spans="1:68" x14ac:dyDescent="0.2">
      <c r="A667" s="851"/>
      <c r="B667" s="851"/>
      <c r="C667" s="851"/>
      <c r="D667" s="851"/>
      <c r="E667" s="851"/>
      <c r="F667" s="851"/>
      <c r="G667" s="851"/>
      <c r="H667" s="851"/>
      <c r="I667" s="851"/>
      <c r="J667" s="851"/>
      <c r="K667" s="851"/>
      <c r="L667" s="851"/>
      <c r="M667" s="851"/>
      <c r="N667" s="851"/>
      <c r="O667" s="1202"/>
      <c r="P667" s="1199" t="s">
        <v>35</v>
      </c>
      <c r="Q667" s="1200"/>
      <c r="R667" s="1200"/>
      <c r="S667" s="1200"/>
      <c r="T667" s="1200"/>
      <c r="U667" s="1200"/>
      <c r="V667" s="1201"/>
      <c r="W667" s="40" t="s">
        <v>20</v>
      </c>
      <c r="X667" s="42">
        <f>ROUNDUP(SUM(BO22:BO662),0)</f>
        <v>30</v>
      </c>
      <c r="Y667" s="42">
        <f>ROUNDUP(SUM(BP22:BP662),0)</f>
        <v>30</v>
      </c>
      <c r="Z667" s="40"/>
      <c r="AA667" s="64"/>
      <c r="AB667" s="64"/>
      <c r="AC667" s="64"/>
    </row>
    <row r="668" spans="1:68" x14ac:dyDescent="0.2">
      <c r="A668" s="851"/>
      <c r="B668" s="851"/>
      <c r="C668" s="851"/>
      <c r="D668" s="851"/>
      <c r="E668" s="851"/>
      <c r="F668" s="851"/>
      <c r="G668" s="851"/>
      <c r="H668" s="851"/>
      <c r="I668" s="851"/>
      <c r="J668" s="851"/>
      <c r="K668" s="851"/>
      <c r="L668" s="851"/>
      <c r="M668" s="851"/>
      <c r="N668" s="851"/>
      <c r="O668" s="1202"/>
      <c r="P668" s="1199" t="s">
        <v>36</v>
      </c>
      <c r="Q668" s="1200"/>
      <c r="R668" s="1200"/>
      <c r="S668" s="1200"/>
      <c r="T668" s="1200"/>
      <c r="U668" s="1200"/>
      <c r="V668" s="1201"/>
      <c r="W668" s="40" t="s">
        <v>0</v>
      </c>
      <c r="X668" s="41">
        <f>GrossWeightTotal+PalletQtyTotal*25</f>
        <v>19541.744615384618</v>
      </c>
      <c r="Y668" s="41">
        <f>GrossWeightTotalR+PalletQtyTotalR*25</f>
        <v>19546.434000000001</v>
      </c>
      <c r="Z668" s="40"/>
      <c r="AA668" s="64"/>
      <c r="AB668" s="64"/>
      <c r="AC668" s="64"/>
    </row>
    <row r="669" spans="1:68" x14ac:dyDescent="0.2">
      <c r="A669" s="851"/>
      <c r="B669" s="851"/>
      <c r="C669" s="851"/>
      <c r="D669" s="851"/>
      <c r="E669" s="851"/>
      <c r="F669" s="851"/>
      <c r="G669" s="851"/>
      <c r="H669" s="851"/>
      <c r="I669" s="851"/>
      <c r="J669" s="851"/>
      <c r="K669" s="851"/>
      <c r="L669" s="851"/>
      <c r="M669" s="851"/>
      <c r="N669" s="851"/>
      <c r="O669" s="1202"/>
      <c r="P669" s="1199" t="s">
        <v>37</v>
      </c>
      <c r="Q669" s="1200"/>
      <c r="R669" s="1200"/>
      <c r="S669" s="1200"/>
      <c r="T669" s="1200"/>
      <c r="U669" s="1200"/>
      <c r="V669" s="1201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1629.4358974358975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1630</v>
      </c>
      <c r="Z669" s="40"/>
      <c r="AA669" s="64"/>
      <c r="AB669" s="64"/>
      <c r="AC669" s="64"/>
    </row>
    <row r="670" spans="1:68" ht="14.25" hidden="1" x14ac:dyDescent="0.2">
      <c r="A670" s="851"/>
      <c r="B670" s="851"/>
      <c r="C670" s="851"/>
      <c r="D670" s="851"/>
      <c r="E670" s="851"/>
      <c r="F670" s="851"/>
      <c r="G670" s="851"/>
      <c r="H670" s="851"/>
      <c r="I670" s="851"/>
      <c r="J670" s="851"/>
      <c r="K670" s="851"/>
      <c r="L670" s="851"/>
      <c r="M670" s="851"/>
      <c r="N670" s="851"/>
      <c r="O670" s="1202"/>
      <c r="P670" s="1199" t="s">
        <v>38</v>
      </c>
      <c r="Q670" s="1200"/>
      <c r="R670" s="1200"/>
      <c r="S670" s="1200"/>
      <c r="T670" s="1200"/>
      <c r="U670" s="1200"/>
      <c r="V670" s="1201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32.829039999999999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1196" t="s">
        <v>116</v>
      </c>
      <c r="D672" s="1196" t="s">
        <v>116</v>
      </c>
      <c r="E672" s="1196" t="s">
        <v>116</v>
      </c>
      <c r="F672" s="1196" t="s">
        <v>116</v>
      </c>
      <c r="G672" s="1196" t="s">
        <v>116</v>
      </c>
      <c r="H672" s="1196" t="s">
        <v>116</v>
      </c>
      <c r="I672" s="1196" t="s">
        <v>321</v>
      </c>
      <c r="J672" s="1196" t="s">
        <v>321</v>
      </c>
      <c r="K672" s="1196" t="s">
        <v>321</v>
      </c>
      <c r="L672" s="1196" t="s">
        <v>321</v>
      </c>
      <c r="M672" s="1196" t="s">
        <v>321</v>
      </c>
      <c r="N672" s="1203"/>
      <c r="O672" s="1196" t="s">
        <v>321</v>
      </c>
      <c r="P672" s="1196" t="s">
        <v>321</v>
      </c>
      <c r="Q672" s="1196" t="s">
        <v>321</v>
      </c>
      <c r="R672" s="1196" t="s">
        <v>321</v>
      </c>
      <c r="S672" s="1196" t="s">
        <v>321</v>
      </c>
      <c r="T672" s="1196" t="s">
        <v>321</v>
      </c>
      <c r="U672" s="1196" t="s">
        <v>321</v>
      </c>
      <c r="V672" s="1196" t="s">
        <v>321</v>
      </c>
      <c r="W672" s="1196" t="s">
        <v>321</v>
      </c>
      <c r="X672" s="1196" t="s">
        <v>664</v>
      </c>
      <c r="Y672" s="1196" t="s">
        <v>664</v>
      </c>
      <c r="Z672" s="1196" t="s">
        <v>750</v>
      </c>
      <c r="AA672" s="1196" t="s">
        <v>750</v>
      </c>
      <c r="AB672" s="1196" t="s">
        <v>750</v>
      </c>
      <c r="AC672" s="1196" t="s">
        <v>750</v>
      </c>
      <c r="AD672" s="80" t="s">
        <v>847</v>
      </c>
      <c r="AE672" s="80" t="s">
        <v>943</v>
      </c>
      <c r="AF672" s="1196" t="s">
        <v>950</v>
      </c>
      <c r="AG672" s="1196" t="s">
        <v>950</v>
      </c>
    </row>
    <row r="673" spans="1:33" ht="14.25" customHeight="1" thickTop="1" x14ac:dyDescent="0.2">
      <c r="A673" s="1204" t="s">
        <v>10</v>
      </c>
      <c r="B673" s="1196" t="s">
        <v>77</v>
      </c>
      <c r="C673" s="1196" t="s">
        <v>117</v>
      </c>
      <c r="D673" s="1196" t="s">
        <v>145</v>
      </c>
      <c r="E673" s="1196" t="s">
        <v>217</v>
      </c>
      <c r="F673" s="1196" t="s">
        <v>239</v>
      </c>
      <c r="G673" s="1196" t="s">
        <v>280</v>
      </c>
      <c r="H673" s="1196" t="s">
        <v>116</v>
      </c>
      <c r="I673" s="1196" t="s">
        <v>322</v>
      </c>
      <c r="J673" s="1196" t="s">
        <v>346</v>
      </c>
      <c r="K673" s="1196" t="s">
        <v>423</v>
      </c>
      <c r="L673" s="1196" t="s">
        <v>443</v>
      </c>
      <c r="M673" s="1196" t="s">
        <v>468</v>
      </c>
      <c r="N673" s="1"/>
      <c r="O673" s="1196" t="s">
        <v>495</v>
      </c>
      <c r="P673" s="1196" t="s">
        <v>498</v>
      </c>
      <c r="Q673" s="1196" t="s">
        <v>507</v>
      </c>
      <c r="R673" s="1196" t="s">
        <v>523</v>
      </c>
      <c r="S673" s="1196" t="s">
        <v>536</v>
      </c>
      <c r="T673" s="1196" t="s">
        <v>549</v>
      </c>
      <c r="U673" s="1196" t="s">
        <v>562</v>
      </c>
      <c r="V673" s="1196" t="s">
        <v>566</v>
      </c>
      <c r="W673" s="1196" t="s">
        <v>651</v>
      </c>
      <c r="X673" s="1196" t="s">
        <v>665</v>
      </c>
      <c r="Y673" s="1196" t="s">
        <v>706</v>
      </c>
      <c r="Z673" s="1196" t="s">
        <v>751</v>
      </c>
      <c r="AA673" s="1196" t="s">
        <v>808</v>
      </c>
      <c r="AB673" s="1196" t="s">
        <v>826</v>
      </c>
      <c r="AC673" s="1196" t="s">
        <v>840</v>
      </c>
      <c r="AD673" s="1196" t="s">
        <v>847</v>
      </c>
      <c r="AE673" s="1196" t="s">
        <v>943</v>
      </c>
      <c r="AF673" s="1196" t="s">
        <v>950</v>
      </c>
      <c r="AG673" s="1196" t="s">
        <v>1050</v>
      </c>
    </row>
    <row r="674" spans="1:33" ht="13.5" thickBot="1" x14ac:dyDescent="0.25">
      <c r="A674" s="1205"/>
      <c r="B674" s="1196"/>
      <c r="C674" s="1196"/>
      <c r="D674" s="1196"/>
      <c r="E674" s="1196"/>
      <c r="F674" s="1196"/>
      <c r="G674" s="1196"/>
      <c r="H674" s="1196"/>
      <c r="I674" s="1196"/>
      <c r="J674" s="1196"/>
      <c r="K674" s="1196"/>
      <c r="L674" s="1196"/>
      <c r="M674" s="1196"/>
      <c r="N674" s="1"/>
      <c r="O674" s="1196"/>
      <c r="P674" s="1196"/>
      <c r="Q674" s="1196"/>
      <c r="R674" s="1196"/>
      <c r="S674" s="1196"/>
      <c r="T674" s="1196"/>
      <c r="U674" s="1196"/>
      <c r="V674" s="1196"/>
      <c r="W674" s="1196"/>
      <c r="X674" s="1196"/>
      <c r="Y674" s="1196"/>
      <c r="Z674" s="1196"/>
      <c r="AA674" s="1196"/>
      <c r="AB674" s="1196"/>
      <c r="AC674" s="1196"/>
      <c r="AD674" s="1196"/>
      <c r="AE674" s="1196"/>
      <c r="AF674" s="1196"/>
      <c r="AG674" s="1196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50">
        <f>IFERROR(Y99*1,"0")+IFERROR(Y100*1,"0")+IFERROR(Y101*1,"0")+IFERROR(Y105*1,"0")+IFERROR(Y106*1,"0")+IFERROR(Y107*1,"0")+IFERROR(Y108*1,"0")+IFERROR(Y109*1,"0")+IFERROR(Y110*1,"0")</f>
        <v>0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0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7004.4</v>
      </c>
      <c r="W675" s="50">
        <f>IFERROR(Y403*1,"0")+IFERROR(Y407*1,"0")+IFERROR(Y408*1,"0")+IFERROR(Y409*1,"0")</f>
        <v>0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10980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0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629,44"/>
        <filter val="17 980,00"/>
        <filter val="18 791,74"/>
        <filter val="19 541,74"/>
        <filter val="192,00"/>
        <filter val="2 880,00"/>
        <filter val="30"/>
        <filter val="540,00"/>
        <filter val="6 600,00"/>
        <filter val="7 000,00"/>
        <filter val="8 100,00"/>
        <filter val="897,44"/>
      </filters>
    </filterColumn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2025-02-11T10:58:52Z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