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55E3FA-D0A5-4C58-B83A-0497746E62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Y598" i="1" s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BP573" i="1" s="1"/>
  <c r="P573" i="1"/>
  <c r="BO572" i="1"/>
  <c r="BM572" i="1"/>
  <c r="Y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P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BP515" i="1" s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BP512" i="1" s="1"/>
  <c r="X510" i="1"/>
  <c r="X509" i="1"/>
  <c r="BO508" i="1"/>
  <c r="BM508" i="1"/>
  <c r="Y508" i="1"/>
  <c r="P508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O498" i="1"/>
  <c r="BM498" i="1"/>
  <c r="Y498" i="1"/>
  <c r="BP498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Y474" i="1" s="1"/>
  <c r="P473" i="1"/>
  <c r="X469" i="1"/>
  <c r="X468" i="1"/>
  <c r="BO467" i="1"/>
  <c r="BM467" i="1"/>
  <c r="Y467" i="1"/>
  <c r="Y469" i="1" s="1"/>
  <c r="X465" i="1"/>
  <c r="X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BP415" i="1" s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BO389" i="1"/>
  <c r="BM389" i="1"/>
  <c r="Y389" i="1"/>
  <c r="BP389" i="1" s="1"/>
  <c r="X387" i="1"/>
  <c r="X386" i="1"/>
  <c r="BO385" i="1"/>
  <c r="BM385" i="1"/>
  <c r="Y385" i="1"/>
  <c r="BP385" i="1" s="1"/>
  <c r="P385" i="1"/>
  <c r="BO384" i="1"/>
  <c r="BM384" i="1"/>
  <c r="Y384" i="1"/>
  <c r="BP384" i="1" s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P110" i="1"/>
  <c r="BO109" i="1"/>
  <c r="BM109" i="1"/>
  <c r="Y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226" i="1" l="1"/>
  <c r="BN226" i="1"/>
  <c r="Z237" i="1"/>
  <c r="BN237" i="1"/>
  <c r="Z79" i="1"/>
  <c r="BN79" i="1"/>
  <c r="Z140" i="1"/>
  <c r="BN140" i="1"/>
  <c r="Z169" i="1"/>
  <c r="BN169" i="1"/>
  <c r="Z292" i="1"/>
  <c r="BN292" i="1"/>
  <c r="Z57" i="1"/>
  <c r="BN57" i="1"/>
  <c r="Y64" i="1"/>
  <c r="Z204" i="1"/>
  <c r="BN204" i="1"/>
  <c r="Z261" i="1"/>
  <c r="BN26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423" i="1"/>
  <c r="BN423" i="1"/>
  <c r="Z445" i="1"/>
  <c r="BN445" i="1"/>
  <c r="B675" i="1"/>
  <c r="Z36" i="1"/>
  <c r="Z37" i="1" s="1"/>
  <c r="BN36" i="1"/>
  <c r="BP36" i="1"/>
  <c r="Y37" i="1"/>
  <c r="Z42" i="1"/>
  <c r="BN42" i="1"/>
  <c r="Y49" i="1"/>
  <c r="Z67" i="1"/>
  <c r="BN67" i="1"/>
  <c r="Y72" i="1"/>
  <c r="Z93" i="1"/>
  <c r="BN93" i="1"/>
  <c r="E675" i="1"/>
  <c r="Z124" i="1"/>
  <c r="BN124" i="1"/>
  <c r="Z189" i="1"/>
  <c r="BN189" i="1"/>
  <c r="Z214" i="1"/>
  <c r="BN214" i="1"/>
  <c r="Y231" i="1"/>
  <c r="Z250" i="1"/>
  <c r="BN250" i="1"/>
  <c r="Z276" i="1"/>
  <c r="BN276" i="1"/>
  <c r="Z307" i="1"/>
  <c r="Z308" i="1" s="1"/>
  <c r="BN307" i="1"/>
  <c r="BP307" i="1"/>
  <c r="Z311" i="1"/>
  <c r="Z312" i="1" s="1"/>
  <c r="BN311" i="1"/>
  <c r="BP311" i="1"/>
  <c r="Y312" i="1"/>
  <c r="Z315" i="1"/>
  <c r="BN315" i="1"/>
  <c r="Z367" i="1"/>
  <c r="BN367" i="1"/>
  <c r="Z415" i="1"/>
  <c r="BN415" i="1"/>
  <c r="Y464" i="1"/>
  <c r="Z480" i="1"/>
  <c r="BN480" i="1"/>
  <c r="Z483" i="1"/>
  <c r="BN483" i="1"/>
  <c r="Z486" i="1"/>
  <c r="BN486" i="1"/>
  <c r="Z491" i="1"/>
  <c r="BN491" i="1"/>
  <c r="Z498" i="1"/>
  <c r="BN498" i="1"/>
  <c r="AA675" i="1"/>
  <c r="Z512" i="1"/>
  <c r="BN512" i="1"/>
  <c r="Z515" i="1"/>
  <c r="BN515" i="1"/>
  <c r="AB675" i="1"/>
  <c r="Y404" i="1"/>
  <c r="BP403" i="1"/>
  <c r="BP407" i="1"/>
  <c r="BN407" i="1"/>
  <c r="Z407" i="1"/>
  <c r="BP449" i="1"/>
  <c r="BN449" i="1"/>
  <c r="Z449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04" i="1"/>
  <c r="BN604" i="1"/>
  <c r="Z604" i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6" i="1"/>
  <c r="BN116" i="1"/>
  <c r="Z132" i="1"/>
  <c r="BN132" i="1"/>
  <c r="Z147" i="1"/>
  <c r="BN147" i="1"/>
  <c r="Z158" i="1"/>
  <c r="BN158" i="1"/>
  <c r="Z175" i="1"/>
  <c r="BN175" i="1"/>
  <c r="Y178" i="1"/>
  <c r="Z193" i="1"/>
  <c r="BN193" i="1"/>
  <c r="Z210" i="1"/>
  <c r="BN210" i="1"/>
  <c r="Z222" i="1"/>
  <c r="BN222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9" i="1"/>
  <c r="BN299" i="1"/>
  <c r="Z335" i="1"/>
  <c r="BN335" i="1"/>
  <c r="Y338" i="1"/>
  <c r="Z359" i="1"/>
  <c r="BN359" i="1"/>
  <c r="Z373" i="1"/>
  <c r="BN373" i="1"/>
  <c r="Z383" i="1"/>
  <c r="BN383" i="1"/>
  <c r="Z384" i="1"/>
  <c r="BN384" i="1"/>
  <c r="Z389" i="1"/>
  <c r="BN389" i="1"/>
  <c r="Z390" i="1"/>
  <c r="BN390" i="1"/>
  <c r="Y393" i="1"/>
  <c r="Z403" i="1"/>
  <c r="Z404" i="1" s="1"/>
  <c r="BN403" i="1"/>
  <c r="BP419" i="1"/>
  <c r="BN419" i="1"/>
  <c r="Z419" i="1"/>
  <c r="AD675" i="1"/>
  <c r="BP542" i="1"/>
  <c r="BN542" i="1"/>
  <c r="Z542" i="1"/>
  <c r="BP566" i="1"/>
  <c r="BN566" i="1"/>
  <c r="Z566" i="1"/>
  <c r="BP568" i="1"/>
  <c r="BN568" i="1"/>
  <c r="Z568" i="1"/>
  <c r="BP572" i="1"/>
  <c r="BN572" i="1"/>
  <c r="Z572" i="1"/>
  <c r="BP603" i="1"/>
  <c r="BN603" i="1"/>
  <c r="Z603" i="1"/>
  <c r="BP605" i="1"/>
  <c r="BN605" i="1"/>
  <c r="Z60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410" i="1"/>
  <c r="Y436" i="1"/>
  <c r="Y589" i="1"/>
  <c r="BP44" i="1"/>
  <c r="BN44" i="1"/>
  <c r="Z44" i="1"/>
  <c r="BP59" i="1"/>
  <c r="BN59" i="1"/>
  <c r="Z59" i="1"/>
  <c r="BP69" i="1"/>
  <c r="BN69" i="1"/>
  <c r="Z69" i="1"/>
  <c r="Y89" i="1"/>
  <c r="BP83" i="1"/>
  <c r="BN83" i="1"/>
  <c r="Z83" i="1"/>
  <c r="BP100" i="1"/>
  <c r="BN100" i="1"/>
  <c r="Z100" i="1"/>
  <c r="BP109" i="1"/>
  <c r="BN109" i="1"/>
  <c r="Z109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BP330" i="1"/>
  <c r="BN330" i="1"/>
  <c r="Z330" i="1"/>
  <c r="BP357" i="1"/>
  <c r="BN357" i="1"/>
  <c r="Z357" i="1"/>
  <c r="BP369" i="1"/>
  <c r="BN369" i="1"/>
  <c r="Z369" i="1"/>
  <c r="BP398" i="1"/>
  <c r="BN398" i="1"/>
  <c r="Z398" i="1"/>
  <c r="BP417" i="1"/>
  <c r="BN417" i="1"/>
  <c r="Z417" i="1"/>
  <c r="BP429" i="1"/>
  <c r="BN429" i="1"/>
  <c r="Z429" i="1"/>
  <c r="BP447" i="1"/>
  <c r="BN447" i="1"/>
  <c r="Z447" i="1"/>
  <c r="BP488" i="1"/>
  <c r="BN488" i="1"/>
  <c r="Z488" i="1"/>
  <c r="BP493" i="1"/>
  <c r="BN493" i="1"/>
  <c r="Z493" i="1"/>
  <c r="BP540" i="1"/>
  <c r="BN540" i="1"/>
  <c r="Z540" i="1"/>
  <c r="Y560" i="1"/>
  <c r="BP557" i="1"/>
  <c r="BN557" i="1"/>
  <c r="Z557" i="1"/>
  <c r="BP575" i="1"/>
  <c r="BN575" i="1"/>
  <c r="Z575" i="1"/>
  <c r="BP650" i="1"/>
  <c r="BN650" i="1"/>
  <c r="Z650" i="1"/>
  <c r="Y660" i="1"/>
  <c r="Y659" i="1"/>
  <c r="BP658" i="1"/>
  <c r="BN658" i="1"/>
  <c r="Z658" i="1"/>
  <c r="Z659" i="1" s="1"/>
  <c r="X666" i="1"/>
  <c r="X669" i="1"/>
  <c r="BP32" i="1"/>
  <c r="BN32" i="1"/>
  <c r="Z32" i="1"/>
  <c r="BP52" i="1"/>
  <c r="BN52" i="1"/>
  <c r="Z52" i="1"/>
  <c r="BP63" i="1"/>
  <c r="BN63" i="1"/>
  <c r="Z63" i="1"/>
  <c r="BP77" i="1"/>
  <c r="BN77" i="1"/>
  <c r="Z77" i="1"/>
  <c r="BP87" i="1"/>
  <c r="BN87" i="1"/>
  <c r="Z87" i="1"/>
  <c r="BP108" i="1"/>
  <c r="BN108" i="1"/>
  <c r="Z108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I675" i="1"/>
  <c r="Y194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5" i="1"/>
  <c r="BN235" i="1"/>
  <c r="Z235" i="1"/>
  <c r="BP248" i="1"/>
  <c r="BN248" i="1"/>
  <c r="Z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BP302" i="1"/>
  <c r="BN302" i="1"/>
  <c r="Z302" i="1"/>
  <c r="BP341" i="1"/>
  <c r="BN341" i="1"/>
  <c r="Z341" i="1"/>
  <c r="BP361" i="1"/>
  <c r="BN361" i="1"/>
  <c r="Z361" i="1"/>
  <c r="BP375" i="1"/>
  <c r="BN375" i="1"/>
  <c r="Z375" i="1"/>
  <c r="X667" i="1"/>
  <c r="Y33" i="1"/>
  <c r="Y71" i="1"/>
  <c r="Y80" i="1"/>
  <c r="Y90" i="1"/>
  <c r="Y96" i="1"/>
  <c r="Y112" i="1"/>
  <c r="F675" i="1"/>
  <c r="Y127" i="1"/>
  <c r="Y148" i="1"/>
  <c r="Y154" i="1"/>
  <c r="Y159" i="1"/>
  <c r="Y172" i="1"/>
  <c r="Y177" i="1"/>
  <c r="Y201" i="1"/>
  <c r="Y217" i="1"/>
  <c r="Y240" i="1"/>
  <c r="Y293" i="1"/>
  <c r="Y317" i="1"/>
  <c r="Y370" i="1"/>
  <c r="Y380" i="1"/>
  <c r="BP377" i="1"/>
  <c r="BN377" i="1"/>
  <c r="BP392" i="1"/>
  <c r="BN392" i="1"/>
  <c r="Z392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9" i="1"/>
  <c r="BN489" i="1"/>
  <c r="Z489" i="1"/>
  <c r="BP494" i="1"/>
  <c r="BN494" i="1"/>
  <c r="Z494" i="1"/>
  <c r="BP544" i="1"/>
  <c r="BN544" i="1"/>
  <c r="Z544" i="1"/>
  <c r="BP574" i="1"/>
  <c r="BN574" i="1"/>
  <c r="Z574" i="1"/>
  <c r="AE675" i="1"/>
  <c r="Y594" i="1"/>
  <c r="BP593" i="1"/>
  <c r="BN593" i="1"/>
  <c r="Z593" i="1"/>
  <c r="Z594" i="1" s="1"/>
  <c r="Y651" i="1"/>
  <c r="BP649" i="1"/>
  <c r="BN649" i="1"/>
  <c r="Z649" i="1"/>
  <c r="Z651" i="1" s="1"/>
  <c r="Y387" i="1"/>
  <c r="Y394" i="1"/>
  <c r="Y400" i="1"/>
  <c r="Y411" i="1"/>
  <c r="Y500" i="1"/>
  <c r="Y517" i="1"/>
  <c r="Y561" i="1"/>
  <c r="Y578" i="1"/>
  <c r="Y584" i="1"/>
  <c r="Y611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BN139" i="1"/>
  <c r="BP139" i="1"/>
  <c r="Y142" i="1"/>
  <c r="G675" i="1"/>
  <c r="Z146" i="1"/>
  <c r="BN146" i="1"/>
  <c r="BP146" i="1"/>
  <c r="Y149" i="1"/>
  <c r="Z152" i="1"/>
  <c r="BN152" i="1"/>
  <c r="BP152" i="1"/>
  <c r="Z157" i="1"/>
  <c r="Z159" i="1" s="1"/>
  <c r="BN157" i="1"/>
  <c r="BP157" i="1"/>
  <c r="H675" i="1"/>
  <c r="Y165" i="1"/>
  <c r="Z168" i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4" i="1"/>
  <c r="BN234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Z258" i="1"/>
  <c r="BN258" i="1"/>
  <c r="Z260" i="1"/>
  <c r="BN260" i="1"/>
  <c r="Z262" i="1"/>
  <c r="BN262" i="1"/>
  <c r="Y265" i="1"/>
  <c r="M675" i="1"/>
  <c r="Z273" i="1"/>
  <c r="BN273" i="1"/>
  <c r="Z275" i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Y304" i="1"/>
  <c r="Z298" i="1"/>
  <c r="BN298" i="1"/>
  <c r="Z300" i="1"/>
  <c r="BN300" i="1"/>
  <c r="H9" i="1"/>
  <c r="Y24" i="1"/>
  <c r="Y103" i="1"/>
  <c r="Y121" i="1"/>
  <c r="Y184" i="1"/>
  <c r="Y251" i="1"/>
  <c r="Y264" i="1"/>
  <c r="Y281" i="1"/>
  <c r="Y303" i="1"/>
  <c r="BP316" i="1"/>
  <c r="BN316" i="1"/>
  <c r="Z316" i="1"/>
  <c r="Z317" i="1" s="1"/>
  <c r="Y318" i="1"/>
  <c r="S675" i="1"/>
  <c r="Y323" i="1"/>
  <c r="Y322" i="1"/>
  <c r="BP321" i="1"/>
  <c r="BN321" i="1"/>
  <c r="Z321" i="1"/>
  <c r="Z322" i="1" s="1"/>
  <c r="R675" i="1"/>
  <c r="Y309" i="1"/>
  <c r="Z325" i="1"/>
  <c r="Z326" i="1" s="1"/>
  <c r="BN325" i="1"/>
  <c r="BP325" i="1"/>
  <c r="Y326" i="1"/>
  <c r="Z329" i="1"/>
  <c r="BN329" i="1"/>
  <c r="BP329" i="1"/>
  <c r="Y332" i="1"/>
  <c r="T675" i="1"/>
  <c r="Z336" i="1"/>
  <c r="Z337" i="1" s="1"/>
  <c r="BN336" i="1"/>
  <c r="BP336" i="1"/>
  <c r="Y337" i="1"/>
  <c r="Z340" i="1"/>
  <c r="BN340" i="1"/>
  <c r="BP340" i="1"/>
  <c r="Y343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71" i="1"/>
  <c r="Z374" i="1"/>
  <c r="BN374" i="1"/>
  <c r="Z376" i="1"/>
  <c r="BN376" i="1"/>
  <c r="Z378" i="1"/>
  <c r="BN378" i="1"/>
  <c r="Y379" i="1"/>
  <c r="Z382" i="1"/>
  <c r="BN382" i="1"/>
  <c r="BP382" i="1"/>
  <c r="Z385" i="1"/>
  <c r="BN385" i="1"/>
  <c r="Y386" i="1"/>
  <c r="Z391" i="1"/>
  <c r="BN391" i="1"/>
  <c r="BP391" i="1"/>
  <c r="Z397" i="1"/>
  <c r="BN397" i="1"/>
  <c r="BP397" i="1"/>
  <c r="W675" i="1"/>
  <c r="Y405" i="1"/>
  <c r="Z408" i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BN428" i="1"/>
  <c r="BP428" i="1"/>
  <c r="Y431" i="1"/>
  <c r="Z433" i="1"/>
  <c r="BN433" i="1"/>
  <c r="BP433" i="1"/>
  <c r="Z434" i="1"/>
  <c r="BN434" i="1"/>
  <c r="Y435" i="1"/>
  <c r="Y675" i="1"/>
  <c r="Z444" i="1"/>
  <c r="BN444" i="1"/>
  <c r="Z446" i="1"/>
  <c r="BN446" i="1"/>
  <c r="Z448" i="1"/>
  <c r="BN448" i="1"/>
  <c r="Z450" i="1"/>
  <c r="BN450" i="1"/>
  <c r="Y451" i="1"/>
  <c r="Z454" i="1"/>
  <c r="BN454" i="1"/>
  <c r="BP454" i="1"/>
  <c r="Y457" i="1"/>
  <c r="Z459" i="1"/>
  <c r="BN459" i="1"/>
  <c r="BP459" i="1"/>
  <c r="Z460" i="1"/>
  <c r="BN460" i="1"/>
  <c r="Z462" i="1"/>
  <c r="BN462" i="1"/>
  <c r="Y465" i="1"/>
  <c r="Z467" i="1"/>
  <c r="Z468" i="1" s="1"/>
  <c r="BN467" i="1"/>
  <c r="BP467" i="1"/>
  <c r="Y468" i="1"/>
  <c r="Z473" i="1"/>
  <c r="Z474" i="1" s="1"/>
  <c r="BN473" i="1"/>
  <c r="BP473" i="1"/>
  <c r="BP478" i="1"/>
  <c r="BN478" i="1"/>
  <c r="Z478" i="1"/>
  <c r="BP481" i="1"/>
  <c r="BN481" i="1"/>
  <c r="Z481" i="1"/>
  <c r="BP484" i="1"/>
  <c r="BN484" i="1"/>
  <c r="Z484" i="1"/>
  <c r="BP487" i="1"/>
  <c r="BN487" i="1"/>
  <c r="Z487" i="1"/>
  <c r="Y364" i="1"/>
  <c r="Y426" i="1"/>
  <c r="Y452" i="1"/>
  <c r="Z461" i="1"/>
  <c r="BN461" i="1"/>
  <c r="Z463" i="1"/>
  <c r="BN463" i="1"/>
  <c r="Z675" i="1"/>
  <c r="Y475" i="1"/>
  <c r="Y496" i="1"/>
  <c r="BP477" i="1"/>
  <c r="BN477" i="1"/>
  <c r="Z477" i="1"/>
  <c r="Y495" i="1"/>
  <c r="BP479" i="1"/>
  <c r="BN479" i="1"/>
  <c r="Z479" i="1"/>
  <c r="BP482" i="1"/>
  <c r="BN482" i="1"/>
  <c r="Z482" i="1"/>
  <c r="BP485" i="1"/>
  <c r="BN485" i="1"/>
  <c r="Z485" i="1"/>
  <c r="Y501" i="1"/>
  <c r="Y505" i="1"/>
  <c r="Y510" i="1"/>
  <c r="Y518" i="1"/>
  <c r="Z522" i="1"/>
  <c r="BN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BN559" i="1"/>
  <c r="Z564" i="1"/>
  <c r="BN564" i="1"/>
  <c r="Z565" i="1"/>
  <c r="BN565" i="1"/>
  <c r="Z569" i="1"/>
  <c r="BN569" i="1"/>
  <c r="Z570" i="1"/>
  <c r="BN570" i="1"/>
  <c r="Z573" i="1"/>
  <c r="BN573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Z490" i="1"/>
  <c r="BN490" i="1"/>
  <c r="Z492" i="1"/>
  <c r="BN492" i="1"/>
  <c r="Z499" i="1"/>
  <c r="Z500" i="1" s="1"/>
  <c r="BN499" i="1"/>
  <c r="Z503" i="1"/>
  <c r="Z504" i="1" s="1"/>
  <c r="BN503" i="1"/>
  <c r="BP503" i="1"/>
  <c r="Z508" i="1"/>
  <c r="Z509" i="1" s="1"/>
  <c r="BN508" i="1"/>
  <c r="BP508" i="1"/>
  <c r="Y509" i="1"/>
  <c r="Z513" i="1"/>
  <c r="BN513" i="1"/>
  <c r="Z514" i="1"/>
  <c r="BN514" i="1"/>
  <c r="Z516" i="1"/>
  <c r="BN516" i="1"/>
  <c r="Z521" i="1"/>
  <c r="BN521" i="1"/>
  <c r="BP521" i="1"/>
  <c r="Y526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430" i="1" l="1"/>
  <c r="Z399" i="1"/>
  <c r="Z216" i="1"/>
  <c r="Z141" i="1"/>
  <c r="Z136" i="1"/>
  <c r="Z126" i="1"/>
  <c r="Z120" i="1"/>
  <c r="Z111" i="1"/>
  <c r="Z102" i="1"/>
  <c r="Z95" i="1"/>
  <c r="Z71" i="1"/>
  <c r="Z64" i="1"/>
  <c r="Z33" i="1"/>
  <c r="Z303" i="1"/>
  <c r="Z525" i="1"/>
  <c r="Z610" i="1"/>
  <c r="Z560" i="1"/>
  <c r="Z410" i="1"/>
  <c r="Z617" i="1"/>
  <c r="Z456" i="1"/>
  <c r="Z331" i="1"/>
  <c r="Z293" i="1"/>
  <c r="Z153" i="1"/>
  <c r="Z148" i="1"/>
  <c r="Z53" i="1"/>
  <c r="X668" i="1"/>
  <c r="Z638" i="1"/>
  <c r="Z379" i="1"/>
  <c r="Z281" i="1"/>
  <c r="Z264" i="1"/>
  <c r="Z48" i="1"/>
  <c r="Z517" i="1"/>
  <c r="Z577" i="1"/>
  <c r="Z451" i="1"/>
  <c r="Z425" i="1"/>
  <c r="Z393" i="1"/>
  <c r="Z386" i="1"/>
  <c r="Z363" i="1"/>
  <c r="Z342" i="1"/>
  <c r="Z172" i="1"/>
  <c r="Z89" i="1"/>
  <c r="Z645" i="1"/>
  <c r="Z627" i="1"/>
  <c r="Z495" i="1"/>
  <c r="Y665" i="1"/>
  <c r="Y669" i="1"/>
  <c r="Y666" i="1"/>
  <c r="Z588" i="1"/>
  <c r="Z583" i="1"/>
  <c r="Z554" i="1"/>
  <c r="Z464" i="1"/>
  <c r="Z435" i="1"/>
  <c r="Z370" i="1"/>
  <c r="Z251" i="1"/>
  <c r="Z239" i="1"/>
  <c r="Z230" i="1"/>
  <c r="Z194" i="1"/>
  <c r="Z80" i="1"/>
  <c r="Y667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<sst xmlns="http://schemas.openxmlformats.org/spreadsheetml/2006/main" count="3137" uniqueCount="1087">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</sst>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45701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53</v>
      </c>
      <c r="Y43" s="770">
        <f t="shared" si="6"/>
        <v>54</v>
      </c>
      <c r="Z43" s="36">
        <f>IFERROR(IF(Y43=0,"",ROUNDUP(Y43/H43,0)*0.01898),"")</f>
        <v>9.4899999999999998E-2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55.134722222222209</v>
      </c>
      <c r="BN43" s="64">
        <f t="shared" si="8"/>
        <v>56.17499999999999</v>
      </c>
      <c r="BO43" s="64">
        <f t="shared" si="9"/>
        <v>7.6678240740740741E-2</v>
      </c>
      <c r="BP43" s="64">
        <f t="shared" si="10"/>
        <v>7.8125E-2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4.9074074074074074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9.4899999999999998E-2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53</v>
      </c>
      <c r="Y49" s="771">
        <f>IFERROR(SUM(Y42:Y47),"0")</f>
        <v>54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40</v>
      </c>
      <c r="Y58" s="770">
        <f t="shared" si="11"/>
        <v>43.2</v>
      </c>
      <c r="Z58" s="36">
        <f>IFERROR(IF(Y58=0,"",ROUNDUP(Y58/H58,0)*0.01898),"")</f>
        <v>7.5920000000000001E-2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41.611111111111107</v>
      </c>
      <c r="BN58" s="64">
        <f t="shared" si="13"/>
        <v>44.94</v>
      </c>
      <c r="BO58" s="64">
        <f t="shared" si="14"/>
        <v>5.7870370370370364E-2</v>
      </c>
      <c r="BP58" s="64">
        <f t="shared" si="15"/>
        <v>6.25E-2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54</v>
      </c>
      <c r="Y63" s="770">
        <f t="shared" si="11"/>
        <v>54</v>
      </c>
      <c r="Z63" s="36">
        <f>IFERROR(IF(Y63=0,"",ROUNDUP(Y63/H63,0)*0.00902),"")</f>
        <v>0.10824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56.52</v>
      </c>
      <c r="BN63" s="64">
        <f t="shared" si="13"/>
        <v>56.52</v>
      </c>
      <c r="BO63" s="64">
        <f t="shared" si="14"/>
        <v>9.0909090909090912E-2</v>
      </c>
      <c r="BP63" s="64">
        <f t="shared" si="15"/>
        <v>9.0909090909090912E-2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15.703703703703702</v>
      </c>
      <c r="Y64" s="771">
        <f>IFERROR(Y57/H57,"0")+IFERROR(Y58/H58,"0")+IFERROR(Y59/H59,"0")+IFERROR(Y60/H60,"0")+IFERROR(Y61/H61,"0")+IFERROR(Y62/H62,"0")+IFERROR(Y63/H63,"0")</f>
        <v>16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0.18415999999999999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94</v>
      </c>
      <c r="Y65" s="771">
        <f>IFERROR(SUM(Y57:Y63),"0")</f>
        <v>97.2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160</v>
      </c>
      <c r="Y67" s="770">
        <f>IFERROR(IF(X67="",0,CEILING((X67/$H67),1)*$H67),"")</f>
        <v>162</v>
      </c>
      <c r="Z67" s="36">
        <f>IFERROR(IF(Y67=0,"",ROUNDUP(Y67/H67,0)*0.01898),"")</f>
        <v>0.28470000000000001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166.44444444444443</v>
      </c>
      <c r="BN67" s="64">
        <f>IFERROR(Y67*I67/H67,"0")</f>
        <v>168.52499999999998</v>
      </c>
      <c r="BO67" s="64">
        <f>IFERROR(1/J67*(X67/H67),"0")</f>
        <v>0.23148148148148145</v>
      </c>
      <c r="BP67" s="64">
        <f>IFERROR(1/J67*(Y67/H67),"0")</f>
        <v>0.23437499999999997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14.814814814814813</v>
      </c>
      <c r="Y71" s="771">
        <f>IFERROR(Y67/H67,"0")+IFERROR(Y68/H68,"0")+IFERROR(Y69/H69,"0")+IFERROR(Y70/H70,"0")</f>
        <v>14.999999999999998</v>
      </c>
      <c r="Z71" s="771">
        <f>IFERROR(IF(Z67="",0,Z67),"0")+IFERROR(IF(Z68="",0,Z68),"0")+IFERROR(IF(Z69="",0,Z69),"0")+IFERROR(IF(Z70="",0,Z70),"0")</f>
        <v>0.28470000000000001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160</v>
      </c>
      <c r="Y72" s="771">
        <f>IFERROR(SUM(Y67:Y70),"0")</f>
        <v>162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54</v>
      </c>
      <c r="Y101" s="770">
        <f>IFERROR(IF(X101="",0,CEILING((X101/$H101),1)*$H101),"")</f>
        <v>54</v>
      </c>
      <c r="Z101" s="36">
        <f>IFERROR(IF(Y101=0,"",ROUNDUP(Y101/H101,0)*0.00902),"")</f>
        <v>0.10824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56.52</v>
      </c>
      <c r="BN101" s="64">
        <f>IFERROR(Y101*I101/H101,"0")</f>
        <v>56.52</v>
      </c>
      <c r="BO101" s="64">
        <f>IFERROR(1/J101*(X101/H101),"0")</f>
        <v>9.0909090909090912E-2</v>
      </c>
      <c r="BP101" s="64">
        <f>IFERROR(1/J101*(Y101/H101),"0")</f>
        <v>9.0909090909090912E-2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12</v>
      </c>
      <c r="Y102" s="771">
        <f>IFERROR(Y99/H99,"0")+IFERROR(Y100/H100,"0")+IFERROR(Y101/H101,"0")</f>
        <v>12</v>
      </c>
      <c r="Z102" s="771">
        <f>IFERROR(IF(Z99="",0,Z99),"0")+IFERROR(IF(Z100="",0,Z100),"0")+IFERROR(IF(Z101="",0,Z101),"0")</f>
        <v>0.10824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54</v>
      </c>
      <c r="Y103" s="771">
        <f>IFERROR(SUM(Y99:Y101),"0")</f>
        <v>54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49</v>
      </c>
      <c r="Y105" s="770">
        <f t="shared" ref="Y105:Y110" si="26">IFERROR(IF(X105="",0,CEILING((X105/$H105),1)*$H105),"")</f>
        <v>50.400000000000006</v>
      </c>
      <c r="Z105" s="36">
        <f>IFERROR(IF(Y105=0,"",ROUNDUP(Y105/H105,0)*0.01898),"")</f>
        <v>0.11388000000000001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52.027499999999996</v>
      </c>
      <c r="BN105" s="64">
        <f t="shared" ref="BN105:BN110" si="28">IFERROR(Y105*I105/H105,"0")</f>
        <v>53.514000000000003</v>
      </c>
      <c r="BO105" s="64">
        <f t="shared" ref="BO105:BO110" si="29">IFERROR(1/J105*(X105/H105),"0")</f>
        <v>9.1145833333333329E-2</v>
      </c>
      <c r="BP105" s="64">
        <f t="shared" ref="BP105:BP110" si="30">IFERROR(1/J105*(Y105/H105),"0")</f>
        <v>9.375E-2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5.833333333333333</v>
      </c>
      <c r="Y111" s="771">
        <f>IFERROR(Y105/H105,"0")+IFERROR(Y106/H106,"0")+IFERROR(Y107/H107,"0")+IFERROR(Y108/H108,"0")+IFERROR(Y109/H109,"0")+IFERROR(Y110/H110,"0")</f>
        <v>6</v>
      </c>
      <c r="Z111" s="771">
        <f>IFERROR(IF(Z105="",0,Z105),"0")+IFERROR(IF(Z106="",0,Z106),"0")+IFERROR(IF(Z107="",0,Z107),"0")+IFERROR(IF(Z108="",0,Z108),"0")+IFERROR(IF(Z109="",0,Z109),"0")+IFERROR(IF(Z110="",0,Z110),"0")</f>
        <v>0.11388000000000001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49</v>
      </c>
      <c r="Y112" s="771">
        <f>IFERROR(SUM(Y105:Y110),"0")</f>
        <v>50.400000000000006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38</v>
      </c>
      <c r="Y147" s="770">
        <f>IFERROR(IF(X147="",0,CEILING((X147/$H147),1)*$H147),"")</f>
        <v>38.400000000000006</v>
      </c>
      <c r="Z147" s="36">
        <f>IFERROR(IF(Y147=0,"",ROUNDUP(Y147/H147,0)*0.00651),"")</f>
        <v>7.8119999999999995E-2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40.137499999999996</v>
      </c>
      <c r="BN147" s="64">
        <f>IFERROR(Y147*I147/H147,"0")</f>
        <v>40.559999999999995</v>
      </c>
      <c r="BO147" s="64">
        <f>IFERROR(1/J147*(X147/H147),"0")</f>
        <v>6.5247252747252751E-2</v>
      </c>
      <c r="BP147" s="64">
        <f>IFERROR(1/J147*(Y147/H147),"0")</f>
        <v>6.593406593406595E-2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11.875</v>
      </c>
      <c r="Y148" s="771">
        <f>IFERROR(Y145/H145,"0")+IFERROR(Y146/H146,"0")+IFERROR(Y147/H147,"0")</f>
        <v>12.000000000000002</v>
      </c>
      <c r="Z148" s="771">
        <f>IFERROR(IF(Z145="",0,Z145),"0")+IFERROR(IF(Z146="",0,Z146),"0")+IFERROR(IF(Z147="",0,Z147),"0")</f>
        <v>7.8119999999999995E-2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38</v>
      </c>
      <c r="Y149" s="771">
        <f>IFERROR(SUM(Y145:Y147),"0")</f>
        <v>38.400000000000006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4</v>
      </c>
      <c r="Y151" s="770">
        <f>IFERROR(IF(X151="",0,CEILING((X151/$H151),1)*$H151),"")</f>
        <v>5.6</v>
      </c>
      <c r="Z151" s="36">
        <f>IFERROR(IF(Y151=0,"",ROUNDUP(Y151/H151,0)*0.00651),"")</f>
        <v>1.302E-2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4.3828571428571435</v>
      </c>
      <c r="BN151" s="64">
        <f>IFERROR(Y151*I151/H151,"0")</f>
        <v>6.1359999999999992</v>
      </c>
      <c r="BO151" s="64">
        <f>IFERROR(1/J151*(X151/H151),"0")</f>
        <v>7.849293563579279E-3</v>
      </c>
      <c r="BP151" s="64">
        <f>IFERROR(1/J151*(Y151/H151),"0")</f>
        <v>1.098901098901099E-2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1.4285714285714286</v>
      </c>
      <c r="Y153" s="771">
        <f>IFERROR(Y151/H151,"0")+IFERROR(Y152/H152,"0")</f>
        <v>2</v>
      </c>
      <c r="Z153" s="771">
        <f>IFERROR(IF(Z151="",0,Z151),"0")+IFERROR(IF(Z152="",0,Z152),"0")</f>
        <v>1.302E-2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4</v>
      </c>
      <c r="Y154" s="771">
        <f>IFERROR(SUM(Y151:Y152),"0")</f>
        <v>5.6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12</v>
      </c>
      <c r="Y176" s="770">
        <f>IFERROR(IF(X176="",0,CEILING((X176/$H176),1)*$H176),"")</f>
        <v>12</v>
      </c>
      <c r="Z176" s="36">
        <f>IFERROR(IF(Y176=0,"",ROUNDUP(Y176/H176,0)*0.00651),"")</f>
        <v>2.6040000000000001E-2</v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13.008000000000001</v>
      </c>
      <c r="BN176" s="64">
        <f>IFERROR(Y176*I176/H176,"0")</f>
        <v>13.008000000000001</v>
      </c>
      <c r="BO176" s="64">
        <f>IFERROR(1/J176*(X176/H176),"0")</f>
        <v>2.197802197802198E-2</v>
      </c>
      <c r="BP176" s="64">
        <f>IFERROR(1/J176*(Y176/H176),"0")</f>
        <v>2.197802197802198E-2</v>
      </c>
    </row>
    <row r="177" spans="1:68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4</v>
      </c>
      <c r="Y177" s="771">
        <f>IFERROR(Y175/H175,"0")+IFERROR(Y176/H176,"0")</f>
        <v>4</v>
      </c>
      <c r="Z177" s="771">
        <f>IFERROR(IF(Z175="",0,Z175),"0")+IFERROR(IF(Z176="",0,Z176),"0")</f>
        <v>2.6040000000000001E-2</v>
      </c>
      <c r="AA177" s="772"/>
      <c r="AB177" s="772"/>
      <c r="AC177" s="772"/>
    </row>
    <row r="178" spans="1:68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12</v>
      </c>
      <c r="Y178" s="771">
        <f>IFERROR(SUM(Y175:Y176),"0")</f>
        <v>12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16</v>
      </c>
      <c r="Y189" s="770">
        <f t="shared" si="36"/>
        <v>16.8</v>
      </c>
      <c r="Z189" s="36">
        <f>IFERROR(IF(Y189=0,"",ROUNDUP(Y189/H189,0)*0.00502),"")</f>
        <v>4.0160000000000001E-2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16.990476190476191</v>
      </c>
      <c r="BN189" s="64">
        <f t="shared" si="38"/>
        <v>17.84</v>
      </c>
      <c r="BO189" s="64">
        <f t="shared" si="39"/>
        <v>3.2560032560032565E-2</v>
      </c>
      <c r="BP189" s="64">
        <f t="shared" si="40"/>
        <v>3.4188034188034191E-2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7.6190476190476186</v>
      </c>
      <c r="Y194" s="771">
        <f>IFERROR(Y186/H186,"0")+IFERROR(Y187/H187,"0")+IFERROR(Y188/H188,"0")+IFERROR(Y189/H189,"0")+IFERROR(Y190/H190,"0")+IFERROR(Y191/H191,"0")+IFERROR(Y192/H192,"0")+IFERROR(Y193/H193,"0")</f>
        <v>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4.0160000000000001E-2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16</v>
      </c>
      <c r="Y195" s="771">
        <f>IFERROR(SUM(Y186:Y193),"0")</f>
        <v>16.8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3.7037037037037033</v>
      </c>
      <c r="Y216" s="771">
        <f>IFERROR(Y208/H208,"0")+IFERROR(Y209/H209,"0")+IFERROR(Y210/H210,"0")+IFERROR(Y211/H211,"0")+IFERROR(Y212/H212,"0")+IFERROR(Y213/H213,"0")+IFERROR(Y214/H214,"0")+IFERROR(Y215/H215,"0")</f>
        <v>4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3.6080000000000001E-2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20</v>
      </c>
      <c r="Y217" s="771">
        <f>IFERROR(SUM(Y208:Y215),"0")</f>
        <v>21.6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5</v>
      </c>
      <c r="Y238" s="770">
        <f t="shared" si="52"/>
        <v>7.1999999999999993</v>
      </c>
      <c r="Z238" s="36">
        <f>IFERROR(IF(Y238=0,"",ROUNDUP(Y238/H238,0)*0.00651),"")</f>
        <v>1.9529999999999999E-2</v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5.5250000000000012</v>
      </c>
      <c r="BN238" s="64">
        <f t="shared" si="54"/>
        <v>7.9560000000000004</v>
      </c>
      <c r="BO238" s="64">
        <f t="shared" si="55"/>
        <v>1.1446886446886448E-2</v>
      </c>
      <c r="BP238" s="64">
        <f t="shared" si="56"/>
        <v>1.6483516483516484E-2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2.0833333333333335</v>
      </c>
      <c r="Y239" s="771">
        <f>IFERROR(Y233/H233,"0")+IFERROR(Y234/H234,"0")+IFERROR(Y235/H235,"0")+IFERROR(Y236/H236,"0")+IFERROR(Y237/H237,"0")+IFERROR(Y238/H238,"0")</f>
        <v>3</v>
      </c>
      <c r="Z239" s="771">
        <f>IFERROR(IF(Z233="",0,Z233),"0")+IFERROR(IF(Z234="",0,Z234),"0")+IFERROR(IF(Z235="",0,Z235),"0")+IFERROR(IF(Z236="",0,Z236),"0")+IFERROR(IF(Z237="",0,Z237),"0")+IFERROR(IF(Z238="",0,Z238),"0")</f>
        <v>1.9529999999999999E-2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5</v>
      </c>
      <c r="Y240" s="771">
        <f>IFERROR(SUM(Y233:Y238),"0")</f>
        <v>7.1999999999999993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5</v>
      </c>
      <c r="Y279" s="770">
        <f t="shared" si="67"/>
        <v>8</v>
      </c>
      <c r="Z279" s="36">
        <f>IFERROR(IF(Y279=0,"",ROUNDUP(Y279/H279,0)*0.00902),"")</f>
        <v>1.804E-2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5.2625000000000002</v>
      </c>
      <c r="BN279" s="64">
        <f t="shared" si="69"/>
        <v>8.42</v>
      </c>
      <c r="BO279" s="64">
        <f t="shared" si="70"/>
        <v>9.46969696969697E-3</v>
      </c>
      <c r="BP279" s="64">
        <f t="shared" si="71"/>
        <v>1.5151515151515152E-2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1.25</v>
      </c>
      <c r="Y281" s="771">
        <f>IFERROR(Y272/H272,"0")+IFERROR(Y273/H273,"0")+IFERROR(Y274/H274,"0")+IFERROR(Y275/H275,"0")+IFERROR(Y276/H276,"0")+IFERROR(Y277/H277,"0")+IFERROR(Y278/H278,"0")+IFERROR(Y279/H279,"0")+IFERROR(Y280/H280,"0")</f>
        <v>2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1.804E-2</v>
      </c>
      <c r="AA281" s="772"/>
      <c r="AB281" s="772"/>
      <c r="AC281" s="772"/>
    </row>
    <row r="282" spans="1:68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5</v>
      </c>
      <c r="Y282" s="771">
        <f>IFERROR(SUM(Y272:Y280),"0")</f>
        <v>8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8</v>
      </c>
      <c r="Y361" s="770">
        <f t="shared" si="77"/>
        <v>8</v>
      </c>
      <c r="Z361" s="36">
        <f>IFERROR(IF(Y361=0,"",ROUNDUP(Y361/H361,0)*0.00902),"")</f>
        <v>1.804E-2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8.42</v>
      </c>
      <c r="BN361" s="64">
        <f t="shared" si="79"/>
        <v>8.42</v>
      </c>
      <c r="BO361" s="64">
        <f t="shared" si="80"/>
        <v>1.5151515151515152E-2</v>
      </c>
      <c r="BP361" s="64">
        <f t="shared" si="81"/>
        <v>1.5151515151515152E-2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2</v>
      </c>
      <c r="Y363" s="771">
        <f>IFERROR(Y355/H355,"0")+IFERROR(Y356/H356,"0")+IFERROR(Y357/H357,"0")+IFERROR(Y358/H358,"0")+IFERROR(Y359/H359,"0")+IFERROR(Y360/H360,"0")+IFERROR(Y361/H361,"0")+IFERROR(Y362/H362,"0")</f>
        <v>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1.804E-2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8</v>
      </c>
      <c r="Y364" s="771">
        <f>IFERROR(SUM(Y355:Y362),"0")</f>
        <v>8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130</v>
      </c>
      <c r="Y367" s="770">
        <f>IFERROR(IF(X367="",0,CEILING((X367/$H367),1)*$H367),"")</f>
        <v>130.20000000000002</v>
      </c>
      <c r="Z367" s="36">
        <f>IFERROR(IF(Y367=0,"",ROUNDUP(Y367/H367,0)*0.00902),"")</f>
        <v>0.27961999999999998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138.35714285714286</v>
      </c>
      <c r="BN367" s="64">
        <f>IFERROR(Y367*I367/H367,"0")</f>
        <v>138.57</v>
      </c>
      <c r="BO367" s="64">
        <f>IFERROR(1/J367*(X367/H367),"0")</f>
        <v>0.23448773448773449</v>
      </c>
      <c r="BP367" s="64">
        <f>IFERROR(1/J367*(Y367/H367),"0")</f>
        <v>0.23484848484848489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53</v>
      </c>
      <c r="Y369" s="770">
        <f>IFERROR(IF(X369="",0,CEILING((X369/$H369),1)*$H369),"")</f>
        <v>54.6</v>
      </c>
      <c r="Z369" s="36">
        <f>IFERROR(IF(Y369=0,"",ROUNDUP(Y369/H369,0)*0.00502),"")</f>
        <v>0.13052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56.280952380952378</v>
      </c>
      <c r="BN369" s="64">
        <f>IFERROR(Y369*I369/H369,"0")</f>
        <v>57.98</v>
      </c>
      <c r="BO369" s="64">
        <f>IFERROR(1/J369*(X369/H369),"0")</f>
        <v>0.10785510785510787</v>
      </c>
      <c r="BP369" s="64">
        <f>IFERROR(1/J369*(Y369/H369),"0")</f>
        <v>0.11111111111111112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56.19047619047619</v>
      </c>
      <c r="Y370" s="771">
        <f>IFERROR(Y366/H366,"0")+IFERROR(Y367/H367,"0")+IFERROR(Y368/H368,"0")+IFERROR(Y369/H369,"0")</f>
        <v>57</v>
      </c>
      <c r="Z370" s="771">
        <f>IFERROR(IF(Z366="",0,Z366),"0")+IFERROR(IF(Z367="",0,Z367),"0")+IFERROR(IF(Z368="",0,Z368),"0")+IFERROR(IF(Z369="",0,Z369),"0")</f>
        <v>0.41013999999999995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183</v>
      </c>
      <c r="Y371" s="771">
        <f>IFERROR(SUM(Y366:Y369),"0")</f>
        <v>184.8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488</v>
      </c>
      <c r="Y373" s="770">
        <f t="shared" ref="Y373:Y378" si="82">IFERROR(IF(X373="",0,CEILING((X373/$H373),1)*$H373),"")</f>
        <v>491.4</v>
      </c>
      <c r="Z373" s="36">
        <f>IFERROR(IF(Y373=0,"",ROUNDUP(Y373/H373,0)*0.01898),"")</f>
        <v>1.19574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520.09538461538466</v>
      </c>
      <c r="BN373" s="64">
        <f t="shared" ref="BN373:BN378" si="84">IFERROR(Y373*I373/H373,"0")</f>
        <v>523.71900000000005</v>
      </c>
      <c r="BO373" s="64">
        <f t="shared" ref="BO373:BO378" si="85">IFERROR(1/J373*(X373/H373),"0")</f>
        <v>0.97756410256410253</v>
      </c>
      <c r="BP373" s="64">
        <f t="shared" ref="BP373:BP378" si="86">IFERROR(1/J373*(Y373/H373),"0")</f>
        <v>0.984375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62.564102564102562</v>
      </c>
      <c r="Y379" s="771">
        <f>IFERROR(Y373/H373,"0")+IFERROR(Y374/H374,"0")+IFERROR(Y375/H375,"0")+IFERROR(Y376/H376,"0")+IFERROR(Y377/H377,"0")+IFERROR(Y378/H378,"0")</f>
        <v>63</v>
      </c>
      <c r="Z379" s="771">
        <f>IFERROR(IF(Z373="",0,Z373),"0")+IFERROR(IF(Z374="",0,Z374),"0")+IFERROR(IF(Z375="",0,Z375),"0")+IFERROR(IF(Z376="",0,Z376),"0")+IFERROR(IF(Z377="",0,Z377),"0")+IFERROR(IF(Z378="",0,Z378),"0")</f>
        <v>1.19574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488</v>
      </c>
      <c r="Y380" s="771">
        <f>IFERROR(SUM(Y373:Y378),"0")</f>
        <v>491.4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19</v>
      </c>
      <c r="Y391" s="770">
        <f>IFERROR(IF(X391="",0,CEILING((X391/$H391),1)*$H391),"")</f>
        <v>20.399999999999999</v>
      </c>
      <c r="Z391" s="36">
        <f>IFERROR(IF(Y391=0,"",ROUNDUP(Y391/H391,0)*0.00651),"")</f>
        <v>5.2080000000000001E-2</v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22.017647058823531</v>
      </c>
      <c r="BN391" s="64">
        <f>IFERROR(Y391*I391/H391,"0")</f>
        <v>23.64</v>
      </c>
      <c r="BO391" s="64">
        <f>IFERROR(1/J391*(X391/H391),"0")</f>
        <v>4.0939452704158594E-2</v>
      </c>
      <c r="BP391" s="64">
        <f>IFERROR(1/J391*(Y391/H391),"0")</f>
        <v>4.3956043956043959E-2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7.4509803921568629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19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12</v>
      </c>
      <c r="Y403" s="770">
        <f>IFERROR(IF(X403="",0,CEILING((X403/$H403),1)*$H403),"")</f>
        <v>12.6</v>
      </c>
      <c r="Z403" s="36">
        <f>IFERROR(IF(Y403=0,"",ROUNDUP(Y403/H403,0)*0.00651),"")</f>
        <v>4.5569999999999999E-2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13.52</v>
      </c>
      <c r="BN403" s="64">
        <f>IFERROR(Y403*I403/H403,"0")</f>
        <v>14.196</v>
      </c>
      <c r="BO403" s="64">
        <f>IFERROR(1/J403*(X403/H403),"0")</f>
        <v>3.6630036630036632E-2</v>
      </c>
      <c r="BP403" s="64">
        <f>IFERROR(1/J403*(Y403/H403),"0")</f>
        <v>3.8461538461538464E-2</v>
      </c>
    </row>
    <row r="404" spans="1:68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6.6666666666666661</v>
      </c>
      <c r="Y404" s="771">
        <f>IFERROR(Y403/H403,"0")</f>
        <v>7</v>
      </c>
      <c r="Z404" s="771">
        <f>IFERROR(IF(Z403="",0,Z403),"0")</f>
        <v>4.5569999999999999E-2</v>
      </c>
      <c r="AA404" s="772"/>
      <c r="AB404" s="772"/>
      <c r="AC404" s="772"/>
    </row>
    <row r="405" spans="1:68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12</v>
      </c>
      <c r="Y405" s="771">
        <f>IFERROR(SUM(Y403:Y403),"0")</f>
        <v>12.6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16</v>
      </c>
      <c r="Y409" s="770">
        <f>IFERROR(IF(X409="",0,CEILING((X409/$H409),1)*$H409),"")</f>
        <v>16.8</v>
      </c>
      <c r="Z409" s="36">
        <f>IFERROR(IF(Y409=0,"",ROUNDUP(Y409/H409,0)*0.00651),"")</f>
        <v>5.2080000000000001E-2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17.828571428571426</v>
      </c>
      <c r="BN409" s="64">
        <f>IFERROR(Y409*I409/H409,"0")</f>
        <v>18.72</v>
      </c>
      <c r="BO409" s="64">
        <f>IFERROR(1/J409*(X409/H409),"0")</f>
        <v>4.1862899005756148E-2</v>
      </c>
      <c r="BP409" s="64">
        <f>IFERROR(1/J409*(Y409/H409),"0")</f>
        <v>4.3956043956043959E-2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7.6190476190476186</v>
      </c>
      <c r="Y410" s="771">
        <f>IFERROR(Y407/H407,"0")+IFERROR(Y408/H408,"0")+IFERROR(Y409/H409,"0")</f>
        <v>8</v>
      </c>
      <c r="Z410" s="771">
        <f>IFERROR(IF(Z407="",0,Z407),"0")+IFERROR(IF(Z408="",0,Z408),"0")+IFERROR(IF(Z409="",0,Z409),"0")</f>
        <v>5.2080000000000001E-2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16</v>
      </c>
      <c r="Y411" s="771">
        <f>IFERROR(SUM(Y407:Y409),"0")</f>
        <v>16.8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57</v>
      </c>
      <c r="Y417" s="770">
        <f t="shared" si="87"/>
        <v>60</v>
      </c>
      <c r="Z417" s="36">
        <f>IFERROR(IF(Y417=0,"",ROUNDUP(Y417/H417,0)*0.02175),"")</f>
        <v>8.6999999999999994E-2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58.823999999999998</v>
      </c>
      <c r="BN417" s="64">
        <f t="shared" si="89"/>
        <v>61.92</v>
      </c>
      <c r="BO417" s="64">
        <f t="shared" si="90"/>
        <v>7.9166666666666663E-2</v>
      </c>
      <c r="BP417" s="64">
        <f t="shared" si="91"/>
        <v>8.3333333333333329E-2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340</v>
      </c>
      <c r="Y420" s="770">
        <f t="shared" si="87"/>
        <v>345</v>
      </c>
      <c r="Z420" s="36">
        <f>IFERROR(IF(Y420=0,"",ROUNDUP(Y420/H420,0)*0.02175),"")</f>
        <v>0.50024999999999997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350.88</v>
      </c>
      <c r="BN420" s="64">
        <f t="shared" si="89"/>
        <v>356.04</v>
      </c>
      <c r="BO420" s="64">
        <f t="shared" si="90"/>
        <v>0.47222222222222221</v>
      </c>
      <c r="BP420" s="64">
        <f t="shared" si="91"/>
        <v>0.47916666666666663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26.466666666666669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0.58724999999999994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397</v>
      </c>
      <c r="Y426" s="771">
        <f>IFERROR(SUM(Y415:Y424),"0")</f>
        <v>405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345</v>
      </c>
      <c r="Y428" s="770">
        <f>IFERROR(IF(X428="",0,CEILING((X428/$H428),1)*$H428),"")</f>
        <v>345</v>
      </c>
      <c r="Z428" s="36">
        <f>IFERROR(IF(Y428=0,"",ROUNDUP(Y428/H428,0)*0.02175),"")</f>
        <v>0.50024999999999997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356.04</v>
      </c>
      <c r="BN428" s="64">
        <f>IFERROR(Y428*I428/H428,"0")</f>
        <v>356.04</v>
      </c>
      <c r="BO428" s="64">
        <f>IFERROR(1/J428*(X428/H428),"0")</f>
        <v>0.47916666666666663</v>
      </c>
      <c r="BP428" s="64">
        <f>IFERROR(1/J428*(Y428/H428),"0")</f>
        <v>0.47916666666666663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23</v>
      </c>
      <c r="Y430" s="771">
        <f>IFERROR(Y428/H428,"0")+IFERROR(Y429/H429,"0")</f>
        <v>23</v>
      </c>
      <c r="Z430" s="771">
        <f>IFERROR(IF(Z428="",0,Z428),"0")+IFERROR(IF(Z429="",0,Z429),"0")</f>
        <v>0.50024999999999997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345</v>
      </c>
      <c r="Y431" s="771">
        <f>IFERROR(SUM(Y428:Y429),"0")</f>
        <v>345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8</v>
      </c>
      <c r="Y486" s="770">
        <f t="shared" si="97"/>
        <v>8.4</v>
      </c>
      <c r="Z486" s="36">
        <f t="shared" si="102"/>
        <v>2.0080000000000001E-2</v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8.4952380952380953</v>
      </c>
      <c r="BN486" s="64">
        <f t="shared" si="99"/>
        <v>8.92</v>
      </c>
      <c r="BO486" s="64">
        <f t="shared" si="100"/>
        <v>1.6280016280016282E-2</v>
      </c>
      <c r="BP486" s="64">
        <f t="shared" si="101"/>
        <v>1.7094017094017096E-2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8</v>
      </c>
      <c r="Y491" s="770">
        <f t="shared" si="97"/>
        <v>8.4</v>
      </c>
      <c r="Z491" s="36">
        <f t="shared" si="102"/>
        <v>2.0080000000000001E-2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8.4952380952380953</v>
      </c>
      <c r="BN491" s="64">
        <f t="shared" si="99"/>
        <v>8.92</v>
      </c>
      <c r="BO491" s="64">
        <f t="shared" si="100"/>
        <v>1.6280016280016282E-2</v>
      </c>
      <c r="BP491" s="64">
        <f t="shared" si="101"/>
        <v>1.7094017094017096E-2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7.6190476190476186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4.0160000000000001E-2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16</v>
      </c>
      <c r="Y496" s="771">
        <f>IFERROR(SUM(Y477:Y494),"0")</f>
        <v>16.8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1994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2028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2093.5960634202397</v>
      </c>
      <c r="Y666" s="771">
        <f>IFERROR(SUM(BN22:BN662),"0")</f>
        <v>2129.6390000000001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4</v>
      </c>
      <c r="Y667" s="38">
        <f>ROUNDUP(SUM(BP22:BP662),0)</f>
        <v>4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2193.5960634202397</v>
      </c>
      <c r="Y668" s="771">
        <f>GrossWeightTotalR+PalletQtyTotalR*25</f>
        <v>2229.6390000000001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284.7959030620795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292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3.9181800000000004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259.2</v>
      </c>
      <c r="E675" s="46">
        <f>IFERROR(Y99*1,"0")+IFERROR(Y100*1,"0")+IFERROR(Y101*1,"0")+IFERROR(Y105*1,"0")+IFERROR(Y106*1,"0")+IFERROR(Y107*1,"0")+IFERROR(Y108*1,"0")+IFERROR(Y109*1,"0")+IFERROR(Y110*1,"0")</f>
        <v>104.4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44.000000000000007</v>
      </c>
      <c r="H675" s="46">
        <f>IFERROR(Y163*1,"0")+IFERROR(Y167*1,"0")+IFERROR(Y168*1,"0")+IFERROR(Y169*1,"0")+IFERROR(Y170*1,"0")+IFERROR(Y171*1,"0")+IFERROR(Y175*1,"0")+IFERROR(Y176*1,"0")</f>
        <v>12</v>
      </c>
      <c r="I675" s="46">
        <f>IFERROR(Y182*1,"0")+IFERROR(Y186*1,"0")+IFERROR(Y187*1,"0")+IFERROR(Y188*1,"0")+IFERROR(Y189*1,"0")+IFERROR(Y190*1,"0")+IFERROR(Y191*1,"0")+IFERROR(Y192*1,"0")+IFERROR(Y193*1,"0")</f>
        <v>16.8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28.8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8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704.6</v>
      </c>
      <c r="W675" s="46">
        <f>IFERROR(Y403*1,"0")+IFERROR(Y407*1,"0")+IFERROR(Y408*1,"0")+IFERROR(Y409*1,"0")</f>
        <v>29.4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16.8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94,00"/>
        <filter val="1,25"/>
        <filter val="1,43"/>
        <filter val="11,88"/>
        <filter val="12,00"/>
        <filter val="130,00"/>
        <filter val="14,81"/>
        <filter val="15,70"/>
        <filter val="16,00"/>
        <filter val="160,00"/>
        <filter val="183,00"/>
        <filter val="19,00"/>
        <filter val="2 093,60"/>
        <filter val="2 193,60"/>
        <filter val="2,00"/>
        <filter val="2,08"/>
        <filter val="20,00"/>
        <filter val="23,00"/>
        <filter val="26,47"/>
        <filter val="284,80"/>
        <filter val="3,70"/>
        <filter val="340,00"/>
        <filter val="345,00"/>
        <filter val="38,00"/>
        <filter val="397,00"/>
        <filter val="4"/>
        <filter val="4,00"/>
        <filter val="4,91"/>
        <filter val="40,00"/>
        <filter val="488,00"/>
        <filter val="49,00"/>
        <filter val="5,00"/>
        <filter val="5,83"/>
        <filter val="53,00"/>
        <filter val="54,00"/>
        <filter val="56,19"/>
        <filter val="57,00"/>
        <filter val="6,67"/>
        <filter val="62,56"/>
        <filter val="7,45"/>
        <filter val="7,62"/>
        <filter val="8,00"/>
        <filter val="94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