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6CDE01-626C-4128-9F12-2CE3C3A95D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AB675" i="1" s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Y410" i="1" s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Y160" i="1" s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0" i="1" l="1"/>
  <c r="BN390" i="1"/>
  <c r="Z390" i="1"/>
  <c r="BP419" i="1"/>
  <c r="BN419" i="1"/>
  <c r="Z419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10" i="1"/>
  <c r="BP508" i="1"/>
  <c r="BN508" i="1"/>
  <c r="Z508" i="1"/>
  <c r="Z509" i="1" s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B675" i="1"/>
  <c r="X667" i="1"/>
  <c r="X668" i="1" s="1"/>
  <c r="Y34" i="1"/>
  <c r="Z32" i="1"/>
  <c r="BN32" i="1"/>
  <c r="Z52" i="1"/>
  <c r="BN52" i="1"/>
  <c r="Z63" i="1"/>
  <c r="BN63" i="1"/>
  <c r="Y71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Y173" i="1"/>
  <c r="Z175" i="1"/>
  <c r="BN175" i="1"/>
  <c r="I675" i="1"/>
  <c r="Y195" i="1"/>
  <c r="Z193" i="1"/>
  <c r="BN193" i="1"/>
  <c r="Z210" i="1"/>
  <c r="BN210" i="1"/>
  <c r="Z222" i="1"/>
  <c r="BN222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9" i="1"/>
  <c r="BN299" i="1"/>
  <c r="Z340" i="1"/>
  <c r="BN340" i="1"/>
  <c r="Z362" i="1"/>
  <c r="BN362" i="1"/>
  <c r="Z367" i="1"/>
  <c r="BN367" i="1"/>
  <c r="BP373" i="1"/>
  <c r="BN373" i="1"/>
  <c r="BP389" i="1"/>
  <c r="BN389" i="1"/>
  <c r="Z389" i="1"/>
  <c r="Z393" i="1" s="1"/>
  <c r="BP409" i="1"/>
  <c r="BN409" i="1"/>
  <c r="Z409" i="1"/>
  <c r="BP449" i="1"/>
  <c r="BN449" i="1"/>
  <c r="Z449" i="1"/>
  <c r="BP482" i="1"/>
  <c r="BN482" i="1"/>
  <c r="Z482" i="1"/>
  <c r="BP490" i="1"/>
  <c r="BN490" i="1"/>
  <c r="Z490" i="1"/>
  <c r="BP541" i="1"/>
  <c r="BN541" i="1"/>
  <c r="Z541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X666" i="1"/>
  <c r="X669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Z46" i="1"/>
  <c r="BN46" i="1"/>
  <c r="Z57" i="1"/>
  <c r="BN57" i="1"/>
  <c r="Z61" i="1"/>
  <c r="BN61" i="1"/>
  <c r="Z67" i="1"/>
  <c r="BN67" i="1"/>
  <c r="BP67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6" i="1"/>
  <c r="Z130" i="1"/>
  <c r="BN130" i="1"/>
  <c r="Z134" i="1"/>
  <c r="BN134" i="1"/>
  <c r="Z145" i="1"/>
  <c r="BN145" i="1"/>
  <c r="Z151" i="1"/>
  <c r="BN151" i="1"/>
  <c r="BP151" i="1"/>
  <c r="Z156" i="1"/>
  <c r="BN156" i="1"/>
  <c r="BP156" i="1"/>
  <c r="Z163" i="1"/>
  <c r="Z164" i="1" s="1"/>
  <c r="BN163" i="1"/>
  <c r="BP163" i="1"/>
  <c r="Z167" i="1"/>
  <c r="BN167" i="1"/>
  <c r="BP167" i="1"/>
  <c r="Z171" i="1"/>
  <c r="BN171" i="1"/>
  <c r="Y177" i="1"/>
  <c r="Z187" i="1"/>
  <c r="BN187" i="1"/>
  <c r="Z191" i="1"/>
  <c r="BN191" i="1"/>
  <c r="Z198" i="1"/>
  <c r="BN198" i="1"/>
  <c r="Z208" i="1"/>
  <c r="BN208" i="1"/>
  <c r="BP208" i="1"/>
  <c r="Z212" i="1"/>
  <c r="BN212" i="1"/>
  <c r="Z220" i="1"/>
  <c r="BN220" i="1"/>
  <c r="Z224" i="1"/>
  <c r="BN224" i="1"/>
  <c r="Z228" i="1"/>
  <c r="BN228" i="1"/>
  <c r="Z235" i="1"/>
  <c r="BN235" i="1"/>
  <c r="Z244" i="1"/>
  <c r="BN244" i="1"/>
  <c r="Z248" i="1"/>
  <c r="BN248" i="1"/>
  <c r="Z255" i="1"/>
  <c r="BN255" i="1"/>
  <c r="Z259" i="1"/>
  <c r="BN259" i="1"/>
  <c r="Z263" i="1"/>
  <c r="BN263" i="1"/>
  <c r="Z274" i="1"/>
  <c r="BN274" i="1"/>
  <c r="Z278" i="1"/>
  <c r="BN278" i="1"/>
  <c r="Z285" i="1"/>
  <c r="Z286" i="1" s="1"/>
  <c r="BN285" i="1"/>
  <c r="BP285" i="1"/>
  <c r="Y286" i="1"/>
  <c r="Z290" i="1"/>
  <c r="BN290" i="1"/>
  <c r="BP297" i="1"/>
  <c r="BN297" i="1"/>
  <c r="Z297" i="1"/>
  <c r="BP336" i="1"/>
  <c r="BN336" i="1"/>
  <c r="Z336" i="1"/>
  <c r="BP360" i="1"/>
  <c r="BN360" i="1"/>
  <c r="Z360" i="1"/>
  <c r="BP375" i="1"/>
  <c r="BN375" i="1"/>
  <c r="Z375" i="1"/>
  <c r="BP392" i="1"/>
  <c r="BN392" i="1"/>
  <c r="Z392" i="1"/>
  <c r="BP396" i="1"/>
  <c r="BN396" i="1"/>
  <c r="Z396" i="1"/>
  <c r="BP417" i="1"/>
  <c r="BN417" i="1"/>
  <c r="Z417" i="1"/>
  <c r="BP429" i="1"/>
  <c r="BN429" i="1"/>
  <c r="Z429" i="1"/>
  <c r="BP447" i="1"/>
  <c r="BN447" i="1"/>
  <c r="Z447" i="1"/>
  <c r="Y495" i="1"/>
  <c r="BP477" i="1"/>
  <c r="BN477" i="1"/>
  <c r="Z477" i="1"/>
  <c r="BP479" i="1"/>
  <c r="BN479" i="1"/>
  <c r="Z479" i="1"/>
  <c r="BP485" i="1"/>
  <c r="BN485" i="1"/>
  <c r="Z485" i="1"/>
  <c r="BP301" i="1"/>
  <c r="BN301" i="1"/>
  <c r="Z301" i="1"/>
  <c r="BP356" i="1"/>
  <c r="BN356" i="1"/>
  <c r="Z356" i="1"/>
  <c r="BP369" i="1"/>
  <c r="BN369" i="1"/>
  <c r="Z369" i="1"/>
  <c r="BP383" i="1"/>
  <c r="BN383" i="1"/>
  <c r="Z383" i="1"/>
  <c r="Y404" i="1"/>
  <c r="BP403" i="1"/>
  <c r="BN403" i="1"/>
  <c r="Z403" i="1"/>
  <c r="Z404" i="1" s="1"/>
  <c r="Y411" i="1"/>
  <c r="BP407" i="1"/>
  <c r="BN407" i="1"/>
  <c r="Z407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15" i="1"/>
  <c r="BN515" i="1"/>
  <c r="Z515" i="1"/>
  <c r="BP543" i="1"/>
  <c r="BN543" i="1"/>
  <c r="Z543" i="1"/>
  <c r="BP548" i="1"/>
  <c r="BN548" i="1"/>
  <c r="Z548" i="1"/>
  <c r="BP558" i="1"/>
  <c r="BN558" i="1"/>
  <c r="Z558" i="1"/>
  <c r="BP573" i="1"/>
  <c r="BN573" i="1"/>
  <c r="Z57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2" i="1"/>
  <c r="Y379" i="1"/>
  <c r="Y394" i="1"/>
  <c r="Y393" i="1"/>
  <c r="BP499" i="1"/>
  <c r="BN499" i="1"/>
  <c r="Z499" i="1"/>
  <c r="BP512" i="1"/>
  <c r="BN512" i="1"/>
  <c r="Z512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Y561" i="1"/>
  <c r="Y560" i="1"/>
  <c r="BP557" i="1"/>
  <c r="BN557" i="1"/>
  <c r="Z557" i="1"/>
  <c r="BP559" i="1"/>
  <c r="BN559" i="1"/>
  <c r="Z559" i="1"/>
  <c r="BP572" i="1"/>
  <c r="BN572" i="1"/>
  <c r="Z572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24" i="1"/>
  <c r="Y33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7" i="1"/>
  <c r="BN227" i="1"/>
  <c r="Z227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4" i="1"/>
  <c r="BN384" i="1"/>
  <c r="Z384" i="1"/>
  <c r="BP397" i="1"/>
  <c r="BN397" i="1"/>
  <c r="Z397" i="1"/>
  <c r="Z399" i="1" s="1"/>
  <c r="Y399" i="1"/>
  <c r="BP434" i="1"/>
  <c r="BN434" i="1"/>
  <c r="Z434" i="1"/>
  <c r="Y436" i="1"/>
  <c r="BP444" i="1"/>
  <c r="BN444" i="1"/>
  <c r="Z444" i="1"/>
  <c r="Y452" i="1"/>
  <c r="BP448" i="1"/>
  <c r="BN448" i="1"/>
  <c r="Z448" i="1"/>
  <c r="Y465" i="1"/>
  <c r="BP459" i="1"/>
  <c r="BN459" i="1"/>
  <c r="Z459" i="1"/>
  <c r="Y464" i="1"/>
  <c r="BP462" i="1"/>
  <c r="BN462" i="1"/>
  <c r="Z462" i="1"/>
  <c r="K675" i="1"/>
  <c r="H9" i="1"/>
  <c r="A10" i="1"/>
  <c r="Y49" i="1"/>
  <c r="Y53" i="1"/>
  <c r="Y64" i="1"/>
  <c r="Y72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BN152" i="1"/>
  <c r="Z157" i="1"/>
  <c r="Z159" i="1" s="1"/>
  <c r="BN157" i="1"/>
  <c r="H675" i="1"/>
  <c r="Y165" i="1"/>
  <c r="Z168" i="1"/>
  <c r="BN168" i="1"/>
  <c r="Z170" i="1"/>
  <c r="BN170" i="1"/>
  <c r="Z176" i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Y500" i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7" i="1"/>
  <c r="BP454" i="1"/>
  <c r="BN454" i="1"/>
  <c r="Z454" i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456" i="1" l="1"/>
  <c r="Z281" i="1"/>
  <c r="Z264" i="1"/>
  <c r="Z177" i="1"/>
  <c r="Z153" i="1"/>
  <c r="Z560" i="1"/>
  <c r="Z645" i="1"/>
  <c r="Z610" i="1"/>
  <c r="Z588" i="1"/>
  <c r="Z617" i="1"/>
  <c r="Z517" i="1"/>
  <c r="Z379" i="1"/>
  <c r="Z363" i="1"/>
  <c r="Z303" i="1"/>
  <c r="Z126" i="1"/>
  <c r="Z120" i="1"/>
  <c r="Z95" i="1"/>
  <c r="Z89" i="1"/>
  <c r="Z64" i="1"/>
  <c r="Z627" i="1"/>
  <c r="Z554" i="1"/>
  <c r="Z425" i="1"/>
  <c r="Z216" i="1"/>
  <c r="Z172" i="1"/>
  <c r="Z71" i="1"/>
  <c r="Z48" i="1"/>
  <c r="Z451" i="1"/>
  <c r="Z638" i="1"/>
  <c r="Z386" i="1"/>
  <c r="Z577" i="1"/>
  <c r="Z239" i="1"/>
  <c r="Z230" i="1"/>
  <c r="Z194" i="1"/>
  <c r="Z136" i="1"/>
  <c r="Z111" i="1"/>
  <c r="Z102" i="1"/>
  <c r="Z80" i="1"/>
  <c r="Z33" i="1"/>
  <c r="Y669" i="1"/>
  <c r="Y666" i="1"/>
  <c r="Z251" i="1"/>
  <c r="Y665" i="1"/>
  <c r="Z495" i="1"/>
  <c r="Y667" i="1"/>
  <c r="Z464" i="1"/>
  <c r="Z670" i="1" l="1"/>
  <c r="Y668" i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<sst xmlns="http://schemas.openxmlformats.org/spreadsheetml/2006/main" count="3135" uniqueCount="1087">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</sst>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45702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Пятница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250</v>
      </c>
      <c r="Y42" s="770">
        <f t="shared" ref="Y42:Y47" si="6">IFERROR(IF(X42="",0,CEILING((X42/$H42),1)*$H42),"")</f>
        <v>259.20000000000005</v>
      </c>
      <c r="Z42" s="36">
        <f>IFERROR(IF(Y42=0,"",ROUNDUP(Y42/H42,0)*0.01898),"")</f>
        <v>0.45552000000000004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260.0694444444444</v>
      </c>
      <c r="BN42" s="64">
        <f t="shared" ref="BN42:BN47" si="8">IFERROR(Y42*I42/H42,"0")</f>
        <v>269.64000000000004</v>
      </c>
      <c r="BO42" s="64">
        <f t="shared" ref="BO42:BO47" si="9">IFERROR(1/J42*(X42/H42),"0")</f>
        <v>0.36168981481481477</v>
      </c>
      <c r="BP42" s="64">
        <f t="shared" ref="BP42:BP47" si="10">IFERROR(1/J42*(Y42/H42),"0")</f>
        <v>0.37500000000000006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240</v>
      </c>
      <c r="Y45" s="770">
        <f t="shared" si="6"/>
        <v>240</v>
      </c>
      <c r="Z45" s="36">
        <f>IFERROR(IF(Y45=0,"",ROUNDUP(Y45/H45,0)*0.00902),"")</f>
        <v>0.54120000000000001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252.6</v>
      </c>
      <c r="BN45" s="64">
        <f t="shared" si="8"/>
        <v>252.6</v>
      </c>
      <c r="BO45" s="64">
        <f t="shared" si="9"/>
        <v>0.45454545454545459</v>
      </c>
      <c r="BP45" s="64">
        <f t="shared" si="10"/>
        <v>0.45454545454545459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83.148148148148152</v>
      </c>
      <c r="Y48" s="771">
        <f>IFERROR(Y42/H42,"0")+IFERROR(Y43/H43,"0")+IFERROR(Y44/H44,"0")+IFERROR(Y45/H45,"0")+IFERROR(Y46/H46,"0")+IFERROR(Y47/H47,"0")</f>
        <v>84</v>
      </c>
      <c r="Z48" s="771">
        <f>IFERROR(IF(Z42="",0,Z42),"0")+IFERROR(IF(Z43="",0,Z43),"0")+IFERROR(IF(Z44="",0,Z44),"0")+IFERROR(IF(Z45="",0,Z45),"0")+IFERROR(IF(Z46="",0,Z46),"0")+IFERROR(IF(Z47="",0,Z47),"0")</f>
        <v>0.99672000000000005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490</v>
      </c>
      <c r="Y49" s="771">
        <f>IFERROR(SUM(Y42:Y47),"0")</f>
        <v>499.20000000000005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400</v>
      </c>
      <c r="Y58" s="770">
        <f t="shared" si="11"/>
        <v>410.40000000000003</v>
      </c>
      <c r="Z58" s="36">
        <f>IFERROR(IF(Y58=0,"",ROUNDUP(Y58/H58,0)*0.01898),"")</f>
        <v>0.72123999999999999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416.11111111111109</v>
      </c>
      <c r="BN58" s="64">
        <f t="shared" si="13"/>
        <v>426.92999999999995</v>
      </c>
      <c r="BO58" s="64">
        <f t="shared" si="14"/>
        <v>0.57870370370370372</v>
      </c>
      <c r="BP58" s="64">
        <f t="shared" si="15"/>
        <v>0.59375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495</v>
      </c>
      <c r="Y63" s="770">
        <f t="shared" si="11"/>
        <v>495</v>
      </c>
      <c r="Z63" s="36">
        <f>IFERROR(IF(Y63=0,"",ROUNDUP(Y63/H63,0)*0.00902),"")</f>
        <v>0.99219999999999997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518.09999999999991</v>
      </c>
      <c r="BN63" s="64">
        <f t="shared" si="13"/>
        <v>518.09999999999991</v>
      </c>
      <c r="BO63" s="64">
        <f t="shared" si="14"/>
        <v>0.83333333333333337</v>
      </c>
      <c r="BP63" s="64">
        <f t="shared" si="15"/>
        <v>0.83333333333333337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147.03703703703704</v>
      </c>
      <c r="Y64" s="771">
        <f>IFERROR(Y57/H57,"0")+IFERROR(Y58/H58,"0")+IFERROR(Y59/H59,"0")+IFERROR(Y60/H60,"0")+IFERROR(Y61/H61,"0")+IFERROR(Y62/H62,"0")+IFERROR(Y63/H63,"0")</f>
        <v>148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1.7134399999999999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895</v>
      </c>
      <c r="Y65" s="771">
        <f>IFERROR(SUM(Y57:Y63),"0")</f>
        <v>905.40000000000009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225</v>
      </c>
      <c r="Y70" s="770">
        <f>IFERROR(IF(X70="",0,CEILING((X70/$H70),1)*$H70),"")</f>
        <v>226.8</v>
      </c>
      <c r="Z70" s="36">
        <f>IFERROR(IF(Y70=0,"",ROUNDUP(Y70/H70,0)*0.00651),"")</f>
        <v>0.54683999999999999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239.99999999999997</v>
      </c>
      <c r="BN70" s="64">
        <f>IFERROR(Y70*I70/H70,"0")</f>
        <v>241.91999999999996</v>
      </c>
      <c r="BO70" s="64">
        <f>IFERROR(1/J70*(X70/H70),"0")</f>
        <v>0.45787545787545786</v>
      </c>
      <c r="BP70" s="64">
        <f>IFERROR(1/J70*(Y70/H70),"0")</f>
        <v>0.46153846153846156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83.333333333333329</v>
      </c>
      <c r="Y71" s="771">
        <f>IFERROR(Y67/H67,"0")+IFERROR(Y68/H68,"0")+IFERROR(Y69/H69,"0")+IFERROR(Y70/H70,"0")</f>
        <v>84</v>
      </c>
      <c r="Z71" s="771">
        <f>IFERROR(IF(Z67="",0,Z67),"0")+IFERROR(IF(Z68="",0,Z68),"0")+IFERROR(IF(Z69="",0,Z69),"0")+IFERROR(IF(Z70="",0,Z70),"0")</f>
        <v>0.54683999999999999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225</v>
      </c>
      <c r="Y72" s="771">
        <f>IFERROR(SUM(Y67:Y70),"0")</f>
        <v>226.8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250</v>
      </c>
      <c r="Y99" s="770">
        <f>IFERROR(IF(X99="",0,CEILING((X99/$H99),1)*$H99),"")</f>
        <v>259.20000000000005</v>
      </c>
      <c r="Z99" s="36">
        <f>IFERROR(IF(Y99=0,"",ROUNDUP(Y99/H99,0)*0.01898),"")</f>
        <v>0.45552000000000004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260.0694444444444</v>
      </c>
      <c r="BN99" s="64">
        <f>IFERROR(Y99*I99/H99,"0")</f>
        <v>269.64000000000004</v>
      </c>
      <c r="BO99" s="64">
        <f>IFERROR(1/J99*(X99/H99),"0")</f>
        <v>0.36168981481481477</v>
      </c>
      <c r="BP99" s="64">
        <f>IFERROR(1/J99*(Y99/H99),"0")</f>
        <v>0.37500000000000006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360</v>
      </c>
      <c r="Y101" s="770">
        <f>IFERROR(IF(X101="",0,CEILING((X101/$H101),1)*$H101),"")</f>
        <v>360</v>
      </c>
      <c r="Z101" s="36">
        <f>IFERROR(IF(Y101=0,"",ROUNDUP(Y101/H101,0)*0.00902),"")</f>
        <v>0.72160000000000002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376.79999999999995</v>
      </c>
      <c r="BN101" s="64">
        <f>IFERROR(Y101*I101/H101,"0")</f>
        <v>376.79999999999995</v>
      </c>
      <c r="BO101" s="64">
        <f>IFERROR(1/J101*(X101/H101),"0")</f>
        <v>0.60606060606060608</v>
      </c>
      <c r="BP101" s="64">
        <f>IFERROR(1/J101*(Y101/H101),"0")</f>
        <v>0.60606060606060608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103.14814814814815</v>
      </c>
      <c r="Y102" s="771">
        <f>IFERROR(Y99/H99,"0")+IFERROR(Y100/H100,"0")+IFERROR(Y101/H101,"0")</f>
        <v>104</v>
      </c>
      <c r="Z102" s="771">
        <f>IFERROR(IF(Z99="",0,Z99),"0")+IFERROR(IF(Z100="",0,Z100),"0")+IFERROR(IF(Z101="",0,Z101),"0")</f>
        <v>1.1771199999999999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610</v>
      </c>
      <c r="Y103" s="771">
        <f>IFERROR(SUM(Y99:Y101),"0")</f>
        <v>619.20000000000005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720</v>
      </c>
      <c r="Y107" s="770">
        <f t="shared" si="26"/>
        <v>720.90000000000009</v>
      </c>
      <c r="Z107" s="36">
        <f>IFERROR(IF(Y107=0,"",ROUNDUP(Y107/H107,0)*0.00651),"")</f>
        <v>1.73817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787.19999999999993</v>
      </c>
      <c r="BN107" s="64">
        <f t="shared" si="28"/>
        <v>788.18400000000008</v>
      </c>
      <c r="BO107" s="64">
        <f t="shared" si="29"/>
        <v>1.4652014652014651</v>
      </c>
      <c r="BP107" s="64">
        <f t="shared" si="30"/>
        <v>1.4670329670329672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266.66666666666663</v>
      </c>
      <c r="Y111" s="771">
        <f>IFERROR(Y105/H105,"0")+IFERROR(Y106/H106,"0")+IFERROR(Y107/H107,"0")+IFERROR(Y108/H108,"0")+IFERROR(Y109/H109,"0")+IFERROR(Y110/H110,"0")</f>
        <v>267</v>
      </c>
      <c r="Z111" s="771">
        <f>IFERROR(IF(Z105="",0,Z105),"0")+IFERROR(IF(Z106="",0,Z106),"0")+IFERROR(IF(Z107="",0,Z107),"0")+IFERROR(IF(Z108="",0,Z108),"0")+IFERROR(IF(Z109="",0,Z109),"0")+IFERROR(IF(Z110="",0,Z110),"0")</f>
        <v>1.73817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720</v>
      </c>
      <c r="Y112" s="771">
        <f>IFERROR(SUM(Y105:Y110),"0")</f>
        <v>720.90000000000009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90</v>
      </c>
      <c r="Y115" s="770">
        <f>IFERROR(IF(X115="",0,CEILING((X115/$H115),1)*$H115),"")</f>
        <v>100.8</v>
      </c>
      <c r="Z115" s="36">
        <f>IFERROR(IF(Y115=0,"",ROUNDUP(Y115/H115,0)*0.01898),"")</f>
        <v>0.17082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93.495535714285722</v>
      </c>
      <c r="BN115" s="64">
        <f>IFERROR(Y115*I115/H115,"0")</f>
        <v>104.715</v>
      </c>
      <c r="BO115" s="64">
        <f>IFERROR(1/J115*(X115/H115),"0")</f>
        <v>0.12555803571428573</v>
      </c>
      <c r="BP115" s="64">
        <f>IFERROR(1/J115*(Y115/H115),"0")</f>
        <v>0.140625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1170</v>
      </c>
      <c r="Y118" s="770">
        <f>IFERROR(IF(X118="",0,CEILING((X118/$H118),1)*$H118),"")</f>
        <v>1170</v>
      </c>
      <c r="Z118" s="36">
        <f>IFERROR(IF(Y118=0,"",ROUNDUP(Y118/H118,0)*0.00902),"")</f>
        <v>2.3452000000000002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1224.5999999999999</v>
      </c>
      <c r="BN118" s="64">
        <f>IFERROR(Y118*I118/H118,"0")</f>
        <v>1224.5999999999999</v>
      </c>
      <c r="BO118" s="64">
        <f>IFERROR(1/J118*(X118/H118),"0")</f>
        <v>1.9696969696969697</v>
      </c>
      <c r="BP118" s="64">
        <f>IFERROR(1/J118*(Y118/H118),"0")</f>
        <v>1.9696969696969697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268.03571428571428</v>
      </c>
      <c r="Y120" s="771">
        <f>IFERROR(Y115/H115,"0")+IFERROR(Y116/H116,"0")+IFERROR(Y117/H117,"0")+IFERROR(Y118/H118,"0")+IFERROR(Y119/H119,"0")</f>
        <v>269</v>
      </c>
      <c r="Z120" s="771">
        <f>IFERROR(IF(Z115="",0,Z115),"0")+IFERROR(IF(Z116="",0,Z116),"0")+IFERROR(IF(Z117="",0,Z117),"0")+IFERROR(IF(Z118="",0,Z118),"0")+IFERROR(IF(Z119="",0,Z119),"0")</f>
        <v>2.5160200000000001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1260</v>
      </c>
      <c r="Y121" s="771">
        <f>IFERROR(SUM(Y115:Y119),"0")</f>
        <v>1270.8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800</v>
      </c>
      <c r="Y130" s="770">
        <f t="shared" si="31"/>
        <v>806.40000000000009</v>
      </c>
      <c r="Z130" s="36">
        <f>IFERROR(IF(Y130=0,"",ROUNDUP(Y130/H130,0)*0.01898),"")</f>
        <v>1.8220800000000001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848.85714285714289</v>
      </c>
      <c r="BN130" s="64">
        <f t="shared" si="33"/>
        <v>855.64800000000002</v>
      </c>
      <c r="BO130" s="64">
        <f t="shared" si="34"/>
        <v>1.4880952380952381</v>
      </c>
      <c r="BP130" s="64">
        <f t="shared" si="35"/>
        <v>1.5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720</v>
      </c>
      <c r="Y133" s="770">
        <f t="shared" si="31"/>
        <v>720.90000000000009</v>
      </c>
      <c r="Z133" s="36">
        <f>IFERROR(IF(Y133=0,"",ROUNDUP(Y133/H133,0)*0.00651),"")</f>
        <v>1.73817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787.19999999999993</v>
      </c>
      <c r="BN133" s="64">
        <f t="shared" si="33"/>
        <v>788.18400000000008</v>
      </c>
      <c r="BO133" s="64">
        <f t="shared" si="34"/>
        <v>1.4652014652014651</v>
      </c>
      <c r="BP133" s="64">
        <f t="shared" si="35"/>
        <v>1.4670329670329672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99</v>
      </c>
      <c r="Y134" s="770">
        <f t="shared" si="31"/>
        <v>99</v>
      </c>
      <c r="Z134" s="36">
        <f>IFERROR(IF(Y134=0,"",ROUNDUP(Y134/H134,0)*0.00651),"")</f>
        <v>0.35805000000000003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108.9</v>
      </c>
      <c r="BN134" s="64">
        <f t="shared" si="33"/>
        <v>108.9</v>
      </c>
      <c r="BO134" s="64">
        <f t="shared" si="34"/>
        <v>0.30219780219780223</v>
      </c>
      <c r="BP134" s="64">
        <f t="shared" si="35"/>
        <v>0.30219780219780223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416.90476190476187</v>
      </c>
      <c r="Y136" s="771">
        <f>IFERROR(Y129/H129,"0")+IFERROR(Y130/H130,"0")+IFERROR(Y131/H131,"0")+IFERROR(Y132/H132,"0")+IFERROR(Y133/H133,"0")+IFERROR(Y134/H134,"0")+IFERROR(Y135/H135,"0")</f>
        <v>418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3.9182999999999999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1619</v>
      </c>
      <c r="Y137" s="771">
        <f>IFERROR(SUM(Y129:Y135),"0")</f>
        <v>1626.3000000000002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19.8</v>
      </c>
      <c r="Y140" s="770">
        <f>IFERROR(IF(X140="",0,CEILING((X140/$H140),1)*$H140),"")</f>
        <v>19.8</v>
      </c>
      <c r="Z140" s="36">
        <f>IFERROR(IF(Y140=0,"",ROUNDUP(Y140/H140,0)*0.00651),"")</f>
        <v>6.5100000000000005E-2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22.380000000000003</v>
      </c>
      <c r="BN140" s="64">
        <f>IFERROR(Y140*I140/H140,"0")</f>
        <v>22.380000000000003</v>
      </c>
      <c r="BO140" s="64">
        <f>IFERROR(1/J140*(X140/H140),"0")</f>
        <v>5.4945054945054951E-2</v>
      </c>
      <c r="BP140" s="64">
        <f>IFERROR(1/J140*(Y140/H140),"0")</f>
        <v>5.4945054945054951E-2</v>
      </c>
    </row>
    <row r="141" spans="1:68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10</v>
      </c>
      <c r="Y141" s="771">
        <f>IFERROR(Y139/H139,"0")+IFERROR(Y140/H140,"0")</f>
        <v>10</v>
      </c>
      <c r="Z141" s="771">
        <f>IFERROR(IF(Z139="",0,Z139),"0")+IFERROR(IF(Z140="",0,Z140),"0")</f>
        <v>6.5100000000000005E-2</v>
      </c>
      <c r="AA141" s="772"/>
      <c r="AB141" s="772"/>
      <c r="AC141" s="772"/>
    </row>
    <row r="142" spans="1:68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19.8</v>
      </c>
      <c r="Y142" s="771">
        <f>IFERROR(SUM(Y139:Y140),"0")</f>
        <v>19.8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40</v>
      </c>
      <c r="Y146" s="770">
        <f>IFERROR(IF(X146="",0,CEILING((X146/$H146),1)*$H146),"")</f>
        <v>41.6</v>
      </c>
      <c r="Z146" s="36">
        <f>IFERROR(IF(Y146=0,"",ROUNDUP(Y146/H146,0)*0.00651),"")</f>
        <v>8.4629999999999997E-2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42.249999999999993</v>
      </c>
      <c r="BN146" s="64">
        <f>IFERROR(Y146*I146/H146,"0")</f>
        <v>43.94</v>
      </c>
      <c r="BO146" s="64">
        <f>IFERROR(1/J146*(X146/H146),"0")</f>
        <v>6.8681318681318687E-2</v>
      </c>
      <c r="BP146" s="64">
        <f>IFERROR(1/J146*(Y146/H146),"0")</f>
        <v>7.1428571428571438E-2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12.5</v>
      </c>
      <c r="Y148" s="771">
        <f>IFERROR(Y145/H145,"0")+IFERROR(Y146/H146,"0")+IFERROR(Y147/H147,"0")</f>
        <v>13</v>
      </c>
      <c r="Z148" s="771">
        <f>IFERROR(IF(Z145="",0,Z145),"0")+IFERROR(IF(Z146="",0,Z146),"0")+IFERROR(IF(Z147="",0,Z147),"0")</f>
        <v>8.4629999999999997E-2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40</v>
      </c>
      <c r="Y149" s="771">
        <f>IFERROR(SUM(Y145:Y147),"0")</f>
        <v>41.6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50</v>
      </c>
      <c r="Y186" s="770">
        <f t="shared" ref="Y186:Y193" si="36">IFERROR(IF(X186="",0,CEILING((X186/$H186),1)*$H186),"")</f>
        <v>50.400000000000006</v>
      </c>
      <c r="Z186" s="36">
        <f>IFERROR(IF(Y186=0,"",ROUNDUP(Y186/H186,0)*0.00902),"")</f>
        <v>0.10824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53.214285714285715</v>
      </c>
      <c r="BN186" s="64">
        <f t="shared" ref="BN186:BN193" si="38">IFERROR(Y186*I186/H186,"0")</f>
        <v>53.64</v>
      </c>
      <c r="BO186" s="64">
        <f t="shared" ref="BO186:BO193" si="39">IFERROR(1/J186*(X186/H186),"0")</f>
        <v>9.0187590187590191E-2</v>
      </c>
      <c r="BP186" s="64">
        <f t="shared" ref="BP186:BP193" si="40">IFERROR(1/J186*(Y186/H186),"0")</f>
        <v>9.0909090909090912E-2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hidden="1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19.047619047619047</v>
      </c>
      <c r="Y194" s="771">
        <f>IFERROR(Y186/H186,"0")+IFERROR(Y187/H187,"0")+IFERROR(Y188/H188,"0")+IFERROR(Y189/H189,"0")+IFERROR(Y190/H190,"0")+IFERROR(Y191/H191,"0")+IFERROR(Y192/H192,"0")+IFERROR(Y193/H193,"0")</f>
        <v>20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0.1804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80</v>
      </c>
      <c r="Y195" s="771">
        <f>IFERROR(SUM(Y186:Y193),"0")</f>
        <v>84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45</v>
      </c>
      <c r="Y213" s="770">
        <f t="shared" si="41"/>
        <v>45</v>
      </c>
      <c r="Z213" s="36">
        <f>IFERROR(IF(Y213=0,"",ROUNDUP(Y213/H213,0)*0.00502),"")</f>
        <v>0.1255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47.5</v>
      </c>
      <c r="BN213" s="64">
        <f t="shared" si="43"/>
        <v>47.5</v>
      </c>
      <c r="BO213" s="64">
        <f t="shared" si="44"/>
        <v>0.10683760683760685</v>
      </c>
      <c r="BP213" s="64">
        <f t="shared" si="45"/>
        <v>0.10683760683760685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75</v>
      </c>
      <c r="Y214" s="770">
        <f t="shared" si="41"/>
        <v>75.600000000000009</v>
      </c>
      <c r="Z214" s="36">
        <f>IFERROR(IF(Y214=0,"",ROUNDUP(Y214/H214,0)*0.00502),"")</f>
        <v>0.21084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79.166666666666671</v>
      </c>
      <c r="BN214" s="64">
        <f t="shared" si="43"/>
        <v>79.800000000000011</v>
      </c>
      <c r="BO214" s="64">
        <f t="shared" si="44"/>
        <v>0.17806267806267806</v>
      </c>
      <c r="BP214" s="64">
        <f t="shared" si="45"/>
        <v>0.17948717948717954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125.92592592592594</v>
      </c>
      <c r="Y216" s="771">
        <f>IFERROR(Y208/H208,"0")+IFERROR(Y209/H209,"0")+IFERROR(Y210/H210,"0")+IFERROR(Y211/H211,"0")+IFERROR(Y212/H212,"0")+IFERROR(Y213/H213,"0")+IFERROR(Y214/H214,"0")+IFERROR(Y215/H215,"0")</f>
        <v>128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0.68255999999999994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260</v>
      </c>
      <c r="Y217" s="771">
        <f>IFERROR(SUM(Y208:Y215),"0")</f>
        <v>266.40000000000003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120.0799999999999</v>
      </c>
      <c r="Y223" s="770">
        <f t="shared" si="46"/>
        <v>122.39999999999999</v>
      </c>
      <c r="Z223" s="36">
        <f t="shared" ref="Z223:Z229" si="51">IFERROR(IF(Y223=0,"",ROUNDUP(Y223/H223,0)*0.00651),"")</f>
        <v>0.33201000000000003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133.58899999999988</v>
      </c>
      <c r="BN223" s="64">
        <f t="shared" si="48"/>
        <v>136.17000000000002</v>
      </c>
      <c r="BO223" s="64">
        <f t="shared" si="49"/>
        <v>0.27490842490842471</v>
      </c>
      <c r="BP223" s="64">
        <f t="shared" si="50"/>
        <v>0.28021978021978022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40</v>
      </c>
      <c r="Y228" s="770">
        <f t="shared" si="46"/>
        <v>40.799999999999997</v>
      </c>
      <c r="Z228" s="36">
        <f t="shared" si="51"/>
        <v>0.11067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44.20000000000001</v>
      </c>
      <c r="BN228" s="64">
        <f t="shared" si="48"/>
        <v>45.084000000000003</v>
      </c>
      <c r="BO228" s="64">
        <f t="shared" si="49"/>
        <v>9.1575091575091583E-2</v>
      </c>
      <c r="BP228" s="64">
        <f t="shared" si="50"/>
        <v>9.3406593406593408E-2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160</v>
      </c>
      <c r="Y229" s="770">
        <f t="shared" si="46"/>
        <v>160.79999999999998</v>
      </c>
      <c r="Z229" s="36">
        <f t="shared" si="51"/>
        <v>0.43617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177.2</v>
      </c>
      <c r="BN229" s="64">
        <f t="shared" si="48"/>
        <v>178.08599999999998</v>
      </c>
      <c r="BO229" s="64">
        <f t="shared" si="49"/>
        <v>0.36630036630036633</v>
      </c>
      <c r="BP229" s="64">
        <f t="shared" si="50"/>
        <v>0.36813186813186816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133.36666666666662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135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0.87885000000000002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320.07999999999993</v>
      </c>
      <c r="Y231" s="771">
        <f>IFERROR(SUM(Y219:Y229),"0")</f>
        <v>324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28</v>
      </c>
      <c r="Y260" s="770">
        <f t="shared" si="62"/>
        <v>28</v>
      </c>
      <c r="Z260" s="36">
        <f>IFERROR(IF(Y260=0,"",ROUNDUP(Y260/H260,0)*0.00902),"")</f>
        <v>6.3140000000000002E-2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29.47</v>
      </c>
      <c r="BN260" s="64">
        <f t="shared" si="64"/>
        <v>29.47</v>
      </c>
      <c r="BO260" s="64">
        <f t="shared" si="65"/>
        <v>5.3030303030303032E-2</v>
      </c>
      <c r="BP260" s="64">
        <f t="shared" si="66"/>
        <v>5.3030303030303032E-2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7</v>
      </c>
      <c r="Y264" s="771">
        <f>IFERROR(Y255/H255,"0")+IFERROR(Y256/H256,"0")+IFERROR(Y257/H257,"0")+IFERROR(Y258/H258,"0")+IFERROR(Y259/H259,"0")+IFERROR(Y260/H260,"0")+IFERROR(Y261/H261,"0")+IFERROR(Y262/H262,"0")+IFERROR(Y263/H263,"0")</f>
        <v>7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6.3140000000000002E-2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28</v>
      </c>
      <c r="Y265" s="771">
        <f>IFERROR(SUM(Y255:Y263),"0")</f>
        <v>28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280</v>
      </c>
      <c r="Y300" s="770">
        <f t="shared" si="72"/>
        <v>280.8</v>
      </c>
      <c r="Z300" s="36">
        <f>IFERROR(IF(Y300=0,"",ROUNDUP(Y300/H300,0)*0.00651),"")</f>
        <v>0.76167000000000007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309.40000000000003</v>
      </c>
      <c r="BN300" s="64">
        <f t="shared" si="74"/>
        <v>310.28400000000005</v>
      </c>
      <c r="BO300" s="64">
        <f t="shared" si="75"/>
        <v>0.64102564102564108</v>
      </c>
      <c r="BP300" s="64">
        <f t="shared" si="76"/>
        <v>0.64285714285714302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320</v>
      </c>
      <c r="Y301" s="770">
        <f t="shared" si="72"/>
        <v>321.59999999999997</v>
      </c>
      <c r="Z301" s="36">
        <f>IFERROR(IF(Y301=0,"",ROUNDUP(Y301/H301,0)*0.00651),"")</f>
        <v>0.87234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344</v>
      </c>
      <c r="BN301" s="64">
        <f t="shared" si="74"/>
        <v>345.71999999999997</v>
      </c>
      <c r="BO301" s="64">
        <f t="shared" si="75"/>
        <v>0.73260073260073266</v>
      </c>
      <c r="BP301" s="64">
        <f t="shared" si="76"/>
        <v>0.73626373626373631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250</v>
      </c>
      <c r="Y303" s="771">
        <f>IFERROR(Y297/H297,"0")+IFERROR(Y298/H298,"0")+IFERROR(Y299/H299,"0")+IFERROR(Y300/H300,"0")+IFERROR(Y301/H301,"0")+IFERROR(Y302/H302,"0")</f>
        <v>251</v>
      </c>
      <c r="Z303" s="771">
        <f>IFERROR(IF(Z297="",0,Z297),"0")+IFERROR(IF(Z298="",0,Z298),"0")+IFERROR(IF(Z299="",0,Z299),"0")+IFERROR(IF(Z300="",0,Z300),"0")+IFERROR(IF(Z301="",0,Z301),"0")+IFERROR(IF(Z302="",0,Z302),"0")</f>
        <v>1.63401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600</v>
      </c>
      <c r="Y304" s="771">
        <f>IFERROR(SUM(Y297:Y302),"0")</f>
        <v>602.4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140</v>
      </c>
      <c r="Y369" s="770">
        <f>IFERROR(IF(X369="",0,CEILING((X369/$H369),1)*$H369),"")</f>
        <v>140.70000000000002</v>
      </c>
      <c r="Z369" s="36">
        <f>IFERROR(IF(Y369=0,"",ROUNDUP(Y369/H369,0)*0.00502),"")</f>
        <v>0.33634000000000003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148.66666666666666</v>
      </c>
      <c r="BN369" s="64">
        <f>IFERROR(Y369*I369/H369,"0")</f>
        <v>149.41</v>
      </c>
      <c r="BO369" s="64">
        <f>IFERROR(1/J369*(X369/H369),"0")</f>
        <v>0.28490028490028491</v>
      </c>
      <c r="BP369" s="64">
        <f>IFERROR(1/J369*(Y369/H369),"0")</f>
        <v>0.28632478632478636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66.666666666666657</v>
      </c>
      <c r="Y370" s="771">
        <f>IFERROR(Y366/H366,"0")+IFERROR(Y367/H367,"0")+IFERROR(Y368/H368,"0")+IFERROR(Y369/H369,"0")</f>
        <v>67</v>
      </c>
      <c r="Z370" s="771">
        <f>IFERROR(IF(Z366="",0,Z366),"0")+IFERROR(IF(Z367="",0,Z367),"0")+IFERROR(IF(Z368="",0,Z368),"0")+IFERROR(IF(Z369="",0,Z369),"0")</f>
        <v>0.33634000000000003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140</v>
      </c>
      <c r="Y371" s="771">
        <f>IFERROR(SUM(Y366:Y369),"0")</f>
        <v>140.70000000000002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40</v>
      </c>
      <c r="Y382" s="770">
        <f>IFERROR(IF(X382="",0,CEILING((X382/$H382),1)*$H382),"")</f>
        <v>42</v>
      </c>
      <c r="Z382" s="36">
        <f>IFERROR(IF(Y382=0,"",ROUNDUP(Y382/H382,0)*0.01898),"")</f>
        <v>9.4899999999999998E-2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42.471428571428568</v>
      </c>
      <c r="BN382" s="64">
        <f>IFERROR(Y382*I382/H382,"0")</f>
        <v>44.594999999999999</v>
      </c>
      <c r="BO382" s="64">
        <f>IFERROR(1/J382*(X382/H382),"0")</f>
        <v>7.4404761904761904E-2</v>
      </c>
      <c r="BP382" s="64">
        <f>IFERROR(1/J382*(Y382/H382),"0")</f>
        <v>7.8125E-2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100</v>
      </c>
      <c r="Y383" s="770">
        <f>IFERROR(IF(X383="",0,CEILING((X383/$H383),1)*$H383),"")</f>
        <v>101.39999999999999</v>
      </c>
      <c r="Z383" s="36">
        <f>IFERROR(IF(Y383=0,"",ROUNDUP(Y383/H383,0)*0.01898),"")</f>
        <v>0.24674000000000001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106.65384615384617</v>
      </c>
      <c r="BN383" s="64">
        <f>IFERROR(Y383*I383/H383,"0")</f>
        <v>108.14700000000001</v>
      </c>
      <c r="BO383" s="64">
        <f>IFERROR(1/J383*(X383/H383),"0")</f>
        <v>0.20032051282051283</v>
      </c>
      <c r="BP383" s="64">
        <f>IFERROR(1/J383*(Y383/H383),"0")</f>
        <v>0.203125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18.772893772893774</v>
      </c>
      <c r="Y386" s="771">
        <f>IFERROR(Y382/H382,"0")+IFERROR(Y383/H383,"0")+IFERROR(Y384/H384,"0")+IFERROR(Y385/H385,"0")</f>
        <v>20</v>
      </c>
      <c r="Z386" s="771">
        <f>IFERROR(IF(Z382="",0,Z382),"0")+IFERROR(IF(Z383="",0,Z383),"0")+IFERROR(IF(Z384="",0,Z384),"0")+IFERROR(IF(Z385="",0,Z385),"0")</f>
        <v>0.37959999999999999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150</v>
      </c>
      <c r="Y387" s="771">
        <f>IFERROR(SUM(Y382:Y385),"0")</f>
        <v>160.19999999999999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595</v>
      </c>
      <c r="Y409" s="770">
        <f>IFERROR(IF(X409="",0,CEILING((X409/$H409),1)*$H409),"")</f>
        <v>596.4</v>
      </c>
      <c r="Z409" s="36">
        <f>IFERROR(IF(Y409=0,"",ROUNDUP(Y409/H409,0)*0.00651),"")</f>
        <v>1.84884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663</v>
      </c>
      <c r="BN409" s="64">
        <f>IFERROR(Y409*I409/H409,"0")</f>
        <v>664.55999999999983</v>
      </c>
      <c r="BO409" s="64">
        <f>IFERROR(1/J409*(X409/H409),"0")</f>
        <v>1.5567765567765568</v>
      </c>
      <c r="BP409" s="64">
        <f>IFERROR(1/J409*(Y409/H409),"0")</f>
        <v>1.5604395604395607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283.33333333333331</v>
      </c>
      <c r="Y410" s="771">
        <f>IFERROR(Y407/H407,"0")+IFERROR(Y408/H408,"0")+IFERROR(Y409/H409,"0")</f>
        <v>284</v>
      </c>
      <c r="Z410" s="771">
        <f>IFERROR(IF(Z407="",0,Z407),"0")+IFERROR(IF(Z408="",0,Z408),"0")+IFERROR(IF(Z409="",0,Z409),"0")</f>
        <v>1.84884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595</v>
      </c>
      <c r="Y411" s="771">
        <f>IFERROR(SUM(Y407:Y409),"0")</f>
        <v>596.4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1800</v>
      </c>
      <c r="Y415" s="770">
        <f t="shared" ref="Y415:Y424" si="87">IFERROR(IF(X415="",0,CEILING((X415/$H415),1)*$H415),"")</f>
        <v>1800</v>
      </c>
      <c r="Z415" s="36">
        <f>IFERROR(IF(Y415=0,"",ROUNDUP(Y415/H415,0)*0.02175),"")</f>
        <v>2.61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1857.6</v>
      </c>
      <c r="BN415" s="64">
        <f t="shared" ref="BN415:BN424" si="89">IFERROR(Y415*I415/H415,"0")</f>
        <v>1857.6</v>
      </c>
      <c r="BO415" s="64">
        <f t="shared" ref="BO415:BO424" si="90">IFERROR(1/J415*(X415/H415),"0")</f>
        <v>2.5</v>
      </c>
      <c r="BP415" s="64">
        <f t="shared" ref="BP415:BP424" si="91">IFERROR(1/J415*(Y415/H415),"0")</f>
        <v>2.5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600</v>
      </c>
      <c r="Y417" s="770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100</v>
      </c>
      <c r="Y419" s="770">
        <f t="shared" si="87"/>
        <v>105</v>
      </c>
      <c r="Z419" s="36">
        <f>IFERROR(IF(Y419=0,"",ROUNDUP(Y419/H419,0)*0.02175),"")</f>
        <v>0.15225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103.2</v>
      </c>
      <c r="BN419" s="64">
        <f t="shared" si="89"/>
        <v>108.36</v>
      </c>
      <c r="BO419" s="64">
        <f t="shared" si="90"/>
        <v>0.1388888888888889</v>
      </c>
      <c r="BP419" s="64">
        <f t="shared" si="91"/>
        <v>0.14583333333333331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10</v>
      </c>
      <c r="Y424" s="770">
        <f t="shared" si="87"/>
        <v>10</v>
      </c>
      <c r="Z424" s="36">
        <f>IFERROR(IF(Y424=0,"",ROUNDUP(Y424/H424,0)*0.00902),"")</f>
        <v>1.804E-2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235.33333333333331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236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5.1075399999999993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3510</v>
      </c>
      <c r="Y426" s="771">
        <f>IFERROR(SUM(Y415:Y424),"0")</f>
        <v>3520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1500</v>
      </c>
      <c r="Y428" s="770">
        <f>IFERROR(IF(X428="",0,CEILING((X428/$H428),1)*$H428),"")</f>
        <v>1500</v>
      </c>
      <c r="Z428" s="36">
        <f>IFERROR(IF(Y428=0,"",ROUNDUP(Y428/H428,0)*0.02175),"")</f>
        <v>2.1749999999999998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1548</v>
      </c>
      <c r="BN428" s="64">
        <f>IFERROR(Y428*I428/H428,"0")</f>
        <v>1548</v>
      </c>
      <c r="BO428" s="64">
        <f>IFERROR(1/J428*(X428/H428),"0")</f>
        <v>2.083333333333333</v>
      </c>
      <c r="BP428" s="64">
        <f>IFERROR(1/J428*(Y428/H428),"0")</f>
        <v>2.083333333333333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8</v>
      </c>
      <c r="Y429" s="770">
        <f>IFERROR(IF(X429="",0,CEILING((X429/$H429),1)*$H429),"")</f>
        <v>8</v>
      </c>
      <c r="Z429" s="36">
        <f>IFERROR(IF(Y429=0,"",ROUNDUP(Y429/H429,0)*0.00902),"")</f>
        <v>1.804E-2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8.42</v>
      </c>
      <c r="BN429" s="64">
        <f>IFERROR(Y429*I429/H429,"0")</f>
        <v>8.42</v>
      </c>
      <c r="BO429" s="64">
        <f>IFERROR(1/J429*(X429/H429),"0")</f>
        <v>1.5151515151515152E-2</v>
      </c>
      <c r="BP429" s="64">
        <f>IFERROR(1/J429*(Y429/H429),"0")</f>
        <v>1.5151515151515152E-2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102</v>
      </c>
      <c r="Y430" s="771">
        <f>IFERROR(Y428/H428,"0")+IFERROR(Y429/H429,"0")</f>
        <v>102</v>
      </c>
      <c r="Z430" s="771">
        <f>IFERROR(IF(Z428="",0,Z428),"0")+IFERROR(IF(Z429="",0,Z429),"0")</f>
        <v>2.1930399999999999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1508</v>
      </c>
      <c r="Y431" s="771">
        <f>IFERROR(SUM(Y428:Y429),"0")</f>
        <v>1508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30</v>
      </c>
      <c r="Y477" s="770">
        <f t="shared" ref="Y477:Y494" si="97">IFERROR(IF(X477="",0,CEILING((X477/$H477),1)*$H477),"")</f>
        <v>32.400000000000006</v>
      </c>
      <c r="Z477" s="36">
        <f>IFERROR(IF(Y477=0,"",ROUNDUP(Y477/H477,0)*0.00902),"")</f>
        <v>5.4120000000000001E-2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31.166666666666668</v>
      </c>
      <c r="BN477" s="64">
        <f t="shared" ref="BN477:BN494" si="99">IFERROR(Y477*I477/H477,"0")</f>
        <v>33.660000000000004</v>
      </c>
      <c r="BO477" s="64">
        <f t="shared" ref="BO477:BO494" si="100">IFERROR(1/J477*(X477/H477),"0")</f>
        <v>4.208754208754209E-2</v>
      </c>
      <c r="BP477" s="64">
        <f t="shared" ref="BP477:BP494" si="101">IFERROR(1/J477*(Y477/H477),"0")</f>
        <v>4.5454545454545463E-2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59.499999999999993</v>
      </c>
      <c r="Y487" s="770">
        <f t="shared" si="97"/>
        <v>60.900000000000006</v>
      </c>
      <c r="Z487" s="36">
        <f t="shared" si="102"/>
        <v>0.14558000000000001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63.183333333333316</v>
      </c>
      <c r="BN487" s="64">
        <f t="shared" si="99"/>
        <v>64.67</v>
      </c>
      <c r="BO487" s="64">
        <f t="shared" si="100"/>
        <v>0.12108262108262108</v>
      </c>
      <c r="BP487" s="64">
        <f t="shared" si="101"/>
        <v>0.12393162393162395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50.55555555555555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52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0.28504000000000002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124.5</v>
      </c>
      <c r="Y496" s="771">
        <f>IFERROR(SUM(Y477:Y494),"0")</f>
        <v>129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10</v>
      </c>
      <c r="Y521" s="770">
        <f>IFERROR(IF(X521="",0,CEILING((X521/$H521),1)*$H521),"")</f>
        <v>10.799999999999999</v>
      </c>
      <c r="Z521" s="36">
        <f>IFERROR(IF(Y521=0,"",ROUNDUP(Y521/H521,0)*0.00502),"")</f>
        <v>4.5179999999999998E-2</v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11.433333333333334</v>
      </c>
      <c r="BN521" s="64">
        <f>IFERROR(Y521*I521/H521,"0")</f>
        <v>12.348000000000001</v>
      </c>
      <c r="BO521" s="64">
        <f>IFERROR(1/J521*(X521/H521),"0")</f>
        <v>3.561253561253562E-2</v>
      </c>
      <c r="BP521" s="64">
        <f>IFERROR(1/J521*(Y521/H521),"0")</f>
        <v>3.8461538461538464E-2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8.3333333333333339</v>
      </c>
      <c r="Y525" s="771">
        <f>IFERROR(Y521/H521,"0")+IFERROR(Y522/H522,"0")+IFERROR(Y523/H523,"0")+IFERROR(Y524/H524,"0")</f>
        <v>9</v>
      </c>
      <c r="Z525" s="771">
        <f>IFERROR(IF(Z521="",0,Z521),"0")+IFERROR(IF(Z522="",0,Z522),"0")+IFERROR(IF(Z523="",0,Z523),"0")+IFERROR(IF(Z524="",0,Z524),"0")</f>
        <v>4.5179999999999998E-2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10</v>
      </c>
      <c r="Y526" s="771">
        <f>IFERROR(SUM(Y521:Y524),"0")</f>
        <v>10.799999999999999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150</v>
      </c>
      <c r="Y539" s="770">
        <f t="shared" ref="Y539:Y553" si="103">IFERROR(IF(X539="",0,CEILING((X539/$H539),1)*$H539),"")</f>
        <v>153.12</v>
      </c>
      <c r="Z539" s="36">
        <f t="shared" ref="Z539:Z544" si="104">IFERROR(IF(Y539=0,"",ROUNDUP(Y539/H539,0)*0.01196),"")</f>
        <v>0.34683999999999998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160.22727272727272</v>
      </c>
      <c r="BN539" s="64">
        <f t="shared" ref="BN539:BN553" si="106">IFERROR(Y539*I539/H539,"0")</f>
        <v>163.56</v>
      </c>
      <c r="BO539" s="64">
        <f t="shared" ref="BO539:BO553" si="107">IFERROR(1/J539*(X539/H539),"0")</f>
        <v>0.27316433566433568</v>
      </c>
      <c r="BP539" s="64">
        <f t="shared" ref="BP539:BP553" si="108">IFERROR(1/J539*(Y539/H539),"0")</f>
        <v>0.27884615384615385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150</v>
      </c>
      <c r="Y542" s="770">
        <f t="shared" si="103"/>
        <v>153.12</v>
      </c>
      <c r="Z542" s="36">
        <f t="shared" si="104"/>
        <v>0.34683999999999998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160.22727272727272</v>
      </c>
      <c r="BN542" s="64">
        <f t="shared" si="106"/>
        <v>163.56</v>
      </c>
      <c r="BO542" s="64">
        <f t="shared" si="107"/>
        <v>0.27316433566433568</v>
      </c>
      <c r="BP542" s="64">
        <f t="shared" si="108"/>
        <v>0.27884615384615385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72</v>
      </c>
      <c r="Y546" s="770">
        <f t="shared" si="103"/>
        <v>72</v>
      </c>
      <c r="Z546" s="36">
        <f>IFERROR(IF(Y546=0,"",ROUNDUP(Y546/H546,0)*0.00902),"")</f>
        <v>0.1804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76.2</v>
      </c>
      <c r="BN546" s="64">
        <f t="shared" si="106"/>
        <v>76.2</v>
      </c>
      <c r="BO546" s="64">
        <f t="shared" si="107"/>
        <v>0.15151515151515152</v>
      </c>
      <c r="BP546" s="64">
        <f t="shared" si="108"/>
        <v>0.15151515151515152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IFERROR(IF(Y550=0,"",ROUNDUP(Y550/H550,0)*0.00902),"")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86.287878787878782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0.99368000000000001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422</v>
      </c>
      <c r="Y555" s="771">
        <f>IFERROR(SUM(Y539:Y553),"0")</f>
        <v>431.04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100</v>
      </c>
      <c r="Y557" s="770">
        <f>IFERROR(IF(X557="",0,CEILING((X557/$H557),1)*$H557),"")</f>
        <v>100.32000000000001</v>
      </c>
      <c r="Z557" s="36">
        <f>IFERROR(IF(Y557=0,"",ROUNDUP(Y557/H557,0)*0.01196),"")</f>
        <v>0.22724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106.81818181818181</v>
      </c>
      <c r="BN557" s="64">
        <f>IFERROR(Y557*I557/H557,"0")</f>
        <v>107.16</v>
      </c>
      <c r="BO557" s="64">
        <f>IFERROR(1/J557*(X557/H557),"0")</f>
        <v>0.18210955710955709</v>
      </c>
      <c r="BP557" s="64">
        <f>IFERROR(1/J557*(Y557/H557),"0")</f>
        <v>0.18269230769230771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36</v>
      </c>
      <c r="Y574" s="770">
        <f t="shared" si="109"/>
        <v>36</v>
      </c>
      <c r="Z574" s="36">
        <f>IFERROR(IF(Y574=0,"",ROUNDUP(Y574/H574,0)*0.00902),"")</f>
        <v>9.0200000000000002E-2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38.1</v>
      </c>
      <c r="BN574" s="64">
        <f t="shared" si="111"/>
        <v>38.1</v>
      </c>
      <c r="BO574" s="64">
        <f t="shared" si="112"/>
        <v>7.575757575757576E-2</v>
      </c>
      <c r="BP574" s="64">
        <f t="shared" si="113"/>
        <v>7.575757575757576E-2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9.0200000000000002E-2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36</v>
      </c>
      <c r="Y578" s="771">
        <f>IFERROR(SUM(Y563:Y576),"0")</f>
        <v>36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20</v>
      </c>
      <c r="Y605" s="770">
        <f t="shared" si="114"/>
        <v>24</v>
      </c>
      <c r="Z605" s="36">
        <f>IFERROR(IF(Y605=0,"",ROUNDUP(Y605/H605,0)*0.01898),"")</f>
        <v>3.7960000000000001E-2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20.725000000000001</v>
      </c>
      <c r="BN605" s="64">
        <f t="shared" si="116"/>
        <v>24.87</v>
      </c>
      <c r="BO605" s="64">
        <f t="shared" si="117"/>
        <v>2.6041666666666668E-2</v>
      </c>
      <c r="BP605" s="64">
        <f t="shared" si="118"/>
        <v>3.125E-2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1.6666666666666667</v>
      </c>
      <c r="Y610" s="771">
        <f>IFERROR(Y603/H603,"0")+IFERROR(Y604/H604,"0")+IFERROR(Y605/H605,"0")+IFERROR(Y606/H606,"0")+IFERROR(Y607/H607,"0")+IFERROR(Y608/H608,"0")+IFERROR(Y609/H609,"0")</f>
        <v>2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3.7960000000000001E-2</v>
      </c>
      <c r="AA610" s="772"/>
      <c r="AB610" s="772"/>
      <c r="AC610" s="772"/>
    </row>
    <row r="611" spans="1:68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20</v>
      </c>
      <c r="Y611" s="771">
        <f>IFERROR(SUM(Y603:Y609),"0")</f>
        <v>24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2200</v>
      </c>
      <c r="Y631" s="770">
        <f t="shared" si="124"/>
        <v>2207.4</v>
      </c>
      <c r="Z631" s="36">
        <f>IFERROR(IF(Y631=0,"",ROUNDUP(Y631/H631,0)*0.01898),"")</f>
        <v>5.37134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2346.3846153846157</v>
      </c>
      <c r="BN631" s="64">
        <f t="shared" si="126"/>
        <v>2354.2770000000005</v>
      </c>
      <c r="BO631" s="64">
        <f t="shared" si="127"/>
        <v>4.4070512820512819</v>
      </c>
      <c r="BP631" s="64">
        <f t="shared" si="128"/>
        <v>4.421875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282.05128205128204</v>
      </c>
      <c r="Y638" s="771">
        <f>IFERROR(Y630/H630,"0")+IFERROR(Y631/H631,"0")+IFERROR(Y632/H632,"0")+IFERROR(Y633/H633,"0")+IFERROR(Y634/H634,"0")+IFERROR(Y635/H635,"0")+IFERROR(Y636/H636,"0")+IFERROR(Y637/H637,"0")</f>
        <v>283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5.37134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2200</v>
      </c>
      <c r="Y639" s="771">
        <f>IFERROR(SUM(Y630:Y637),"0")</f>
        <v>2207.4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16002.380000000001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16125.659999999998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16912.69021225996</v>
      </c>
      <c r="Y666" s="771">
        <f>IFERROR(SUM(BN22:BN662),"0")</f>
        <v>17042.697000000004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29</v>
      </c>
      <c r="Y667" s="38">
        <f>ROUNDUP(SUM(BP22:BP662),0)</f>
        <v>29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17637.69021225996</v>
      </c>
      <c r="Y668" s="771">
        <f>GrossWeightTotalR+PalletQtyTotalR*25</f>
        <v>17767.697000000004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3092.2765808265813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3113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33.168239999999997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499.20000000000005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1132.2</v>
      </c>
      <c r="E675" s="46">
        <f>IFERROR(Y99*1,"0")+IFERROR(Y100*1,"0")+IFERROR(Y101*1,"0")+IFERROR(Y105*1,"0")+IFERROR(Y106*1,"0")+IFERROR(Y107*1,"0")+IFERROR(Y108*1,"0")+IFERROR(Y109*1,"0")+IFERROR(Y110*1,"0")</f>
        <v>1340.1000000000001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2916.9</v>
      </c>
      <c r="G675" s="46">
        <f>IFERROR(Y145*1,"0")+IFERROR(Y146*1,"0")+IFERROR(Y147*1,"0")+IFERROR(Y151*1,"0")+IFERROR(Y152*1,"0")+IFERROR(Y156*1,"0")+IFERROR(Y157*1,"0")+IFERROR(Y158*1,"0")</f>
        <v>41.6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84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590.4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28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602.4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300.90000000000003</v>
      </c>
      <c r="W675" s="46">
        <f>IFERROR(Y403*1,"0")+IFERROR(Y407*1,"0")+IFERROR(Y408*1,"0")+IFERROR(Y409*1,"0")</f>
        <v>596.4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5055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129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10.799999999999999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567.36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2231.4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70,00"/>
        <filter val="1 260,00"/>
        <filter val="1 500,00"/>
        <filter val="1 508,00"/>
        <filter val="1 619,00"/>
        <filter val="1 800,00"/>
        <filter val="1,67"/>
        <filter val="10,00"/>
        <filter val="100,00"/>
        <filter val="102,00"/>
        <filter val="103,15"/>
        <filter val="12,50"/>
        <filter val="120,08"/>
        <filter val="124,50"/>
        <filter val="125,93"/>
        <filter val="133,37"/>
        <filter val="140,00"/>
        <filter val="147,04"/>
        <filter val="150,00"/>
        <filter val="16 002,38"/>
        <filter val="16 912,69"/>
        <filter val="160,00"/>
        <filter val="17 637,69"/>
        <filter val="18,77"/>
        <filter val="18,94"/>
        <filter val="19,05"/>
        <filter val="19,80"/>
        <filter val="2 200,00"/>
        <filter val="2,22"/>
        <filter val="20,00"/>
        <filter val="225,00"/>
        <filter val="235,33"/>
        <filter val="240,00"/>
        <filter val="250,00"/>
        <filter val="260,00"/>
        <filter val="266,67"/>
        <filter val="268,04"/>
        <filter val="28,00"/>
        <filter val="280,00"/>
        <filter val="282,05"/>
        <filter val="283,33"/>
        <filter val="29"/>
        <filter val="3 092,28"/>
        <filter val="3 510,00"/>
        <filter val="30,00"/>
        <filter val="320,00"/>
        <filter val="320,08"/>
        <filter val="35,00"/>
        <filter val="36,00"/>
        <filter val="360,00"/>
        <filter val="40,00"/>
        <filter val="400,00"/>
        <filter val="416,90"/>
        <filter val="422,00"/>
        <filter val="45,00"/>
        <filter val="490,00"/>
        <filter val="495,00"/>
        <filter val="50,00"/>
        <filter val="50,56"/>
        <filter val="59,50"/>
        <filter val="595,00"/>
        <filter val="60,00"/>
        <filter val="600,00"/>
        <filter val="610,00"/>
        <filter val="66,67"/>
        <filter val="7,00"/>
        <filter val="72,00"/>
        <filter val="720,00"/>
        <filter val="75,00"/>
        <filter val="8,00"/>
        <filter val="8,33"/>
        <filter val="80,00"/>
        <filter val="800,00"/>
        <filter val="83,15"/>
        <filter val="83,33"/>
        <filter val="86,29"/>
        <filter val="895,00"/>
        <filter val="90,00"/>
        <filter val="99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2025-02-12T10:13:44Z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