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29AED6D-1689-438E-98F1-F35C88C3D3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Y387" i="1" s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X154" i="1"/>
  <c r="X153" i="1"/>
  <c r="BO152" i="1"/>
  <c r="BM152" i="1"/>
  <c r="Y152" i="1"/>
  <c r="BP152" i="1" s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BP145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6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Y111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BP58" i="1" s="1"/>
  <c r="P58" i="1"/>
  <c r="BO57" i="1"/>
  <c r="BM57" i="1"/>
  <c r="Y57" i="1"/>
  <c r="BP57" i="1" s="1"/>
  <c r="P57" i="1"/>
  <c r="X54" i="1"/>
  <c r="X53" i="1"/>
  <c r="BO52" i="1"/>
  <c r="BM52" i="1"/>
  <c r="Y52" i="1"/>
  <c r="BP52" i="1" s="1"/>
  <c r="P52" i="1"/>
  <c r="BO51" i="1"/>
  <c r="BM51" i="1"/>
  <c r="Y51" i="1"/>
  <c r="Y54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O42" i="1"/>
  <c r="BM42" i="1"/>
  <c r="Y42" i="1"/>
  <c r="BP42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255" i="1" l="1"/>
  <c r="BN255" i="1"/>
  <c r="Z255" i="1"/>
  <c r="BP278" i="1"/>
  <c r="BN278" i="1"/>
  <c r="Z278" i="1"/>
  <c r="BP336" i="1"/>
  <c r="BN336" i="1"/>
  <c r="Z336" i="1"/>
  <c r="BP375" i="1"/>
  <c r="BN375" i="1"/>
  <c r="Z375" i="1"/>
  <c r="BP417" i="1"/>
  <c r="BN417" i="1"/>
  <c r="Z417" i="1"/>
  <c r="BP477" i="1"/>
  <c r="BN477" i="1"/>
  <c r="Z477" i="1"/>
  <c r="BP479" i="1"/>
  <c r="BN479" i="1"/>
  <c r="Z479" i="1"/>
  <c r="BP485" i="1"/>
  <c r="BN485" i="1"/>
  <c r="Z485" i="1"/>
  <c r="BP493" i="1"/>
  <c r="BN493" i="1"/>
  <c r="Z493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B675" i="1"/>
  <c r="X667" i="1"/>
  <c r="Y34" i="1"/>
  <c r="Z32" i="1"/>
  <c r="BN32" i="1"/>
  <c r="Z52" i="1"/>
  <c r="BN52" i="1"/>
  <c r="Z63" i="1"/>
  <c r="BN63" i="1"/>
  <c r="Y71" i="1"/>
  <c r="Z77" i="1"/>
  <c r="BN77" i="1"/>
  <c r="Z87" i="1"/>
  <c r="BN87" i="1"/>
  <c r="Z108" i="1"/>
  <c r="BN108" i="1"/>
  <c r="Z116" i="1"/>
  <c r="BN116" i="1"/>
  <c r="Z132" i="1"/>
  <c r="BN132" i="1"/>
  <c r="Z147" i="1"/>
  <c r="BN147" i="1"/>
  <c r="Z158" i="1"/>
  <c r="BN158" i="1"/>
  <c r="Z175" i="1"/>
  <c r="BN175" i="1"/>
  <c r="I675" i="1"/>
  <c r="Y195" i="1"/>
  <c r="Z193" i="1"/>
  <c r="BN193" i="1"/>
  <c r="Z210" i="1"/>
  <c r="BN210" i="1"/>
  <c r="Z222" i="1"/>
  <c r="BN222" i="1"/>
  <c r="BP226" i="1"/>
  <c r="BN226" i="1"/>
  <c r="BP244" i="1"/>
  <c r="BN244" i="1"/>
  <c r="Z244" i="1"/>
  <c r="BP263" i="1"/>
  <c r="BN263" i="1"/>
  <c r="Z263" i="1"/>
  <c r="BP297" i="1"/>
  <c r="BN297" i="1"/>
  <c r="Z297" i="1"/>
  <c r="BP360" i="1"/>
  <c r="BN360" i="1"/>
  <c r="Z360" i="1"/>
  <c r="BP396" i="1"/>
  <c r="BN396" i="1"/>
  <c r="Z396" i="1"/>
  <c r="BP429" i="1"/>
  <c r="BN429" i="1"/>
  <c r="Z429" i="1"/>
  <c r="BP449" i="1"/>
  <c r="BN449" i="1"/>
  <c r="Z449" i="1"/>
  <c r="BP478" i="1"/>
  <c r="BN478" i="1"/>
  <c r="Z478" i="1"/>
  <c r="BP484" i="1"/>
  <c r="BN484" i="1"/>
  <c r="Z484" i="1"/>
  <c r="BP492" i="1"/>
  <c r="BN492" i="1"/>
  <c r="Z492" i="1"/>
  <c r="BP541" i="1"/>
  <c r="BN541" i="1"/>
  <c r="Z541" i="1"/>
  <c r="BP621" i="1"/>
  <c r="BN621" i="1"/>
  <c r="Z621" i="1"/>
  <c r="BP623" i="1"/>
  <c r="BN623" i="1"/>
  <c r="Z623" i="1"/>
  <c r="BP625" i="1"/>
  <c r="BN625" i="1"/>
  <c r="Z625" i="1"/>
  <c r="Y160" i="1"/>
  <c r="BP156" i="1"/>
  <c r="BN156" i="1"/>
  <c r="Y164" i="1"/>
  <c r="BP163" i="1"/>
  <c r="BN163" i="1"/>
  <c r="Z163" i="1"/>
  <c r="Z164" i="1" s="1"/>
  <c r="Y173" i="1"/>
  <c r="BP167" i="1"/>
  <c r="BN167" i="1"/>
  <c r="Z167" i="1"/>
  <c r="BP187" i="1"/>
  <c r="BN187" i="1"/>
  <c r="Z187" i="1"/>
  <c r="BP198" i="1"/>
  <c r="BN198" i="1"/>
  <c r="Z198" i="1"/>
  <c r="BP212" i="1"/>
  <c r="BN212" i="1"/>
  <c r="Z212" i="1"/>
  <c r="BP224" i="1"/>
  <c r="BN224" i="1"/>
  <c r="Z224" i="1"/>
  <c r="BP237" i="1"/>
  <c r="BN237" i="1"/>
  <c r="Z237" i="1"/>
  <c r="BP250" i="1"/>
  <c r="BN250" i="1"/>
  <c r="Z250" i="1"/>
  <c r="BP261" i="1"/>
  <c r="BN261" i="1"/>
  <c r="Z261" i="1"/>
  <c r="BP276" i="1"/>
  <c r="BN276" i="1"/>
  <c r="Z276" i="1"/>
  <c r="BP292" i="1"/>
  <c r="BN292" i="1"/>
  <c r="Z292" i="1"/>
  <c r="BP316" i="1"/>
  <c r="BN316" i="1"/>
  <c r="Z316" i="1"/>
  <c r="Y322" i="1"/>
  <c r="BP321" i="1"/>
  <c r="BN321" i="1"/>
  <c r="Z321" i="1"/>
  <c r="Z322" i="1" s="1"/>
  <c r="Y327" i="1"/>
  <c r="Y326" i="1"/>
  <c r="BP325" i="1"/>
  <c r="BN325" i="1"/>
  <c r="Z325" i="1"/>
  <c r="Z326" i="1" s="1"/>
  <c r="BP329" i="1"/>
  <c r="BN329" i="1"/>
  <c r="Z329" i="1"/>
  <c r="BP358" i="1"/>
  <c r="BN358" i="1"/>
  <c r="Z358" i="1"/>
  <c r="Y379" i="1"/>
  <c r="BP373" i="1"/>
  <c r="BN373" i="1"/>
  <c r="Z373" i="1"/>
  <c r="BP392" i="1"/>
  <c r="BN392" i="1"/>
  <c r="Z392" i="1"/>
  <c r="X675" i="1"/>
  <c r="BP415" i="1"/>
  <c r="BN415" i="1"/>
  <c r="Z415" i="1"/>
  <c r="BP423" i="1"/>
  <c r="BN423" i="1"/>
  <c r="Z423" i="1"/>
  <c r="BP447" i="1"/>
  <c r="BN447" i="1"/>
  <c r="Z447" i="1"/>
  <c r="BP463" i="1"/>
  <c r="BN463" i="1"/>
  <c r="Z463" i="1"/>
  <c r="BP482" i="1"/>
  <c r="BN482" i="1"/>
  <c r="Z482" i="1"/>
  <c r="BP490" i="1"/>
  <c r="BN490" i="1"/>
  <c r="Z490" i="1"/>
  <c r="BP513" i="1"/>
  <c r="BN513" i="1"/>
  <c r="Z513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7" i="1"/>
  <c r="BN547" i="1"/>
  <c r="Z547" i="1"/>
  <c r="BP565" i="1"/>
  <c r="BN565" i="1"/>
  <c r="Z565" i="1"/>
  <c r="BP569" i="1"/>
  <c r="BN569" i="1"/>
  <c r="Z569" i="1"/>
  <c r="BP575" i="1"/>
  <c r="BN575" i="1"/>
  <c r="Z575" i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X666" i="1"/>
  <c r="X668" i="1" s="1"/>
  <c r="X669" i="1"/>
  <c r="Z27" i="1"/>
  <c r="BN27" i="1"/>
  <c r="Z28" i="1"/>
  <c r="BN28" i="1"/>
  <c r="Z29" i="1"/>
  <c r="BN29" i="1"/>
  <c r="Z30" i="1"/>
  <c r="BN30" i="1"/>
  <c r="Z36" i="1"/>
  <c r="Z37" i="1" s="1"/>
  <c r="BN36" i="1"/>
  <c r="BP36" i="1"/>
  <c r="Y37" i="1"/>
  <c r="Z42" i="1"/>
  <c r="BN42" i="1"/>
  <c r="Z46" i="1"/>
  <c r="BN46" i="1"/>
  <c r="Z57" i="1"/>
  <c r="BN57" i="1"/>
  <c r="Z61" i="1"/>
  <c r="BN61" i="1"/>
  <c r="Z67" i="1"/>
  <c r="BN67" i="1"/>
  <c r="BP67" i="1"/>
  <c r="Z75" i="1"/>
  <c r="BN75" i="1"/>
  <c r="Z79" i="1"/>
  <c r="BN79" i="1"/>
  <c r="Y89" i="1"/>
  <c r="Z85" i="1"/>
  <c r="BN85" i="1"/>
  <c r="Z93" i="1"/>
  <c r="BN93" i="1"/>
  <c r="E675" i="1"/>
  <c r="Z106" i="1"/>
  <c r="BN106" i="1"/>
  <c r="F675" i="1"/>
  <c r="Z118" i="1"/>
  <c r="BN118" i="1"/>
  <c r="Y126" i="1"/>
  <c r="Z130" i="1"/>
  <c r="BN130" i="1"/>
  <c r="Z134" i="1"/>
  <c r="BN134" i="1"/>
  <c r="Z145" i="1"/>
  <c r="BN145" i="1"/>
  <c r="Z151" i="1"/>
  <c r="BN151" i="1"/>
  <c r="BP151" i="1"/>
  <c r="Z156" i="1"/>
  <c r="BP171" i="1"/>
  <c r="BN171" i="1"/>
  <c r="Z171" i="1"/>
  <c r="BP191" i="1"/>
  <c r="BN191" i="1"/>
  <c r="Z191" i="1"/>
  <c r="Y216" i="1"/>
  <c r="BP208" i="1"/>
  <c r="BN208" i="1"/>
  <c r="Z208" i="1"/>
  <c r="Y230" i="1"/>
  <c r="BP220" i="1"/>
  <c r="BN220" i="1"/>
  <c r="Z220" i="1"/>
  <c r="BP228" i="1"/>
  <c r="BN228" i="1"/>
  <c r="Z228" i="1"/>
  <c r="BP246" i="1"/>
  <c r="BN246" i="1"/>
  <c r="Z246" i="1"/>
  <c r="BP257" i="1"/>
  <c r="BN257" i="1"/>
  <c r="Z257" i="1"/>
  <c r="Y269" i="1"/>
  <c r="Y268" i="1"/>
  <c r="BP267" i="1"/>
  <c r="BN267" i="1"/>
  <c r="Z267" i="1"/>
  <c r="Z268" i="1" s="1"/>
  <c r="BP272" i="1"/>
  <c r="BN272" i="1"/>
  <c r="Z272" i="1"/>
  <c r="BP280" i="1"/>
  <c r="BN280" i="1"/>
  <c r="Z280" i="1"/>
  <c r="BP299" i="1"/>
  <c r="BN299" i="1"/>
  <c r="Z299" i="1"/>
  <c r="Y342" i="1"/>
  <c r="BP340" i="1"/>
  <c r="BN340" i="1"/>
  <c r="Z340" i="1"/>
  <c r="BP362" i="1"/>
  <c r="BN362" i="1"/>
  <c r="Z362" i="1"/>
  <c r="BP367" i="1"/>
  <c r="BN367" i="1"/>
  <c r="Z367" i="1"/>
  <c r="BP377" i="1"/>
  <c r="BN377" i="1"/>
  <c r="Z377" i="1"/>
  <c r="BP398" i="1"/>
  <c r="BN398" i="1"/>
  <c r="Z398" i="1"/>
  <c r="Y404" i="1"/>
  <c r="BP403" i="1"/>
  <c r="BN403" i="1"/>
  <c r="Z403" i="1"/>
  <c r="Z404" i="1" s="1"/>
  <c r="BP407" i="1"/>
  <c r="BN407" i="1"/>
  <c r="Z407" i="1"/>
  <c r="BP419" i="1"/>
  <c r="BN419" i="1"/>
  <c r="Z419" i="1"/>
  <c r="Y440" i="1"/>
  <c r="Y439" i="1"/>
  <c r="BP438" i="1"/>
  <c r="BN438" i="1"/>
  <c r="Z438" i="1"/>
  <c r="Z439" i="1" s="1"/>
  <c r="BP443" i="1"/>
  <c r="BN443" i="1"/>
  <c r="Z443" i="1"/>
  <c r="BP455" i="1"/>
  <c r="BN455" i="1"/>
  <c r="Z455" i="1"/>
  <c r="BP481" i="1"/>
  <c r="BN481" i="1"/>
  <c r="Z481" i="1"/>
  <c r="BP487" i="1"/>
  <c r="BN487" i="1"/>
  <c r="Z487" i="1"/>
  <c r="BP499" i="1"/>
  <c r="BN499" i="1"/>
  <c r="Z499" i="1"/>
  <c r="BP514" i="1"/>
  <c r="BN514" i="1"/>
  <c r="Z514" i="1"/>
  <c r="BP515" i="1"/>
  <c r="BN515" i="1"/>
  <c r="Z515" i="1"/>
  <c r="Y177" i="1"/>
  <c r="Y400" i="1"/>
  <c r="Y399" i="1"/>
  <c r="BP543" i="1"/>
  <c r="BN543" i="1"/>
  <c r="Z543" i="1"/>
  <c r="BP548" i="1"/>
  <c r="BN548" i="1"/>
  <c r="Z548" i="1"/>
  <c r="BP566" i="1"/>
  <c r="BN566" i="1"/>
  <c r="Z566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584" i="1"/>
  <c r="Y583" i="1"/>
  <c r="Y96" i="1"/>
  <c r="Y103" i="1"/>
  <c r="Y112" i="1"/>
  <c r="Y121" i="1"/>
  <c r="Y159" i="1"/>
  <c r="Y172" i="1"/>
  <c r="Y178" i="1"/>
  <c r="Y184" i="1"/>
  <c r="Y194" i="1"/>
  <c r="Y205" i="1"/>
  <c r="BP221" i="1"/>
  <c r="BN221" i="1"/>
  <c r="Z221" i="1"/>
  <c r="Y239" i="1"/>
  <c r="BP233" i="1"/>
  <c r="BN233" i="1"/>
  <c r="Z233" i="1"/>
  <c r="Y252" i="1"/>
  <c r="BP243" i="1"/>
  <c r="BN243" i="1"/>
  <c r="Z243" i="1"/>
  <c r="Y251" i="1"/>
  <c r="BP256" i="1"/>
  <c r="BN256" i="1"/>
  <c r="Z256" i="1"/>
  <c r="BP260" i="1"/>
  <c r="BN260" i="1"/>
  <c r="Z260" i="1"/>
  <c r="BP273" i="1"/>
  <c r="BN273" i="1"/>
  <c r="Z273" i="1"/>
  <c r="BP277" i="1"/>
  <c r="BN277" i="1"/>
  <c r="Z277" i="1"/>
  <c r="Y281" i="1"/>
  <c r="BP291" i="1"/>
  <c r="BN291" i="1"/>
  <c r="Z291" i="1"/>
  <c r="Z293" i="1" s="1"/>
  <c r="BP300" i="1"/>
  <c r="BN300" i="1"/>
  <c r="Z300" i="1"/>
  <c r="BP330" i="1"/>
  <c r="BN330" i="1"/>
  <c r="Z330" i="1"/>
  <c r="Y332" i="1"/>
  <c r="BP357" i="1"/>
  <c r="BN357" i="1"/>
  <c r="Z357" i="1"/>
  <c r="BP361" i="1"/>
  <c r="BN361" i="1"/>
  <c r="Z361" i="1"/>
  <c r="BP391" i="1"/>
  <c r="BN391" i="1"/>
  <c r="Z391" i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Y456" i="1"/>
  <c r="BP516" i="1"/>
  <c r="BN516" i="1"/>
  <c r="Z516" i="1"/>
  <c r="Y518" i="1"/>
  <c r="Y526" i="1"/>
  <c r="BP521" i="1"/>
  <c r="BN521" i="1"/>
  <c r="Z521" i="1"/>
  <c r="Z525" i="1" s="1"/>
  <c r="Y525" i="1"/>
  <c r="K675" i="1"/>
  <c r="H9" i="1"/>
  <c r="A10" i="1"/>
  <c r="Y24" i="1"/>
  <c r="Y33" i="1"/>
  <c r="Y49" i="1"/>
  <c r="Y53" i="1"/>
  <c r="Y64" i="1"/>
  <c r="Y72" i="1"/>
  <c r="Y80" i="1"/>
  <c r="Y90" i="1"/>
  <c r="Y127" i="1"/>
  <c r="Y137" i="1"/>
  <c r="Y141" i="1"/>
  <c r="Y148" i="1"/>
  <c r="Y154" i="1"/>
  <c r="Y201" i="1"/>
  <c r="Y217" i="1"/>
  <c r="BP225" i="1"/>
  <c r="BN225" i="1"/>
  <c r="Z225" i="1"/>
  <c r="BP229" i="1"/>
  <c r="BN229" i="1"/>
  <c r="Z229" i="1"/>
  <c r="Y231" i="1"/>
  <c r="BP238" i="1"/>
  <c r="BN238" i="1"/>
  <c r="Z238" i="1"/>
  <c r="Y240" i="1"/>
  <c r="BP247" i="1"/>
  <c r="BN247" i="1"/>
  <c r="Z247" i="1"/>
  <c r="Y264" i="1"/>
  <c r="T675" i="1"/>
  <c r="Y338" i="1"/>
  <c r="BP335" i="1"/>
  <c r="BN335" i="1"/>
  <c r="Z335" i="1"/>
  <c r="Z337" i="1" s="1"/>
  <c r="BP376" i="1"/>
  <c r="BN376" i="1"/>
  <c r="Z376" i="1"/>
  <c r="BP385" i="1"/>
  <c r="BN385" i="1"/>
  <c r="Z385" i="1"/>
  <c r="F9" i="1"/>
  <c r="J9" i="1"/>
  <c r="Z22" i="1"/>
  <c r="Z23" i="1" s="1"/>
  <c r="BN22" i="1"/>
  <c r="BP22" i="1"/>
  <c r="Y23" i="1"/>
  <c r="X665" i="1"/>
  <c r="Z26" i="1"/>
  <c r="BN26" i="1"/>
  <c r="BP26" i="1"/>
  <c r="Z31" i="1"/>
  <c r="BN31" i="1"/>
  <c r="C675" i="1"/>
  <c r="Z43" i="1"/>
  <c r="BN43" i="1"/>
  <c r="Z45" i="1"/>
  <c r="BN45" i="1"/>
  <c r="Z47" i="1"/>
  <c r="BN47" i="1"/>
  <c r="Y48" i="1"/>
  <c r="Z51" i="1"/>
  <c r="Z53" i="1" s="1"/>
  <c r="BN51" i="1"/>
  <c r="BP51" i="1"/>
  <c r="D675" i="1"/>
  <c r="Z58" i="1"/>
  <c r="BN58" i="1"/>
  <c r="Z60" i="1"/>
  <c r="BN60" i="1"/>
  <c r="Z62" i="1"/>
  <c r="BN62" i="1"/>
  <c r="Y65" i="1"/>
  <c r="Z68" i="1"/>
  <c r="BN68" i="1"/>
  <c r="Z70" i="1"/>
  <c r="BN70" i="1"/>
  <c r="Z74" i="1"/>
  <c r="BN74" i="1"/>
  <c r="BP74" i="1"/>
  <c r="Z76" i="1"/>
  <c r="BN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Z129" i="1"/>
  <c r="BN129" i="1"/>
  <c r="BP129" i="1"/>
  <c r="Z131" i="1"/>
  <c r="BN131" i="1"/>
  <c r="Z133" i="1"/>
  <c r="BN133" i="1"/>
  <c r="Z135" i="1"/>
  <c r="BN135" i="1"/>
  <c r="Z139" i="1"/>
  <c r="Z141" i="1" s="1"/>
  <c r="BN139" i="1"/>
  <c r="BP139" i="1"/>
  <c r="G675" i="1"/>
  <c r="Z146" i="1"/>
  <c r="Z148" i="1" s="1"/>
  <c r="BN146" i="1"/>
  <c r="Y149" i="1"/>
  <c r="Z152" i="1"/>
  <c r="Z153" i="1" s="1"/>
  <c r="BN152" i="1"/>
  <c r="Z157" i="1"/>
  <c r="BN157" i="1"/>
  <c r="H675" i="1"/>
  <c r="Y165" i="1"/>
  <c r="Z168" i="1"/>
  <c r="BN168" i="1"/>
  <c r="Z170" i="1"/>
  <c r="BN170" i="1"/>
  <c r="Z176" i="1"/>
  <c r="Z177" i="1" s="1"/>
  <c r="BN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J675" i="1"/>
  <c r="Z199" i="1"/>
  <c r="Z200" i="1" s="1"/>
  <c r="BN199" i="1"/>
  <c r="Y200" i="1"/>
  <c r="Z203" i="1"/>
  <c r="Z205" i="1" s="1"/>
  <c r="BN203" i="1"/>
  <c r="BP203" i="1"/>
  <c r="Z209" i="1"/>
  <c r="BN209" i="1"/>
  <c r="Z211" i="1"/>
  <c r="BN211" i="1"/>
  <c r="Z213" i="1"/>
  <c r="BN213" i="1"/>
  <c r="Z215" i="1"/>
  <c r="BN215" i="1"/>
  <c r="Z219" i="1"/>
  <c r="BN219" i="1"/>
  <c r="BP219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Y293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Y331" i="1"/>
  <c r="Y337" i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BP359" i="1"/>
  <c r="BN359" i="1"/>
  <c r="Z359" i="1"/>
  <c r="BP368" i="1"/>
  <c r="BN368" i="1"/>
  <c r="Z368" i="1"/>
  <c r="BP408" i="1"/>
  <c r="BN408" i="1"/>
  <c r="Z408" i="1"/>
  <c r="Z410" i="1" s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Y500" i="1"/>
  <c r="BP564" i="1"/>
  <c r="BN564" i="1"/>
  <c r="Z564" i="1"/>
  <c r="BP568" i="1"/>
  <c r="BN568" i="1"/>
  <c r="Z568" i="1"/>
  <c r="BP574" i="1"/>
  <c r="BN574" i="1"/>
  <c r="Z574" i="1"/>
  <c r="AB6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Z386" i="1" s="1"/>
  <c r="Y394" i="1"/>
  <c r="BP397" i="1"/>
  <c r="BN397" i="1"/>
  <c r="Z397" i="1"/>
  <c r="Z399" i="1" s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17" i="1" l="1"/>
  <c r="Z464" i="1"/>
  <c r="Z379" i="1"/>
  <c r="Z627" i="1"/>
  <c r="Z393" i="1"/>
  <c r="Z331" i="1"/>
  <c r="Z159" i="1"/>
  <c r="Z425" i="1"/>
  <c r="Z495" i="1"/>
  <c r="Z216" i="1"/>
  <c r="Z172" i="1"/>
  <c r="Z71" i="1"/>
  <c r="Z48" i="1"/>
  <c r="Z588" i="1"/>
  <c r="Z554" i="1"/>
  <c r="Z517" i="1"/>
  <c r="Z363" i="1"/>
  <c r="Z303" i="1"/>
  <c r="Z281" i="1"/>
  <c r="Z126" i="1"/>
  <c r="Z120" i="1"/>
  <c r="Z95" i="1"/>
  <c r="Z89" i="1"/>
  <c r="Z64" i="1"/>
  <c r="Z456" i="1"/>
  <c r="Z264" i="1"/>
  <c r="Z645" i="1"/>
  <c r="Z610" i="1"/>
  <c r="Y667" i="1"/>
  <c r="Y665" i="1"/>
  <c r="Z251" i="1"/>
  <c r="Z239" i="1"/>
  <c r="Z638" i="1"/>
  <c r="Z577" i="1"/>
  <c r="Z451" i="1"/>
  <c r="Z370" i="1"/>
  <c r="Z230" i="1"/>
  <c r="Z194" i="1"/>
  <c r="Z136" i="1"/>
  <c r="Z111" i="1"/>
  <c r="Z102" i="1"/>
  <c r="Z80" i="1"/>
  <c r="Z33" i="1"/>
  <c r="Y669" i="1"/>
  <c r="Y666" i="1"/>
  <c r="Y668" i="1" s="1"/>
  <c r="Z435" i="1"/>
  <c r="Z670" i="1" l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<sst xmlns="http://schemas.openxmlformats.org/spreadsheetml/2006/main" count="3133" uniqueCount="1103">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</sst>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45703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Суббота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0.5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67</v>
      </c>
      <c r="Y43" s="770">
        <f t="shared" si="6"/>
        <v>75.600000000000009</v>
      </c>
      <c r="Z43" s="36">
        <f>IFERROR(IF(Y43=0,"",ROUNDUP(Y43/H43,0)*0.01898),"")</f>
        <v>0.13286000000000001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69.698611111111106</v>
      </c>
      <c r="BN43" s="64">
        <f t="shared" si="8"/>
        <v>78.64500000000001</v>
      </c>
      <c r="BO43" s="64">
        <f t="shared" si="9"/>
        <v>9.6932870370370364E-2</v>
      </c>
      <c r="BP43" s="64">
        <f t="shared" si="10"/>
        <v>0.109375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6.2037037037037033</v>
      </c>
      <c r="Y48" s="771">
        <f>IFERROR(Y42/H42,"0")+IFERROR(Y43/H43,"0")+IFERROR(Y44/H44,"0")+IFERROR(Y45/H45,"0")+IFERROR(Y46/H46,"0")+IFERROR(Y47/H47,"0")</f>
        <v>7</v>
      </c>
      <c r="Z48" s="771">
        <f>IFERROR(IF(Z42="",0,Z42),"0")+IFERROR(IF(Z43="",0,Z43),"0")+IFERROR(IF(Z44="",0,Z44),"0")+IFERROR(IF(Z45="",0,Z45),"0")+IFERROR(IF(Z46="",0,Z46),"0")+IFERROR(IF(Z47="",0,Z47),"0")</f>
        <v>0.13286000000000001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67</v>
      </c>
      <c r="Y49" s="771">
        <f>IFERROR(SUM(Y42:Y47),"0")</f>
        <v>75.600000000000009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28</v>
      </c>
      <c r="Y78" s="770">
        <f t="shared" si="16"/>
        <v>28.8</v>
      </c>
      <c r="Z78" s="36">
        <f>IFERROR(IF(Y78=0,"",ROUNDUP(Y78/H78,0)*0.00502),"")</f>
        <v>8.0320000000000003E-2</v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29.555555555555554</v>
      </c>
      <c r="BN78" s="64">
        <f t="shared" si="18"/>
        <v>30.4</v>
      </c>
      <c r="BO78" s="64">
        <f t="shared" si="19"/>
        <v>6.6476733143399816E-2</v>
      </c>
      <c r="BP78" s="64">
        <f t="shared" si="20"/>
        <v>6.8376068376068383E-2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19</v>
      </c>
      <c r="Y79" s="770">
        <f t="shared" si="16"/>
        <v>19.8</v>
      </c>
      <c r="Z79" s="36">
        <f>IFERROR(IF(Y79=0,"",ROUNDUP(Y79/H79,0)*0.00502),"")</f>
        <v>5.5220000000000005E-2</v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20.055555555555557</v>
      </c>
      <c r="BN79" s="64">
        <f t="shared" si="18"/>
        <v>20.9</v>
      </c>
      <c r="BO79" s="64">
        <f t="shared" si="19"/>
        <v>4.5109211775878448E-2</v>
      </c>
      <c r="BP79" s="64">
        <f t="shared" si="20"/>
        <v>4.7008547008547015E-2</v>
      </c>
    </row>
    <row r="80" spans="1:68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26.111111111111111</v>
      </c>
      <c r="Y80" s="771">
        <f>IFERROR(Y74/H74,"0")+IFERROR(Y75/H75,"0")+IFERROR(Y76/H76,"0")+IFERROR(Y77/H77,"0")+IFERROR(Y78/H78,"0")+IFERROR(Y79/H79,"0")</f>
        <v>27</v>
      </c>
      <c r="Z80" s="771">
        <f>IFERROR(IF(Z74="",0,Z74),"0")+IFERROR(IF(Z75="",0,Z75),"0")+IFERROR(IF(Z76="",0,Z76),"0")+IFERROR(IF(Z77="",0,Z77),"0")+IFERROR(IF(Z78="",0,Z78),"0")+IFERROR(IF(Z79="",0,Z79),"0")</f>
        <v>0.13553999999999999</v>
      </c>
      <c r="AA80" s="772"/>
      <c r="AB80" s="772"/>
      <c r="AC80" s="772"/>
    </row>
    <row r="81" spans="1:68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47</v>
      </c>
      <c r="Y81" s="771">
        <f>IFERROR(SUM(Y74:Y79),"0")</f>
        <v>48.6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30</v>
      </c>
      <c r="Y84" s="770">
        <f t="shared" si="21"/>
        <v>33.6</v>
      </c>
      <c r="Z84" s="36">
        <f>IFERROR(IF(Y84=0,"",ROUNDUP(Y84/H84,0)*0.01898),"")</f>
        <v>7.5920000000000001E-2</v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31.553571428571427</v>
      </c>
      <c r="BN84" s="64">
        <f t="shared" si="23"/>
        <v>35.340000000000003</v>
      </c>
      <c r="BO84" s="64">
        <f t="shared" si="24"/>
        <v>5.5803571428571425E-2</v>
      </c>
      <c r="BP84" s="64">
        <f t="shared" si="25"/>
        <v>6.25E-2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3.5714285714285712</v>
      </c>
      <c r="Y89" s="771">
        <f>IFERROR(Y83/H83,"0")+IFERROR(Y84/H84,"0")+IFERROR(Y85/H85,"0")+IFERROR(Y86/H86,"0")+IFERROR(Y87/H87,"0")+IFERROR(Y88/H88,"0")</f>
        <v>4</v>
      </c>
      <c r="Z89" s="771">
        <f>IFERROR(IF(Z83="",0,Z83),"0")+IFERROR(IF(Z84="",0,Z84),"0")+IFERROR(IF(Z85="",0,Z85),"0")+IFERROR(IF(Z86="",0,Z86),"0")+IFERROR(IF(Z87="",0,Z87),"0")+IFERROR(IF(Z88="",0,Z88),"0")</f>
        <v>7.5920000000000001E-2</v>
      </c>
      <c r="AA89" s="772"/>
      <c r="AB89" s="772"/>
      <c r="AC89" s="772"/>
    </row>
    <row r="90" spans="1:68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30</v>
      </c>
      <c r="Y90" s="771">
        <f>IFERROR(SUM(Y83:Y88),"0")</f>
        <v>33.6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101</v>
      </c>
      <c r="Y93" s="770">
        <f>IFERROR(IF(X93="",0,CEILING((X93/$H93),1)*$H93),"")</f>
        <v>109.2</v>
      </c>
      <c r="Z93" s="36">
        <f>IFERROR(IF(Y93=0,"",ROUNDUP(Y93/H93,0)*0.01898),"")</f>
        <v>0.24674000000000001</v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107.24035714285715</v>
      </c>
      <c r="BN93" s="64">
        <f>IFERROR(Y93*I93/H93,"0")</f>
        <v>115.947</v>
      </c>
      <c r="BO93" s="64">
        <f>IFERROR(1/J93*(X93/H93),"0")</f>
        <v>0.18787202380952381</v>
      </c>
      <c r="BP93" s="64">
        <f>IFERROR(1/J93*(Y93/H93),"0")</f>
        <v>0.203125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12.023809523809524</v>
      </c>
      <c r="Y95" s="771">
        <f>IFERROR(Y92/H92,"0")+IFERROR(Y93/H93,"0")+IFERROR(Y94/H94,"0")</f>
        <v>13</v>
      </c>
      <c r="Z95" s="771">
        <f>IFERROR(IF(Z92="",0,Z92),"0")+IFERROR(IF(Z93="",0,Z93),"0")+IFERROR(IF(Z94="",0,Z94),"0")</f>
        <v>0.24674000000000001</v>
      </c>
      <c r="AA95" s="772"/>
      <c r="AB95" s="772"/>
      <c r="AC95" s="772"/>
    </row>
    <row r="96" spans="1:68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101</v>
      </c>
      <c r="Y96" s="771">
        <f>IFERROR(SUM(Y92:Y94),"0")</f>
        <v>109.2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18</v>
      </c>
      <c r="Y101" s="770">
        <f>IFERROR(IF(X101="",0,CEILING((X101/$H101),1)*$H101),"")</f>
        <v>18</v>
      </c>
      <c r="Z101" s="36">
        <f>IFERROR(IF(Y101=0,"",ROUNDUP(Y101/H101,0)*0.00902),"")</f>
        <v>3.6080000000000001E-2</v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18.84</v>
      </c>
      <c r="BN101" s="64">
        <f>IFERROR(Y101*I101/H101,"0")</f>
        <v>18.84</v>
      </c>
      <c r="BO101" s="64">
        <f>IFERROR(1/J101*(X101/H101),"0")</f>
        <v>3.0303030303030304E-2</v>
      </c>
      <c r="BP101" s="64">
        <f>IFERROR(1/J101*(Y101/H101),"0")</f>
        <v>3.0303030303030304E-2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4</v>
      </c>
      <c r="Y102" s="771">
        <f>IFERROR(Y99/H99,"0")+IFERROR(Y100/H100,"0")+IFERROR(Y101/H101,"0")</f>
        <v>4</v>
      </c>
      <c r="Z102" s="771">
        <f>IFERROR(IF(Z99="",0,Z99),"0")+IFERROR(IF(Z100="",0,Z100),"0")+IFERROR(IF(Z101="",0,Z101),"0")</f>
        <v>3.6080000000000001E-2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18</v>
      </c>
      <c r="Y103" s="771">
        <f>IFERROR(SUM(Y99:Y101),"0")</f>
        <v>18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idden="1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hidden="1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204</v>
      </c>
      <c r="Y116" s="770">
        <f>IFERROR(IF(X116="",0,CEILING((X116/$H116),1)*$H116),"")</f>
        <v>212.79999999999998</v>
      </c>
      <c r="Z116" s="36">
        <f>IFERROR(IF(Y116=0,"",ROUNDUP(Y116/H116,0)*0.01898),"")</f>
        <v>0.36062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211.92321428571429</v>
      </c>
      <c r="BN116" s="64">
        <f>IFERROR(Y116*I116/H116,"0")</f>
        <v>221.065</v>
      </c>
      <c r="BO116" s="64">
        <f>IFERROR(1/J116*(X116/H116),"0")</f>
        <v>0.2845982142857143</v>
      </c>
      <c r="BP116" s="64">
        <f>IFERROR(1/J116*(Y116/H116),"0")</f>
        <v>0.296875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18</v>
      </c>
      <c r="Y118" s="770">
        <f>IFERROR(IF(X118="",0,CEILING((X118/$H118),1)*$H118),"")</f>
        <v>18</v>
      </c>
      <c r="Z118" s="36">
        <f>IFERROR(IF(Y118=0,"",ROUNDUP(Y118/H118,0)*0.00902),"")</f>
        <v>3.6080000000000001E-2</v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18.84</v>
      </c>
      <c r="BN118" s="64">
        <f>IFERROR(Y118*I118/H118,"0")</f>
        <v>18.84</v>
      </c>
      <c r="BO118" s="64">
        <f>IFERROR(1/J118*(X118/H118),"0")</f>
        <v>3.0303030303030304E-2</v>
      </c>
      <c r="BP118" s="64">
        <f>IFERROR(1/J118*(Y118/H118),"0")</f>
        <v>3.0303030303030304E-2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22.214285714285715</v>
      </c>
      <c r="Y120" s="771">
        <f>IFERROR(Y115/H115,"0")+IFERROR(Y116/H116,"0")+IFERROR(Y117/H117,"0")+IFERROR(Y118/H118,"0")+IFERROR(Y119/H119,"0")</f>
        <v>23</v>
      </c>
      <c r="Z120" s="771">
        <f>IFERROR(IF(Z115="",0,Z115),"0")+IFERROR(IF(Z116="",0,Z116),"0")+IFERROR(IF(Z117="",0,Z117),"0")+IFERROR(IF(Z118="",0,Z118),"0")+IFERROR(IF(Z119="",0,Z119),"0")</f>
        <v>0.3967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222</v>
      </c>
      <c r="Y121" s="771">
        <f>IFERROR(SUM(Y115:Y119),"0")</f>
        <v>230.79999999999998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63</v>
      </c>
      <c r="Y123" s="770">
        <f>IFERROR(IF(X123="",0,CEILING((X123/$H123),1)*$H123),"")</f>
        <v>64.800000000000011</v>
      </c>
      <c r="Z123" s="36">
        <f>IFERROR(IF(Y123=0,"",ROUNDUP(Y123/H123,0)*0.01898),"")</f>
        <v>0.11388000000000001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65.537499999999994</v>
      </c>
      <c r="BN123" s="64">
        <f>IFERROR(Y123*I123/H123,"0")</f>
        <v>67.410000000000011</v>
      </c>
      <c r="BO123" s="64">
        <f>IFERROR(1/J123*(X123/H123),"0")</f>
        <v>9.1145833333333329E-2</v>
      </c>
      <c r="BP123" s="64">
        <f>IFERROR(1/J123*(Y123/H123),"0")</f>
        <v>9.3750000000000014E-2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40</v>
      </c>
      <c r="Y125" s="770">
        <f>IFERROR(IF(X125="",0,CEILING((X125/$H125),1)*$H125),"")</f>
        <v>40.799999999999997</v>
      </c>
      <c r="Z125" s="36">
        <f>IFERROR(IF(Y125=0,"",ROUNDUP(Y125/H125,0)*0.00651),"")</f>
        <v>0.11067</v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43</v>
      </c>
      <c r="BN125" s="64">
        <f>IFERROR(Y125*I125/H125,"0")</f>
        <v>43.86</v>
      </c>
      <c r="BO125" s="64">
        <f>IFERROR(1/J125*(X125/H125),"0")</f>
        <v>9.1575091575091583E-2</v>
      </c>
      <c r="BP125" s="64">
        <f>IFERROR(1/J125*(Y125/H125),"0")</f>
        <v>9.3406593406593408E-2</v>
      </c>
    </row>
    <row r="126" spans="1:68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22.5</v>
      </c>
      <c r="Y126" s="771">
        <f>IFERROR(Y123/H123,"0")+IFERROR(Y124/H124,"0")+IFERROR(Y125/H125,"0")</f>
        <v>23</v>
      </c>
      <c r="Z126" s="771">
        <f>IFERROR(IF(Z123="",0,Z123),"0")+IFERROR(IF(Z124="",0,Z124),"0")+IFERROR(IF(Z125="",0,Z125),"0")</f>
        <v>0.22455000000000003</v>
      </c>
      <c r="AA126" s="772"/>
      <c r="AB126" s="772"/>
      <c r="AC126" s="772"/>
    </row>
    <row r="127" spans="1:68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103</v>
      </c>
      <c r="Y127" s="771">
        <f>IFERROR(SUM(Y123:Y125),"0")</f>
        <v>105.60000000000001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hidden="1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idden="1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hidden="1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110</v>
      </c>
      <c r="Y186" s="770">
        <f t="shared" ref="Y186:Y193" si="36">IFERROR(IF(X186="",0,CEILING((X186/$H186),1)*$H186),"")</f>
        <v>113.4</v>
      </c>
      <c r="Z186" s="36">
        <f>IFERROR(IF(Y186=0,"",ROUNDUP(Y186/H186,0)*0.00902),"")</f>
        <v>0.24354000000000001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117.07142857142857</v>
      </c>
      <c r="BN186" s="64">
        <f t="shared" ref="BN186:BN193" si="38">IFERROR(Y186*I186/H186,"0")</f>
        <v>120.69</v>
      </c>
      <c r="BO186" s="64">
        <f t="shared" ref="BO186:BO193" si="39">IFERROR(1/J186*(X186/H186),"0")</f>
        <v>0.1984126984126984</v>
      </c>
      <c r="BP186" s="64">
        <f t="shared" ref="BP186:BP193" si="40">IFERROR(1/J186*(Y186/H186),"0")</f>
        <v>0.20454545454545456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39</v>
      </c>
      <c r="Y188" s="770">
        <f t="shared" si="36"/>
        <v>42</v>
      </c>
      <c r="Z188" s="36">
        <f>IFERROR(IF(Y188=0,"",ROUNDUP(Y188/H188,0)*0.00902),"")</f>
        <v>9.0200000000000002E-2</v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40.950000000000003</v>
      </c>
      <c r="BN188" s="64">
        <f t="shared" si="38"/>
        <v>44.099999999999994</v>
      </c>
      <c r="BO188" s="64">
        <f t="shared" si="39"/>
        <v>7.0346320346320337E-2</v>
      </c>
      <c r="BP188" s="64">
        <f t="shared" si="40"/>
        <v>7.575757575757576E-2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27</v>
      </c>
      <c r="Y189" s="770">
        <f t="shared" si="36"/>
        <v>27.3</v>
      </c>
      <c r="Z189" s="36">
        <f>IFERROR(IF(Y189=0,"",ROUNDUP(Y189/H189,0)*0.00502),"")</f>
        <v>6.5259999999999999E-2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28.671428571428571</v>
      </c>
      <c r="BN189" s="64">
        <f t="shared" si="38"/>
        <v>28.99</v>
      </c>
      <c r="BO189" s="64">
        <f t="shared" si="39"/>
        <v>5.4945054945054944E-2</v>
      </c>
      <c r="BP189" s="64">
        <f t="shared" si="40"/>
        <v>5.5555555555555559E-2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46</v>
      </c>
      <c r="Y191" s="770">
        <f t="shared" si="36"/>
        <v>46.2</v>
      </c>
      <c r="Z191" s="36">
        <f>IFERROR(IF(Y191=0,"",ROUNDUP(Y191/H191,0)*0.00502),"")</f>
        <v>0.11044000000000001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48.19047619047619</v>
      </c>
      <c r="BN191" s="64">
        <f t="shared" si="38"/>
        <v>48.400000000000006</v>
      </c>
      <c r="BO191" s="64">
        <f t="shared" si="39"/>
        <v>9.361009361009362E-2</v>
      </c>
      <c r="BP191" s="64">
        <f t="shared" si="40"/>
        <v>9.401709401709403E-2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70.238095238095241</v>
      </c>
      <c r="Y194" s="771">
        <f>IFERROR(Y186/H186,"0")+IFERROR(Y187/H187,"0")+IFERROR(Y188/H188,"0")+IFERROR(Y189/H189,"0")+IFERROR(Y190/H190,"0")+IFERROR(Y191/H191,"0")+IFERROR(Y192/H192,"0")+IFERROR(Y193/H193,"0")</f>
        <v>72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0.50944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222</v>
      </c>
      <c r="Y195" s="771">
        <f>IFERROR(SUM(Y186:Y193),"0")</f>
        <v>228.90000000000003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240</v>
      </c>
      <c r="Y208" s="770">
        <f t="shared" ref="Y208:Y215" si="41">IFERROR(IF(X208="",0,CEILING((X208/$H208),1)*$H208),"")</f>
        <v>243.00000000000003</v>
      </c>
      <c r="Z208" s="36">
        <f>IFERROR(IF(Y208=0,"",ROUNDUP(Y208/H208,0)*0.00902),"")</f>
        <v>0.40590000000000004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249.33333333333334</v>
      </c>
      <c r="BN208" s="64">
        <f t="shared" ref="BN208:BN215" si="43">IFERROR(Y208*I208/H208,"0")</f>
        <v>252.45000000000002</v>
      </c>
      <c r="BO208" s="64">
        <f t="shared" ref="BO208:BO215" si="44">IFERROR(1/J208*(X208/H208),"0")</f>
        <v>0.33670033670033672</v>
      </c>
      <c r="BP208" s="64">
        <f t="shared" ref="BP208:BP215" si="45">IFERROR(1/J208*(Y208/H208),"0")</f>
        <v>0.34090909090909094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232</v>
      </c>
      <c r="Y209" s="770">
        <f t="shared" si="41"/>
        <v>232.20000000000002</v>
      </c>
      <c r="Z209" s="36">
        <f>IFERROR(IF(Y209=0,"",ROUNDUP(Y209/H209,0)*0.00902),"")</f>
        <v>0.38785999999999998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241.02222222222221</v>
      </c>
      <c r="BN209" s="64">
        <f t="shared" si="43"/>
        <v>241.23000000000005</v>
      </c>
      <c r="BO209" s="64">
        <f t="shared" si="44"/>
        <v>0.32547699214365883</v>
      </c>
      <c r="BP209" s="64">
        <f t="shared" si="45"/>
        <v>0.32575757575757575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51</v>
      </c>
      <c r="Y212" s="770">
        <f t="shared" si="41"/>
        <v>52.2</v>
      </c>
      <c r="Z212" s="36">
        <f>IFERROR(IF(Y212=0,"",ROUNDUP(Y212/H212,0)*0.00502),"")</f>
        <v>0.14558000000000001</v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54.68333333333333</v>
      </c>
      <c r="BN212" s="64">
        <f t="shared" si="43"/>
        <v>55.970000000000006</v>
      </c>
      <c r="BO212" s="64">
        <f t="shared" si="44"/>
        <v>0.12108262108262109</v>
      </c>
      <c r="BP212" s="64">
        <f t="shared" si="45"/>
        <v>0.12393162393162395</v>
      </c>
    </row>
    <row r="213" spans="1:68" ht="27" hidden="1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8</v>
      </c>
      <c r="Y215" s="770">
        <f t="shared" si="41"/>
        <v>9</v>
      </c>
      <c r="Z215" s="36">
        <f>IFERROR(IF(Y215=0,"",ROUNDUP(Y215/H215,0)*0.00502),"")</f>
        <v>2.5100000000000001E-2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8.4444444444444446</v>
      </c>
      <c r="BN215" s="64">
        <f t="shared" si="43"/>
        <v>9.4999999999999982</v>
      </c>
      <c r="BO215" s="64">
        <f t="shared" si="44"/>
        <v>1.8993352326685663E-2</v>
      </c>
      <c r="BP215" s="64">
        <f t="shared" si="45"/>
        <v>2.1367521367521368E-2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120.18518518518518</v>
      </c>
      <c r="Y216" s="771">
        <f>IFERROR(Y208/H208,"0")+IFERROR(Y209/H209,"0")+IFERROR(Y210/H210,"0")+IFERROR(Y211/H211,"0")+IFERROR(Y212/H212,"0")+IFERROR(Y213/H213,"0")+IFERROR(Y214/H214,"0")+IFERROR(Y215/H215,"0")</f>
        <v>122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0.96444000000000007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531</v>
      </c>
      <c r="Y217" s="771">
        <f>IFERROR(SUM(Y208:Y215),"0")</f>
        <v>536.40000000000009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6</v>
      </c>
      <c r="Y220" s="770">
        <f t="shared" si="46"/>
        <v>7.8</v>
      </c>
      <c r="Z220" s="36">
        <f>IFERROR(IF(Y220=0,"",ROUNDUP(Y220/H220,0)*0.01898),"")</f>
        <v>1.898E-2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6.3992307692307699</v>
      </c>
      <c r="BN220" s="64">
        <f t="shared" si="48"/>
        <v>8.3190000000000008</v>
      </c>
      <c r="BO220" s="64">
        <f t="shared" si="49"/>
        <v>1.201923076923077E-2</v>
      </c>
      <c r="BP220" s="64">
        <f t="shared" si="50"/>
        <v>1.5625E-2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200</v>
      </c>
      <c r="Y223" s="770">
        <f t="shared" si="46"/>
        <v>201.6</v>
      </c>
      <c r="Z223" s="36">
        <f t="shared" ref="Z223:Z229" si="51">IFERROR(IF(Y223=0,"",ROUNDUP(Y223/H223,0)*0.00651),"")</f>
        <v>0.54683999999999999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222.5</v>
      </c>
      <c r="BN223" s="64">
        <f t="shared" si="48"/>
        <v>224.27999999999997</v>
      </c>
      <c r="BO223" s="64">
        <f t="shared" si="49"/>
        <v>0.45787545787545797</v>
      </c>
      <c r="BP223" s="64">
        <f t="shared" si="50"/>
        <v>0.46153846153846156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220</v>
      </c>
      <c r="Y225" s="770">
        <f t="shared" si="46"/>
        <v>220.79999999999998</v>
      </c>
      <c r="Z225" s="36">
        <f t="shared" si="51"/>
        <v>0.59892000000000001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243.10000000000002</v>
      </c>
      <c r="BN225" s="64">
        <f t="shared" si="48"/>
        <v>243.98400000000001</v>
      </c>
      <c r="BO225" s="64">
        <f t="shared" si="49"/>
        <v>0.50366300366300376</v>
      </c>
      <c r="BP225" s="64">
        <f t="shared" si="50"/>
        <v>0.50549450549450559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260</v>
      </c>
      <c r="Y226" s="770">
        <f t="shared" si="46"/>
        <v>261.59999999999997</v>
      </c>
      <c r="Z226" s="36">
        <f t="shared" si="51"/>
        <v>0.70959000000000005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287.3</v>
      </c>
      <c r="BN226" s="64">
        <f t="shared" si="48"/>
        <v>289.06799999999998</v>
      </c>
      <c r="BO226" s="64">
        <f t="shared" si="49"/>
        <v>0.59523809523809534</v>
      </c>
      <c r="BP226" s="64">
        <f t="shared" si="50"/>
        <v>0.59890109890109888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260</v>
      </c>
      <c r="Y228" s="770">
        <f t="shared" si="46"/>
        <v>261.59999999999997</v>
      </c>
      <c r="Z228" s="36">
        <f t="shared" si="51"/>
        <v>0.70959000000000005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287.3</v>
      </c>
      <c r="BN228" s="64">
        <f t="shared" si="48"/>
        <v>289.06799999999998</v>
      </c>
      <c r="BO228" s="64">
        <f t="shared" si="49"/>
        <v>0.59523809523809534</v>
      </c>
      <c r="BP228" s="64">
        <f t="shared" si="50"/>
        <v>0.59890109890109888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320</v>
      </c>
      <c r="Y229" s="770">
        <f t="shared" si="46"/>
        <v>321.59999999999997</v>
      </c>
      <c r="Z229" s="36">
        <f t="shared" si="51"/>
        <v>0.87234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354.4</v>
      </c>
      <c r="BN229" s="64">
        <f t="shared" si="48"/>
        <v>356.17199999999997</v>
      </c>
      <c r="BO229" s="64">
        <f t="shared" si="49"/>
        <v>0.73260073260073266</v>
      </c>
      <c r="BP229" s="64">
        <f t="shared" si="50"/>
        <v>0.73626373626373631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525.76923076923083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529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3.4562599999999999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1266</v>
      </c>
      <c r="Y231" s="771">
        <f>IFERROR(SUM(Y219:Y229),"0")</f>
        <v>1274.9999999999998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152</v>
      </c>
      <c r="Y237" s="770">
        <f t="shared" si="52"/>
        <v>153.6</v>
      </c>
      <c r="Z237" s="36">
        <f>IFERROR(IF(Y237=0,"",ROUNDUP(Y237/H237,0)*0.00651),"")</f>
        <v>0.41664000000000001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167.96000000000004</v>
      </c>
      <c r="BN237" s="64">
        <f t="shared" si="54"/>
        <v>169.72800000000001</v>
      </c>
      <c r="BO237" s="64">
        <f t="shared" si="55"/>
        <v>0.34798534798534803</v>
      </c>
      <c r="BP237" s="64">
        <f t="shared" si="56"/>
        <v>0.35164835164835168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168</v>
      </c>
      <c r="Y238" s="770">
        <f t="shared" si="52"/>
        <v>168</v>
      </c>
      <c r="Z238" s="36">
        <f>IFERROR(IF(Y238=0,"",ROUNDUP(Y238/H238,0)*0.00651),"")</f>
        <v>0.45569999999999999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185.64000000000001</v>
      </c>
      <c r="BN238" s="64">
        <f t="shared" si="54"/>
        <v>185.64000000000001</v>
      </c>
      <c r="BO238" s="64">
        <f t="shared" si="55"/>
        <v>0.38461538461538464</v>
      </c>
      <c r="BP238" s="64">
        <f t="shared" si="56"/>
        <v>0.38461538461538464</v>
      </c>
    </row>
    <row r="239" spans="1:68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133.33333333333334</v>
      </c>
      <c r="Y239" s="771">
        <f>IFERROR(Y233/H233,"0")+IFERROR(Y234/H234,"0")+IFERROR(Y235/H235,"0")+IFERROR(Y236/H236,"0")+IFERROR(Y237/H237,"0")+IFERROR(Y238/H238,"0")</f>
        <v>134</v>
      </c>
      <c r="Z239" s="771">
        <f>IFERROR(IF(Z233="",0,Z233),"0")+IFERROR(IF(Z234="",0,Z234),"0")+IFERROR(IF(Z235="",0,Z235),"0")+IFERROR(IF(Z236="",0,Z236),"0")+IFERROR(IF(Z237="",0,Z237),"0")+IFERROR(IF(Z238="",0,Z238),"0")</f>
        <v>0.87234</v>
      </c>
      <c r="AA239" s="772"/>
      <c r="AB239" s="772"/>
      <c r="AC239" s="772"/>
    </row>
    <row r="240" spans="1:68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320</v>
      </c>
      <c r="Y240" s="771">
        <f>IFERROR(SUM(Y233:Y238),"0")</f>
        <v>321.60000000000002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6</v>
      </c>
      <c r="Y256" s="770">
        <f t="shared" si="62"/>
        <v>11.6</v>
      </c>
      <c r="Z256" s="36">
        <f>IFERROR(IF(Y256=0,"",ROUNDUP(Y256/H256,0)*0.01898),"")</f>
        <v>1.898E-2</v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6.2250000000000005</v>
      </c>
      <c r="BN256" s="64">
        <f t="shared" si="64"/>
        <v>12.035</v>
      </c>
      <c r="BO256" s="64">
        <f t="shared" si="65"/>
        <v>8.0818965517241385E-3</v>
      </c>
      <c r="BP256" s="64">
        <f t="shared" si="66"/>
        <v>1.5625E-2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57</v>
      </c>
      <c r="Y260" s="770">
        <f t="shared" si="62"/>
        <v>60</v>
      </c>
      <c r="Z260" s="36">
        <f>IFERROR(IF(Y260=0,"",ROUNDUP(Y260/H260,0)*0.00902),"")</f>
        <v>0.1353</v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59.9925</v>
      </c>
      <c r="BN260" s="64">
        <f t="shared" si="64"/>
        <v>63.15</v>
      </c>
      <c r="BO260" s="64">
        <f t="shared" si="65"/>
        <v>0.10795454545454546</v>
      </c>
      <c r="BP260" s="64">
        <f t="shared" si="66"/>
        <v>0.11363636363636365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14.767241379310345</v>
      </c>
      <c r="Y264" s="771">
        <f>IFERROR(Y255/H255,"0")+IFERROR(Y256/H256,"0")+IFERROR(Y257/H257,"0")+IFERROR(Y258/H258,"0")+IFERROR(Y259/H259,"0")+IFERROR(Y260/H260,"0")+IFERROR(Y261/H261,"0")+IFERROR(Y262/H262,"0")+IFERROR(Y263/H263,"0")</f>
        <v>16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0.15428</v>
      </c>
      <c r="AA264" s="772"/>
      <c r="AB264" s="772"/>
      <c r="AC264" s="772"/>
    </row>
    <row r="265" spans="1:68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63</v>
      </c>
      <c r="Y265" s="771">
        <f>IFERROR(SUM(Y255:Y263),"0")</f>
        <v>71.599999999999994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140</v>
      </c>
      <c r="Y300" s="770">
        <f t="shared" si="72"/>
        <v>141.6</v>
      </c>
      <c r="Z300" s="36">
        <f>IFERROR(IF(Y300=0,"",ROUNDUP(Y300/H300,0)*0.00651),"")</f>
        <v>0.38408999999999999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154.70000000000002</v>
      </c>
      <c r="BN300" s="64">
        <f t="shared" si="74"/>
        <v>156.46800000000002</v>
      </c>
      <c r="BO300" s="64">
        <f t="shared" si="75"/>
        <v>0.32051282051282054</v>
      </c>
      <c r="BP300" s="64">
        <f t="shared" si="76"/>
        <v>0.32417582417582419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180</v>
      </c>
      <c r="Y301" s="770">
        <f t="shared" si="72"/>
        <v>180</v>
      </c>
      <c r="Z301" s="36">
        <f>IFERROR(IF(Y301=0,"",ROUNDUP(Y301/H301,0)*0.00651),"")</f>
        <v>0.48825000000000002</v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193.50000000000003</v>
      </c>
      <c r="BN301" s="64">
        <f t="shared" si="74"/>
        <v>193.50000000000003</v>
      </c>
      <c r="BO301" s="64">
        <f t="shared" si="75"/>
        <v>0.41208791208791212</v>
      </c>
      <c r="BP301" s="64">
        <f t="shared" si="76"/>
        <v>0.41208791208791212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133.33333333333334</v>
      </c>
      <c r="Y303" s="771">
        <f>IFERROR(Y297/H297,"0")+IFERROR(Y298/H298,"0")+IFERROR(Y299/H299,"0")+IFERROR(Y300/H300,"0")+IFERROR(Y301/H301,"0")+IFERROR(Y302/H302,"0")</f>
        <v>134</v>
      </c>
      <c r="Z303" s="771">
        <f>IFERROR(IF(Z297="",0,Z297),"0")+IFERROR(IF(Z298="",0,Z298),"0")+IFERROR(IF(Z299="",0,Z299),"0")+IFERROR(IF(Z300="",0,Z300),"0")+IFERROR(IF(Z301="",0,Z301),"0")+IFERROR(IF(Z302="",0,Z302),"0")</f>
        <v>0.87234</v>
      </c>
      <c r="AA303" s="772"/>
      <c r="AB303" s="772"/>
      <c r="AC303" s="772"/>
    </row>
    <row r="304" spans="1:68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320</v>
      </c>
      <c r="Y304" s="771">
        <f>IFERROR(SUM(Y297:Y302),"0")</f>
        <v>321.60000000000002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59</v>
      </c>
      <c r="Y382" s="770">
        <f>IFERROR(IF(X382="",0,CEILING((X382/$H382),1)*$H382),"")</f>
        <v>67.2</v>
      </c>
      <c r="Z382" s="36">
        <f>IFERROR(IF(Y382=0,"",ROUNDUP(Y382/H382,0)*0.01898),"")</f>
        <v>0.15184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62.645357142857144</v>
      </c>
      <c r="BN382" s="64">
        <f>IFERROR(Y382*I382/H382,"0")</f>
        <v>71.352000000000004</v>
      </c>
      <c r="BO382" s="64">
        <f>IFERROR(1/J382*(X382/H382),"0")</f>
        <v>0.10974702380952381</v>
      </c>
      <c r="BP382" s="64">
        <f>IFERROR(1/J382*(Y382/H382),"0")</f>
        <v>0.125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251</v>
      </c>
      <c r="Y383" s="770">
        <f>IFERROR(IF(X383="",0,CEILING((X383/$H383),1)*$H383),"")</f>
        <v>257.39999999999998</v>
      </c>
      <c r="Z383" s="36">
        <f>IFERROR(IF(Y383=0,"",ROUNDUP(Y383/H383,0)*0.01898),"")</f>
        <v>0.62634000000000001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267.70115384615389</v>
      </c>
      <c r="BN383" s="64">
        <f>IFERROR(Y383*I383/H383,"0")</f>
        <v>274.52700000000004</v>
      </c>
      <c r="BO383" s="64">
        <f>IFERROR(1/J383*(X383/H383),"0")</f>
        <v>0.50280448717948723</v>
      </c>
      <c r="BP383" s="64">
        <f>IFERROR(1/J383*(Y383/H383),"0")</f>
        <v>0.515625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66</v>
      </c>
      <c r="Y385" s="770">
        <f>IFERROR(IF(X385="",0,CEILING((X385/$H385),1)*$H385),"")</f>
        <v>67.2</v>
      </c>
      <c r="Z385" s="36">
        <f>IFERROR(IF(Y385=0,"",ROUNDUP(Y385/H385,0)*0.01898),"")</f>
        <v>0.15184</v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70.077857142857141</v>
      </c>
      <c r="BN385" s="64">
        <f>IFERROR(Y385*I385/H385,"0")</f>
        <v>71.352000000000004</v>
      </c>
      <c r="BO385" s="64">
        <f>IFERROR(1/J385*(X385/H385),"0")</f>
        <v>0.12276785714285714</v>
      </c>
      <c r="BP385" s="64">
        <f>IFERROR(1/J385*(Y385/H385),"0")</f>
        <v>0.125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47.060439560439562</v>
      </c>
      <c r="Y386" s="771">
        <f>IFERROR(Y382/H382,"0")+IFERROR(Y383/H383,"0")+IFERROR(Y384/H384,"0")+IFERROR(Y385/H385,"0")</f>
        <v>49</v>
      </c>
      <c r="Z386" s="771">
        <f>IFERROR(IF(Z382="",0,Z382),"0")+IFERROR(IF(Z383="",0,Z383),"0")+IFERROR(IF(Z384="",0,Z384),"0")+IFERROR(IF(Z385="",0,Z385),"0")</f>
        <v>0.93001999999999996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376</v>
      </c>
      <c r="Y387" s="771">
        <f>IFERROR(SUM(Y382:Y385),"0")</f>
        <v>391.79999999999995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500</v>
      </c>
      <c r="Y416" s="770">
        <f t="shared" si="87"/>
        <v>510</v>
      </c>
      <c r="Z416" s="36">
        <f>IFERROR(IF(Y416=0,"",ROUNDUP(Y416/H416,0)*0.02175),"")</f>
        <v>0.73949999999999994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516</v>
      </c>
      <c r="BN416" s="64">
        <f t="shared" si="89"/>
        <v>526.32000000000005</v>
      </c>
      <c r="BO416" s="64">
        <f t="shared" si="90"/>
        <v>0.69444444444444442</v>
      </c>
      <c r="BP416" s="64">
        <f t="shared" si="91"/>
        <v>0.70833333333333326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500</v>
      </c>
      <c r="Y418" s="770">
        <f t="shared" si="87"/>
        <v>510</v>
      </c>
      <c r="Z418" s="36">
        <f>IFERROR(IF(Y418=0,"",ROUNDUP(Y418/H418,0)*0.02175),"")</f>
        <v>0.73949999999999994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516</v>
      </c>
      <c r="BN418" s="64">
        <f t="shared" si="89"/>
        <v>526.32000000000005</v>
      </c>
      <c r="BO418" s="64">
        <f t="shared" si="90"/>
        <v>0.69444444444444442</v>
      </c>
      <c r="BP418" s="64">
        <f t="shared" si="91"/>
        <v>0.70833333333333326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1150</v>
      </c>
      <c r="Y420" s="770">
        <f t="shared" si="87"/>
        <v>1155</v>
      </c>
      <c r="Z420" s="36">
        <f>IFERROR(IF(Y420=0,"",ROUNDUP(Y420/H420,0)*0.02175),"")</f>
        <v>1.67475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1186.8</v>
      </c>
      <c r="BN420" s="64">
        <f t="shared" si="89"/>
        <v>1191.96</v>
      </c>
      <c r="BO420" s="64">
        <f t="shared" si="90"/>
        <v>1.5972222222222223</v>
      </c>
      <c r="BP420" s="64">
        <f t="shared" si="91"/>
        <v>1.6041666666666665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500</v>
      </c>
      <c r="Y421" s="770">
        <f t="shared" si="87"/>
        <v>510</v>
      </c>
      <c r="Z421" s="36">
        <f>IFERROR(IF(Y421=0,"",ROUNDUP(Y421/H421,0)*0.02175),"")</f>
        <v>0.73949999999999994</v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516</v>
      </c>
      <c r="BN421" s="64">
        <f t="shared" si="89"/>
        <v>526.32000000000005</v>
      </c>
      <c r="BO421" s="64">
        <f t="shared" si="90"/>
        <v>0.69444444444444442</v>
      </c>
      <c r="BP421" s="64">
        <f t="shared" si="91"/>
        <v>0.70833333333333326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176.66666666666669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179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3.8932499999999997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2650</v>
      </c>
      <c r="Y426" s="771">
        <f>IFERROR(SUM(Y415:Y424),"0")</f>
        <v>2685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1000</v>
      </c>
      <c r="Y428" s="770">
        <f>IFERROR(IF(X428="",0,CEILING((X428/$H428),1)*$H428),"")</f>
        <v>1005</v>
      </c>
      <c r="Z428" s="36">
        <f>IFERROR(IF(Y428=0,"",ROUNDUP(Y428/H428,0)*0.02175),"")</f>
        <v>1.4572499999999999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1032</v>
      </c>
      <c r="BN428" s="64">
        <f>IFERROR(Y428*I428/H428,"0")</f>
        <v>1037.1600000000001</v>
      </c>
      <c r="BO428" s="64">
        <f>IFERROR(1/J428*(X428/H428),"0")</f>
        <v>1.3888888888888888</v>
      </c>
      <c r="BP428" s="64">
        <f>IFERROR(1/J428*(Y428/H428),"0")</f>
        <v>1.3958333333333333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66.666666666666671</v>
      </c>
      <c r="Y430" s="771">
        <f>IFERROR(Y428/H428,"0")+IFERROR(Y429/H429,"0")</f>
        <v>67</v>
      </c>
      <c r="Z430" s="771">
        <f>IFERROR(IF(Z428="",0,Z428),"0")+IFERROR(IF(Z429="",0,Z429),"0")</f>
        <v>1.4572499999999999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1000</v>
      </c>
      <c r="Y431" s="771">
        <f>IFERROR(SUM(Y428:Y429),"0")</f>
        <v>1005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92</v>
      </c>
      <c r="Y434" s="770">
        <f>IFERROR(IF(X434="",0,CEILING((X434/$H434),1)*$H434),"")</f>
        <v>99</v>
      </c>
      <c r="Z434" s="36">
        <f>IFERROR(IF(Y434=0,"",ROUNDUP(Y434/H434,0)*0.01898),"")</f>
        <v>0.20877999999999999</v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97.305333333333337</v>
      </c>
      <c r="BN434" s="64">
        <f>IFERROR(Y434*I434/H434,"0")</f>
        <v>104.709</v>
      </c>
      <c r="BO434" s="64">
        <f>IFERROR(1/J434*(X434/H434),"0")</f>
        <v>0.15972222222222221</v>
      </c>
      <c r="BP434" s="64">
        <f>IFERROR(1/J434*(Y434/H434),"0")</f>
        <v>0.171875</v>
      </c>
    </row>
    <row r="435" spans="1:68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10.222222222222221</v>
      </c>
      <c r="Y435" s="771">
        <f>IFERROR(Y433/H433,"0")+IFERROR(Y434/H434,"0")</f>
        <v>11</v>
      </c>
      <c r="Z435" s="771">
        <f>IFERROR(IF(Z433="",0,Z433),"0")+IFERROR(IF(Z434="",0,Z434),"0")</f>
        <v>0.20877999999999999</v>
      </c>
      <c r="AA435" s="772"/>
      <c r="AB435" s="772"/>
      <c r="AC435" s="772"/>
    </row>
    <row r="436" spans="1:68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92</v>
      </c>
      <c r="Y436" s="771">
        <f>IFERROR(SUM(Y433:Y434),"0")</f>
        <v>99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183</v>
      </c>
      <c r="Y438" s="770">
        <f>IFERROR(IF(X438="",0,CEILING((X438/$H438),1)*$H438),"")</f>
        <v>189</v>
      </c>
      <c r="Z438" s="36">
        <f>IFERROR(IF(Y438=0,"",ROUNDUP(Y438/H438,0)*0.01898),"")</f>
        <v>0.39857999999999999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193.553</v>
      </c>
      <c r="BN438" s="64">
        <f>IFERROR(Y438*I438/H438,"0")</f>
        <v>199.899</v>
      </c>
      <c r="BO438" s="64">
        <f>IFERROR(1/J438*(X438/H438),"0")</f>
        <v>0.31770833333333331</v>
      </c>
      <c r="BP438" s="64">
        <f>IFERROR(1/J438*(Y438/H438),"0")</f>
        <v>0.328125</v>
      </c>
    </row>
    <row r="439" spans="1:68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20.333333333333332</v>
      </c>
      <c r="Y439" s="771">
        <f>IFERROR(Y438/H438,"0")</f>
        <v>21</v>
      </c>
      <c r="Z439" s="771">
        <f>IFERROR(IF(Z438="",0,Z438),"0")</f>
        <v>0.39857999999999999</v>
      </c>
      <c r="AA439" s="772"/>
      <c r="AB439" s="772"/>
      <c r="AC439" s="772"/>
    </row>
    <row r="440" spans="1:68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183</v>
      </c>
      <c r="Y440" s="771">
        <f>IFERROR(SUM(Y438:Y438),"0")</f>
        <v>189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550</v>
      </c>
      <c r="Y459" s="770">
        <f>IFERROR(IF(X459="",0,CEILING((X459/$H459),1)*$H459),"")</f>
        <v>558</v>
      </c>
      <c r="Z459" s="36">
        <f>IFERROR(IF(Y459=0,"",ROUNDUP(Y459/H459,0)*0.01898),"")</f>
        <v>1.17676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581.7166666666667</v>
      </c>
      <c r="BN459" s="64">
        <f>IFERROR(Y459*I459/H459,"0")</f>
        <v>590.178</v>
      </c>
      <c r="BO459" s="64">
        <f>IFERROR(1/J459*(X459/H459),"0")</f>
        <v>0.95486111111111116</v>
      </c>
      <c r="BP459" s="64">
        <f>IFERROR(1/J459*(Y459/H459),"0")</f>
        <v>0.96875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61.111111111111114</v>
      </c>
      <c r="Y464" s="771">
        <f>IFERROR(Y459/H459,"0")+IFERROR(Y460/H460,"0")+IFERROR(Y461/H461,"0")+IFERROR(Y462/H462,"0")+IFERROR(Y463/H463,"0")</f>
        <v>62</v>
      </c>
      <c r="Z464" s="771">
        <f>IFERROR(IF(Z459="",0,Z459),"0")+IFERROR(IF(Z460="",0,Z460),"0")+IFERROR(IF(Z461="",0,Z461),"0")+IFERROR(IF(Z462="",0,Z462),"0")+IFERROR(IF(Z463="",0,Z463),"0")</f>
        <v>1.17676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550</v>
      </c>
      <c r="Y465" s="771">
        <f>IFERROR(SUM(Y459:Y463),"0")</f>
        <v>558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95</v>
      </c>
      <c r="Y477" s="770">
        <f t="shared" ref="Y477:Y494" si="97">IFERROR(IF(X477="",0,CEILING((X477/$H477),1)*$H477),"")</f>
        <v>97.2</v>
      </c>
      <c r="Z477" s="36">
        <f>IFERROR(IF(Y477=0,"",ROUNDUP(Y477/H477,0)*0.00902),"")</f>
        <v>0.16236</v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98.694444444444443</v>
      </c>
      <c r="BN477" s="64">
        <f t="shared" ref="BN477:BN494" si="99">IFERROR(Y477*I477/H477,"0")</f>
        <v>100.98</v>
      </c>
      <c r="BO477" s="64">
        <f t="shared" ref="BO477:BO494" si="100">IFERROR(1/J477*(X477/H477),"0")</f>
        <v>0.13327721661054995</v>
      </c>
      <c r="BP477" s="64">
        <f t="shared" ref="BP477:BP494" si="101">IFERROR(1/J477*(Y477/H477),"0")</f>
        <v>0.13636363636363635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35</v>
      </c>
      <c r="Y491" s="770">
        <f t="shared" si="97"/>
        <v>35.700000000000003</v>
      </c>
      <c r="Z491" s="36">
        <f t="shared" si="102"/>
        <v>8.5339999999999999E-2</v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37.166666666666664</v>
      </c>
      <c r="BN491" s="64">
        <f t="shared" si="99"/>
        <v>37.910000000000004</v>
      </c>
      <c r="BO491" s="64">
        <f t="shared" si="100"/>
        <v>7.1225071225071226E-2</v>
      </c>
      <c r="BP491" s="64">
        <f t="shared" si="101"/>
        <v>7.2649572649572655E-2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34.259259259259252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35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0.2477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130</v>
      </c>
      <c r="Y496" s="771">
        <f>IFERROR(SUM(Y477:Y494),"0")</f>
        <v>132.9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1</v>
      </c>
      <c r="Y503" s="770">
        <f>IFERROR(IF(X503="",0,CEILING((X503/$H503),1)*$H503),"")</f>
        <v>1.32</v>
      </c>
      <c r="Z503" s="36">
        <f>IFERROR(IF(Y503=0,"",ROUNDUP(Y503/H503,0)*0.00627),"")</f>
        <v>6.2700000000000004E-3</v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1.4242424242424241</v>
      </c>
      <c r="BN503" s="64">
        <f>IFERROR(Y503*I503/H503,"0")</f>
        <v>1.8799999999999997</v>
      </c>
      <c r="BO503" s="64">
        <f>IFERROR(1/J503*(X503/H503),"0")</f>
        <v>3.787878787878788E-3</v>
      </c>
      <c r="BP503" s="64">
        <f>IFERROR(1/J503*(Y503/H503),"0")</f>
        <v>5.0000000000000001E-3</v>
      </c>
    </row>
    <row r="504" spans="1:68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0.75757575757575757</v>
      </c>
      <c r="Y504" s="771">
        <f>IFERROR(Y503/H503,"0")</f>
        <v>1</v>
      </c>
      <c r="Z504" s="771">
        <f>IFERROR(IF(Z503="",0,Z503),"0")</f>
        <v>6.2700000000000004E-3</v>
      </c>
      <c r="AA504" s="772"/>
      <c r="AB504" s="772"/>
      <c r="AC504" s="772"/>
    </row>
    <row r="505" spans="1:68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1</v>
      </c>
      <c r="Y505" s="771">
        <f>IFERROR(SUM(Y503:Y503),"0")</f>
        <v>1.32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14</v>
      </c>
      <c r="Y523" s="770">
        <f>IFERROR(IF(X523="",0,CEILING((X523/$H523),1)*$H523),"")</f>
        <v>14.399999999999999</v>
      </c>
      <c r="Z523" s="36">
        <f>IFERROR(IF(Y523=0,"",ROUNDUP(Y523/H523,0)*0.00651),"")</f>
        <v>7.8119999999999995E-2</v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24.500000000000004</v>
      </c>
      <c r="BN523" s="64">
        <f>IFERROR(Y523*I523/H523,"0")</f>
        <v>25.2</v>
      </c>
      <c r="BO523" s="64">
        <f>IFERROR(1/J523*(X523/H523),"0")</f>
        <v>6.4102564102564111E-2</v>
      </c>
      <c r="BP523" s="64">
        <f>IFERROR(1/J523*(Y523/H523),"0")</f>
        <v>6.5934065934065936E-2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11.666666666666668</v>
      </c>
      <c r="Y525" s="771">
        <f>IFERROR(Y521/H521,"0")+IFERROR(Y522/H522,"0")+IFERROR(Y523/H523,"0")+IFERROR(Y524/H524,"0")</f>
        <v>12</v>
      </c>
      <c r="Z525" s="771">
        <f>IFERROR(IF(Z521="",0,Z521),"0")+IFERROR(IF(Z522="",0,Z522),"0")+IFERROR(IF(Z523="",0,Z523),"0")+IFERROR(IF(Z524="",0,Z524),"0")</f>
        <v>7.8119999999999995E-2</v>
      </c>
      <c r="AA525" s="772"/>
      <c r="AB525" s="772"/>
      <c r="AC525" s="772"/>
    </row>
    <row r="526" spans="1:68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14</v>
      </c>
      <c r="Y526" s="771">
        <f>IFERROR(SUM(Y521:Y524),"0")</f>
        <v>14.399999999999999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130</v>
      </c>
      <c r="Y539" s="770">
        <f t="shared" ref="Y539:Y553" si="103">IFERROR(IF(X539="",0,CEILING((X539/$H539),1)*$H539),"")</f>
        <v>132</v>
      </c>
      <c r="Z539" s="36">
        <f t="shared" ref="Z539:Z544" si="104">IFERROR(IF(Y539=0,"",ROUNDUP(Y539/H539,0)*0.01196),"")</f>
        <v>0.29899999999999999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138.86363636363635</v>
      </c>
      <c r="BN539" s="64">
        <f t="shared" ref="BN539:BN553" si="106">IFERROR(Y539*I539/H539,"0")</f>
        <v>140.99999999999997</v>
      </c>
      <c r="BO539" s="64">
        <f t="shared" ref="BO539:BO553" si="107">IFERROR(1/J539*(X539/H539),"0")</f>
        <v>0.23674242424242425</v>
      </c>
      <c r="BP539" s="64">
        <f t="shared" ref="BP539:BP553" si="108">IFERROR(1/J539*(Y539/H539),"0")</f>
        <v>0.24038461538461539</v>
      </c>
    </row>
    <row r="540" spans="1:68" ht="27" hidden="1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350</v>
      </c>
      <c r="Y542" s="770">
        <f t="shared" si="103"/>
        <v>353.76</v>
      </c>
      <c r="Z542" s="36">
        <f t="shared" si="104"/>
        <v>0.80132000000000003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373.86363636363637</v>
      </c>
      <c r="BN542" s="64">
        <f t="shared" si="106"/>
        <v>377.87999999999994</v>
      </c>
      <c r="BO542" s="64">
        <f t="shared" si="107"/>
        <v>0.63738344988344986</v>
      </c>
      <c r="BP542" s="64">
        <f t="shared" si="108"/>
        <v>0.64423076923076927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214</v>
      </c>
      <c r="Y544" s="770">
        <f t="shared" si="103"/>
        <v>216.48000000000002</v>
      </c>
      <c r="Z544" s="36">
        <f t="shared" si="104"/>
        <v>0.49036000000000002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228.59090909090909</v>
      </c>
      <c r="BN544" s="64">
        <f t="shared" si="106"/>
        <v>231.24</v>
      </c>
      <c r="BO544" s="64">
        <f t="shared" si="107"/>
        <v>0.38971445221445222</v>
      </c>
      <c r="BP544" s="64">
        <f t="shared" si="108"/>
        <v>0.39423076923076927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131.43939393939394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133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1.5906799999999999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694</v>
      </c>
      <c r="Y555" s="771">
        <f>IFERROR(SUM(Y539:Y553),"0")</f>
        <v>702.24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185</v>
      </c>
      <c r="Y558" s="770">
        <f>IFERROR(IF(X558="",0,CEILING((X558/$H558),1)*$H558),"")</f>
        <v>190.08</v>
      </c>
      <c r="Z558" s="36">
        <f>IFERROR(IF(Y558=0,"",ROUNDUP(Y558/H558,0)*0.01196),"")</f>
        <v>0.43056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197.61363636363632</v>
      </c>
      <c r="BN558" s="64">
        <f>IFERROR(Y558*I558/H558,"0")</f>
        <v>203.04000000000002</v>
      </c>
      <c r="BO558" s="64">
        <f>IFERROR(1/J558*(X558/H558),"0")</f>
        <v>0.3369026806526807</v>
      </c>
      <c r="BP558" s="64">
        <f>IFERROR(1/J558*(Y558/H558),"0")</f>
        <v>0.34615384615384615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35.037878787878789</v>
      </c>
      <c r="Y560" s="771">
        <f>IFERROR(Y557/H557,"0")+IFERROR(Y558/H558,"0")+IFERROR(Y559/H559,"0")</f>
        <v>36</v>
      </c>
      <c r="Z560" s="771">
        <f>IFERROR(IF(Z557="",0,Z557),"0")+IFERROR(IF(Z558="",0,Z558),"0")+IFERROR(IF(Z559="",0,Z559),"0")</f>
        <v>0.43056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185</v>
      </c>
      <c r="Y561" s="771">
        <f>IFERROR(SUM(Y557:Y559),"0")</f>
        <v>190.08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250</v>
      </c>
      <c r="Y563" s="770">
        <f t="shared" ref="Y563:Y576" si="109">IFERROR(IF(X563="",0,CEILING((X563/$H563),1)*$H563),"")</f>
        <v>253.44</v>
      </c>
      <c r="Z563" s="36">
        <f>IFERROR(IF(Y563=0,"",ROUNDUP(Y563/H563,0)*0.01196),"")</f>
        <v>0.57408000000000003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267.04545454545456</v>
      </c>
      <c r="BN563" s="64">
        <f t="shared" ref="BN563:BN576" si="111">IFERROR(Y563*I563/H563,"0")</f>
        <v>270.71999999999997</v>
      </c>
      <c r="BO563" s="64">
        <f t="shared" ref="BO563:BO576" si="112">IFERROR(1/J563*(X563/H563),"0")</f>
        <v>0.45527389277389274</v>
      </c>
      <c r="BP563" s="64">
        <f t="shared" ref="BP563:BP576" si="113">IFERROR(1/J563*(Y563/H563),"0")</f>
        <v>0.46153846153846156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110</v>
      </c>
      <c r="Y565" s="770">
        <f t="shared" si="109"/>
        <v>110.88000000000001</v>
      </c>
      <c r="Z565" s="36">
        <f>IFERROR(IF(Y565=0,"",ROUNDUP(Y565/H565,0)*0.01196),"")</f>
        <v>0.25115999999999999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117.49999999999999</v>
      </c>
      <c r="BN565" s="64">
        <f t="shared" si="111"/>
        <v>118.44</v>
      </c>
      <c r="BO565" s="64">
        <f t="shared" si="112"/>
        <v>0.20032051282051283</v>
      </c>
      <c r="BP565" s="64">
        <f t="shared" si="113"/>
        <v>0.20192307692307693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230</v>
      </c>
      <c r="Y567" s="770">
        <f t="shared" si="109"/>
        <v>232.32000000000002</v>
      </c>
      <c r="Z567" s="36">
        <f>IFERROR(IF(Y567=0,"",ROUNDUP(Y567/H567,0)*0.01196),"")</f>
        <v>0.52624000000000004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245.68181818181813</v>
      </c>
      <c r="BN567" s="64">
        <f t="shared" si="111"/>
        <v>248.16000000000003</v>
      </c>
      <c r="BO567" s="64">
        <f t="shared" si="112"/>
        <v>0.41885198135198132</v>
      </c>
      <c r="BP567" s="64">
        <f t="shared" si="113"/>
        <v>0.42307692307692313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111.74242424242422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113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1.35148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590</v>
      </c>
      <c r="Y578" s="771">
        <f>IFERROR(SUM(Y563:Y576),"0")</f>
        <v>596.64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9775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9941.8799999999974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10344.371575091574</v>
      </c>
      <c r="Y666" s="771">
        <f>IFERROR(SUM(BN22:BN662),"0")</f>
        <v>10520.535999999998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17</v>
      </c>
      <c r="Y667" s="38">
        <f>ROUNDUP(SUM(BP22:BP662),0)</f>
        <v>18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10769.371575091574</v>
      </c>
      <c r="Y668" s="771">
        <f>GrossWeightTotalR+PalletQtyTotalR*25</f>
        <v>10970.535999999998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1801.2143960764654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1827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19.84694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75.600000000000009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191.4</v>
      </c>
      <c r="E675" s="46">
        <f>IFERROR(Y99*1,"0")+IFERROR(Y100*1,"0")+IFERROR(Y101*1,"0")+IFERROR(Y105*1,"0")+IFERROR(Y106*1,"0")+IFERROR(Y107*1,"0")+IFERROR(Y108*1,"0")+IFERROR(Y109*1,"0")+IFERROR(Y110*1,"0")</f>
        <v>18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336.40000000000003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228.90000000000003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2133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71.599999999999994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321.60000000000002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391.79999999999995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3978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558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134.22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14.399999999999999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1488.96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6"/>
        <filter val="1 000,00"/>
        <filter val="1 150,00"/>
        <filter val="1 266,00"/>
        <filter val="1 801,21"/>
        <filter val="1,00"/>
        <filter val="10 344,37"/>
        <filter val="10 769,37"/>
        <filter val="10,22"/>
        <filter val="101,00"/>
        <filter val="103,00"/>
        <filter val="11,67"/>
        <filter val="110,00"/>
        <filter val="111,74"/>
        <filter val="12,02"/>
        <filter val="120,19"/>
        <filter val="130,00"/>
        <filter val="131,44"/>
        <filter val="133,33"/>
        <filter val="14,00"/>
        <filter val="14,77"/>
        <filter val="140,00"/>
        <filter val="152,00"/>
        <filter val="168,00"/>
        <filter val="17"/>
        <filter val="176,67"/>
        <filter val="18,00"/>
        <filter val="180,00"/>
        <filter val="183,00"/>
        <filter val="185,00"/>
        <filter val="19,00"/>
        <filter val="2 650,00"/>
        <filter val="20,33"/>
        <filter val="200,00"/>
        <filter val="204,00"/>
        <filter val="214,00"/>
        <filter val="22,21"/>
        <filter val="22,50"/>
        <filter val="220,00"/>
        <filter val="222,00"/>
        <filter val="230,00"/>
        <filter val="232,00"/>
        <filter val="240,00"/>
        <filter val="250,00"/>
        <filter val="251,00"/>
        <filter val="26,11"/>
        <filter val="260,00"/>
        <filter val="27,00"/>
        <filter val="28,00"/>
        <filter val="3,57"/>
        <filter val="30,00"/>
        <filter val="320,00"/>
        <filter val="34,26"/>
        <filter val="35,00"/>
        <filter val="35,04"/>
        <filter val="350,00"/>
        <filter val="376,00"/>
        <filter val="39,00"/>
        <filter val="4,00"/>
        <filter val="40,00"/>
        <filter val="46,00"/>
        <filter val="47,00"/>
        <filter val="47,06"/>
        <filter val="500,00"/>
        <filter val="51,00"/>
        <filter val="525,77"/>
        <filter val="531,00"/>
        <filter val="550,00"/>
        <filter val="57,00"/>
        <filter val="59,00"/>
        <filter val="590,00"/>
        <filter val="6,00"/>
        <filter val="6,20"/>
        <filter val="61,11"/>
        <filter val="63,00"/>
        <filter val="66,00"/>
        <filter val="66,67"/>
        <filter val="67,00"/>
        <filter val="694,00"/>
        <filter val="70,24"/>
        <filter val="8,00"/>
        <filter val="9 775,00"/>
        <filter val="92,00"/>
        <filter val="95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2025-02-13T08:07:42Z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