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46F604-36B1-47C4-AEC5-AF01C808FD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O278" i="1"/>
  <c r="BM278" i="1"/>
  <c r="Z278" i="1"/>
  <c r="Z280" i="1" s="1"/>
  <c r="Y278" i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P137" i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Z73" i="1" s="1"/>
  <c r="Y72" i="1"/>
  <c r="P72" i="1"/>
  <c r="BO71" i="1"/>
  <c r="BM71" i="1"/>
  <c r="Z71" i="1"/>
  <c r="Y71" i="1"/>
  <c r="Y73" i="1" s="1"/>
  <c r="P71" i="1"/>
  <c r="X68" i="1"/>
  <c r="X67" i="1"/>
  <c r="BO66" i="1"/>
  <c r="BM66" i="1"/>
  <c r="Z66" i="1"/>
  <c r="Y66" i="1"/>
  <c r="BP66" i="1" s="1"/>
  <c r="BO65" i="1"/>
  <c r="BM65" i="1"/>
  <c r="Z65" i="1"/>
  <c r="Y65" i="1"/>
  <c r="BP65" i="1" s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52" i="1" s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53" i="1" l="1"/>
  <c r="BN44" i="1"/>
  <c r="BN46" i="1"/>
  <c r="BN48" i="1"/>
  <c r="BN50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J9" i="1"/>
  <c r="X321" i="1"/>
  <c r="Y74" i="1"/>
  <c r="Y95" i="1"/>
  <c r="BP88" i="1"/>
  <c r="BN88" i="1"/>
  <c r="BP91" i="1"/>
  <c r="BN91" i="1"/>
  <c r="BP93" i="1"/>
  <c r="BN93" i="1"/>
  <c r="Y111" i="1"/>
  <c r="BP105" i="1"/>
  <c r="BN105" i="1"/>
  <c r="BP107" i="1"/>
  <c r="BN107" i="1"/>
  <c r="BP109" i="1"/>
  <c r="BN109" i="1"/>
  <c r="BP121" i="1"/>
  <c r="BN121" i="1"/>
  <c r="Y134" i="1"/>
  <c r="Y133" i="1"/>
  <c r="BP132" i="1"/>
  <c r="BN132" i="1"/>
  <c r="Y144" i="1"/>
  <c r="BP142" i="1"/>
  <c r="BN142" i="1"/>
  <c r="Y156" i="1"/>
  <c r="Y155" i="1"/>
  <c r="BP154" i="1"/>
  <c r="BN154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BP285" i="1"/>
  <c r="BN285" i="1"/>
  <c r="Y316" i="1"/>
  <c r="Y315" i="1"/>
  <c r="BP314" i="1"/>
  <c r="BN314" i="1"/>
  <c r="F9" i="1"/>
  <c r="F10" i="1"/>
  <c r="BN22" i="1"/>
  <c r="BP22" i="1"/>
  <c r="Y23" i="1"/>
  <c r="BN30" i="1"/>
  <c r="BN31" i="1"/>
  <c r="BN56" i="1"/>
  <c r="BP56" i="1"/>
  <c r="Y57" i="1"/>
  <c r="BN64" i="1"/>
  <c r="BP64" i="1"/>
  <c r="BN65" i="1"/>
  <c r="BN66" i="1"/>
  <c r="Y67" i="1"/>
  <c r="BN71" i="1"/>
  <c r="BP71" i="1"/>
  <c r="Z94" i="1"/>
  <c r="Y139" i="1"/>
  <c r="Y138" i="1"/>
  <c r="BP137" i="1"/>
  <c r="BN13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Y281" i="1"/>
  <c r="Y280" i="1"/>
  <c r="BP278" i="1"/>
  <c r="BN278" i="1"/>
  <c r="BP279" i="1"/>
  <c r="BN279" i="1"/>
  <c r="Y102" i="1"/>
  <c r="Z110" i="1"/>
  <c r="Y116" i="1"/>
  <c r="Y117" i="1"/>
  <c r="Y163" i="1"/>
  <c r="Z163" i="1"/>
  <c r="Z168" i="1"/>
  <c r="Z176" i="1"/>
  <c r="Y201" i="1"/>
  <c r="Z201" i="1"/>
  <c r="Z211" i="1"/>
  <c r="Z219" i="1"/>
  <c r="Z23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Y61" i="1"/>
  <c r="BP60" i="1"/>
  <c r="BN60" i="1"/>
  <c r="BP83" i="1"/>
  <c r="BN83" i="1"/>
  <c r="Y123" i="1"/>
  <c r="BP120" i="1"/>
  <c r="BN120" i="1"/>
  <c r="Y122" i="1"/>
  <c r="BP127" i="1"/>
  <c r="BN127" i="1"/>
  <c r="X318" i="1"/>
  <c r="X317" i="1"/>
  <c r="Z32" i="1"/>
  <c r="X319" i="1"/>
  <c r="Y40" i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7" i="1" l="1"/>
  <c r="Z322" i="1"/>
  <c r="X320" i="1"/>
  <c r="Y318" i="1"/>
  <c r="Y321" i="1"/>
  <c r="Y319" i="1"/>
  <c r="C330" i="1" l="1"/>
  <c r="Y320" i="1"/>
  <c r="A330" i="1" s="1"/>
  <c r="B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<sst xmlns="http://schemas.openxmlformats.org/spreadsheetml/2006/main" count="1558" uniqueCount="520">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</sst>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45705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0.41666666666666669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14</v>
      </c>
      <c r="Y28" s="325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84</v>
      </c>
      <c r="Y32" s="326">
        <f>IFERROR(SUM(Y28:Y31),"0")</f>
        <v>84</v>
      </c>
      <c r="Z32" s="326">
        <f>IFERROR(IF(Z28="",0,Z28),"0")+IFERROR(IF(Z29="",0,Z29),"0")+IFERROR(IF(Z30="",0,Z30),"0")+IFERROR(IF(Z31="",0,Z31),"0")</f>
        <v>0.79043999999999992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126</v>
      </c>
      <c r="Y33" s="326">
        <f>IFERROR(SUMPRODUCT(Y28:Y31*H28:H31),"0")</f>
        <v>126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24</v>
      </c>
      <c r="Y37" s="325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72</v>
      </c>
      <c r="Y39" s="326">
        <f>IFERROR(SUM(Y36:Y38),"0")</f>
        <v>72</v>
      </c>
      <c r="Z39" s="326">
        <f>IFERROR(IF(Z36="",0,Z36),"0")+IFERROR(IF(Z37="",0,Z37),"0")+IFERROR(IF(Z38="",0,Z38),"0")</f>
        <v>1.1160000000000001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403.19999999999993</v>
      </c>
      <c r="Y40" s="326">
        <f>IFERROR(SUMPRODUCT(Y36:Y38*H36:H38),"0")</f>
        <v>403.19999999999993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72</v>
      </c>
      <c r="Y45" s="325">
        <f t="shared" si="0"/>
        <v>72</v>
      </c>
      <c r="Z45" s="36">
        <f t="shared" si="1"/>
        <v>1.1160000000000001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525.6</v>
      </c>
      <c r="BN45" s="67">
        <f t="shared" si="3"/>
        <v>525.6</v>
      </c>
      <c r="BO45" s="67">
        <f t="shared" si="4"/>
        <v>0.8571428571428571</v>
      </c>
      <c r="BP45" s="67">
        <f t="shared" si="5"/>
        <v>0.8571428571428571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72</v>
      </c>
      <c r="Y52" s="326">
        <f>IFERROR(SUM(Y43:Y51),"0")</f>
        <v>72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1.1160000000000001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504</v>
      </c>
      <c r="Y53" s="326">
        <f>IFERROR(SUMPRODUCT(Y43:Y51*H43:H51),"0")</f>
        <v>504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60</v>
      </c>
      <c r="Y72" s="325">
        <f>IFERROR(IF(X72="","",X72),"")</f>
        <v>60</v>
      </c>
      <c r="Z72" s="36">
        <f>IFERROR(IF(X72="","",X72*0.00866),"")</f>
        <v>0.51959999999999995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312.79199999999997</v>
      </c>
      <c r="BN72" s="67">
        <f>IFERROR(Y72*I72,"0")</f>
        <v>312.79199999999997</v>
      </c>
      <c r="BO72" s="67">
        <f>IFERROR(X72/J72,"0")</f>
        <v>0.41666666666666669</v>
      </c>
      <c r="BP72" s="67">
        <f>IFERROR(Y72/J72,"0")</f>
        <v>0.41666666666666669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60</v>
      </c>
      <c r="Y73" s="326">
        <f>IFERROR(SUM(Y71:Y72),"0")</f>
        <v>60</v>
      </c>
      <c r="Z73" s="326">
        <f>IFERROR(IF(Z71="",0,Z71),"0")+IFERROR(IF(Z72="",0,Z72),"0")</f>
        <v>0.51959999999999995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300</v>
      </c>
      <c r="Y74" s="326">
        <f>IFERROR(SUMPRODUCT(Y71:Y72*H71:H72),"0")</f>
        <v>300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14</v>
      </c>
      <c r="Y82" s="325">
        <f>IFERROR(IF(X82="","",X82),"")</f>
        <v>14</v>
      </c>
      <c r="Z82" s="36">
        <f>IFERROR(IF(X82="","",X82*0.01788),"")</f>
        <v>0.25031999999999999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14</v>
      </c>
      <c r="Y83" s="325">
        <f>IFERROR(IF(X83="","",X83),"")</f>
        <v>14</v>
      </c>
      <c r="Z83" s="36">
        <f>IFERROR(IF(X83="","",X83*0.01788),"")</f>
        <v>0.25031999999999999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14</v>
      </c>
      <c r="Y90" s="325">
        <f t="shared" si="6"/>
        <v>14</v>
      </c>
      <c r="Z90" s="36">
        <f t="shared" si="7"/>
        <v>0.25031999999999999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60.250400000000006</v>
      </c>
      <c r="BN90" s="67">
        <f t="shared" si="9"/>
        <v>60.250400000000006</v>
      </c>
      <c r="BO90" s="67">
        <f t="shared" si="10"/>
        <v>0.2</v>
      </c>
      <c r="BP90" s="67">
        <f t="shared" si="11"/>
        <v>0.2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56</v>
      </c>
      <c r="Y91" s="325">
        <f t="shared" si="6"/>
        <v>56</v>
      </c>
      <c r="Z91" s="36">
        <f t="shared" si="7"/>
        <v>1.0012799999999999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241.00160000000002</v>
      </c>
      <c r="BN91" s="67">
        <f t="shared" si="9"/>
        <v>241.00160000000002</v>
      </c>
      <c r="BO91" s="67">
        <f t="shared" si="10"/>
        <v>0.8</v>
      </c>
      <c r="BP91" s="67">
        <f t="shared" si="11"/>
        <v>0.8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112</v>
      </c>
      <c r="Y94" s="326">
        <f>IFERROR(SUM(Y88:Y93),"0")</f>
        <v>112</v>
      </c>
      <c r="Z94" s="326">
        <f>IFERROR(IF(Z88="",0,Z88),"0")+IFERROR(IF(Z89="",0,Z89),"0")+IFERROR(IF(Z90="",0,Z90),"0")+IFERROR(IF(Z91="",0,Z91),"0")+IFERROR(IF(Z92="",0,Z92),"0")+IFERROR(IF(Z93="",0,Z93),"0")</f>
        <v>2.0025599999999999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403.2</v>
      </c>
      <c r="Y95" s="326">
        <f>IFERROR(SUMPRODUCT(Y88:Y93*H88:H93),"0")</f>
        <v>403.2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28</v>
      </c>
      <c r="Y98" s="325">
        <f>IFERROR(IF(X98="","",X98),"")</f>
        <v>28</v>
      </c>
      <c r="Z98" s="36">
        <f>IFERROR(IF(X98="","",X98*0.01788),"")</f>
        <v>0.50063999999999997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14</v>
      </c>
      <c r="Y99" s="325">
        <f>IFERROR(IF(X99="","",X99),"")</f>
        <v>14</v>
      </c>
      <c r="Z99" s="36">
        <f>IFERROR(IF(X99="","",X99*0.00936),"")</f>
        <v>0.13103999999999999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34.876800000000003</v>
      </c>
      <c r="BN99" s="67">
        <f>IFERROR(Y99*I99,"0")</f>
        <v>34.876800000000003</v>
      </c>
      <c r="BO99" s="67">
        <f>IFERROR(X99/J99,"0")</f>
        <v>0.1111111111111111</v>
      </c>
      <c r="BP99" s="67">
        <f>IFERROR(Y99/J99,"0")</f>
        <v>0.1111111111111111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42</v>
      </c>
      <c r="Y101" s="326">
        <f>IFERROR(SUM(Y98:Y100),"0")</f>
        <v>42</v>
      </c>
      <c r="Z101" s="326">
        <f>IFERROR(IF(Z98="",0,Z98),"0")+IFERROR(IF(Z99="",0,Z99),"0")+IFERROR(IF(Z100="",0,Z100),"0")</f>
        <v>0.63168000000000002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131.04</v>
      </c>
      <c r="Y102" s="326">
        <f>IFERROR(SUMPRODUCT(Y98:Y100*H98:H100),"0")</f>
        <v>131.04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12</v>
      </c>
      <c r="Y109" s="325">
        <f>IFERROR(IF(X109="","",X109),"")</f>
        <v>12</v>
      </c>
      <c r="Z109" s="36">
        <f>IFERROR(IF(X109="","",X109*0.0155),"")</f>
        <v>0.186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12</v>
      </c>
      <c r="Y110" s="326">
        <f>IFERROR(SUM(Y105:Y109),"0")</f>
        <v>12</v>
      </c>
      <c r="Z110" s="326">
        <f>IFERROR(IF(Z105="",0,Z105),"0")+IFERROR(IF(Z106="",0,Z106),"0")+IFERROR(IF(Z107="",0,Z107),"0")+IFERROR(IF(Z108="",0,Z108),"0")+IFERROR(IF(Z109="",0,Z109),"0")</f>
        <v>0.186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84</v>
      </c>
      <c r="Y111" s="326">
        <f>IFERROR(SUMPRODUCT(Y105:Y109*H105:H109),"0")</f>
        <v>84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28</v>
      </c>
      <c r="Y114" s="325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42</v>
      </c>
      <c r="Y115" s="325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155.55119999999999</v>
      </c>
      <c r="BN115" s="67">
        <f>IFERROR(Y115*I115,"0")</f>
        <v>155.55119999999999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70</v>
      </c>
      <c r="Y116" s="326">
        <f>IFERROR(SUM(Y114:Y115),"0")</f>
        <v>70</v>
      </c>
      <c r="Z116" s="326">
        <f>IFERROR(IF(Z114="",0,Z114),"0")+IFERROR(IF(Z115="",0,Z115),"0")</f>
        <v>1.2515999999999998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210</v>
      </c>
      <c r="Y117" s="326">
        <f>IFERROR(SUMPRODUCT(Y114:Y115*H114:H115),"0")</f>
        <v>210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14</v>
      </c>
      <c r="Y120" s="325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108</v>
      </c>
      <c r="Y161" s="325">
        <f>IFERROR(IF(X161="","",X161),"")</f>
        <v>108</v>
      </c>
      <c r="Z161" s="36">
        <f>IFERROR(IF(X161="","",X161*0.00866),"")</f>
        <v>0.93527999999999989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563.02559999999994</v>
      </c>
      <c r="BN161" s="67">
        <f>IFERROR(Y161*I161,"0")</f>
        <v>563.02559999999994</v>
      </c>
      <c r="BO161" s="67">
        <f>IFERROR(X161/J161,"0")</f>
        <v>0.75</v>
      </c>
      <c r="BP161" s="67">
        <f>IFERROR(Y161/J161,"0")</f>
        <v>0.75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108</v>
      </c>
      <c r="Y163" s="326">
        <f>IFERROR(SUM(Y159:Y162),"0")</f>
        <v>108</v>
      </c>
      <c r="Z163" s="326">
        <f>IFERROR(IF(Z159="",0,Z159),"0")+IFERROR(IF(Z160="",0,Z160),"0")+IFERROR(IF(Z161="",0,Z161),"0")+IFERROR(IF(Z162="",0,Z162),"0")</f>
        <v>0.93527999999999989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540</v>
      </c>
      <c r="Y164" s="326">
        <f>IFERROR(SUMPRODUCT(Y159:Y162*H159:H162),"0")</f>
        <v>540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168</v>
      </c>
      <c r="Y173" s="325">
        <f>IFERROR(IF(X173="","",X173),"")</f>
        <v>168</v>
      </c>
      <c r="Z173" s="36">
        <f>IFERROR(IF(X173="","",X173*0.01788),"")</f>
        <v>3.0038399999999998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569.18399999999997</v>
      </c>
      <c r="BN173" s="67">
        <f>IFERROR(Y173*I173,"0")</f>
        <v>569.18399999999997</v>
      </c>
      <c r="BO173" s="67">
        <f>IFERROR(X173/J173,"0")</f>
        <v>2.4</v>
      </c>
      <c r="BP173" s="67">
        <f>IFERROR(Y173/J173,"0")</f>
        <v>2.4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14</v>
      </c>
      <c r="Y174" s="325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47.432000000000002</v>
      </c>
      <c r="BN174" s="67">
        <f>IFERROR(Y174*I174,"0")</f>
        <v>47.432000000000002</v>
      </c>
      <c r="BO174" s="67">
        <f>IFERROR(X174/J174,"0")</f>
        <v>0.2</v>
      </c>
      <c r="BP174" s="67">
        <f>IFERROR(Y174/J174,"0")</f>
        <v>0.2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210</v>
      </c>
      <c r="Y176" s="326">
        <f>IFERROR(SUM(Y173:Y175),"0")</f>
        <v>210</v>
      </c>
      <c r="Z176" s="326">
        <f>IFERROR(IF(Z173="",0,Z173),"0")+IFERROR(IF(Z174="",0,Z174),"0")+IFERROR(IF(Z175="",0,Z175),"0")</f>
        <v>3.7547999999999995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630</v>
      </c>
      <c r="Y177" s="326">
        <f>IFERROR(SUMPRODUCT(Y173:Y175*H173:H175),"0")</f>
        <v>630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24</v>
      </c>
      <c r="Y198" s="325">
        <f>IFERROR(IF(X198="","",X198),"")</f>
        <v>24</v>
      </c>
      <c r="Z198" s="36">
        <f>IFERROR(IF(X198="","",X198*0.0155),"")</f>
        <v>0.372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140.88</v>
      </c>
      <c r="BN198" s="67">
        <f>IFERROR(Y198*I198,"0")</f>
        <v>140.88</v>
      </c>
      <c r="BO198" s="67">
        <f>IFERROR(X198/J198,"0")</f>
        <v>0.2857142857142857</v>
      </c>
      <c r="BP198" s="67">
        <f>IFERROR(Y198/J198,"0")</f>
        <v>0.2857142857142857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24</v>
      </c>
      <c r="Y201" s="326">
        <f>IFERROR(SUM(Y198:Y200),"0")</f>
        <v>24</v>
      </c>
      <c r="Z201" s="326">
        <f>IFERROR(IF(Z198="",0,Z198),"0")+IFERROR(IF(Z199="",0,Z199),"0")+IFERROR(IF(Z200="",0,Z200),"0")</f>
        <v>0.372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134.39999999999998</v>
      </c>
      <c r="Y202" s="326">
        <f>IFERROR(SUMPRODUCT(Y198:Y200*H198:H200),"0")</f>
        <v>134.39999999999998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12</v>
      </c>
      <c r="Y211" s="326">
        <f>IFERROR(SUM(Y205:Y210),"0")</f>
        <v>12</v>
      </c>
      <c r="Z211" s="326">
        <f>IFERROR(IF(Z205="",0,Z205),"0")+IFERROR(IF(Z206="",0,Z206),"0")+IFERROR(IF(Z207="",0,Z207),"0")+IFERROR(IF(Z208="",0,Z208),"0")+IFERROR(IF(Z209="",0,Z209),"0")+IFERROR(IF(Z210="",0,Z210),"0")</f>
        <v>0.186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67.199999999999989</v>
      </c>
      <c r="Y212" s="326">
        <f>IFERROR(SUMPRODUCT(Y205:Y210*H205:H210),"0")</f>
        <v>67.199999999999989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12</v>
      </c>
      <c r="Y278" s="325">
        <f>IFERROR(IF(X278="","",X278),"")</f>
        <v>12</v>
      </c>
      <c r="Z278" s="36">
        <f>IFERROR(IF(X278="","",X278*0.0155),"")</f>
        <v>0.186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75.12</v>
      </c>
      <c r="BN278" s="67">
        <f>IFERROR(Y278*I278,"0")</f>
        <v>75.12</v>
      </c>
      <c r="BO278" s="67">
        <f>IFERROR(X278/J278,"0")</f>
        <v>0.14285714285714285</v>
      </c>
      <c r="BP278" s="67">
        <f>IFERROR(Y278/J278,"0")</f>
        <v>0.14285714285714285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12</v>
      </c>
      <c r="Y280" s="326">
        <f>IFERROR(SUM(Y278:Y279),"0")</f>
        <v>12</v>
      </c>
      <c r="Z280" s="326">
        <f>IFERROR(IF(Z278="",0,Z278),"0")+IFERROR(IF(Z279="",0,Z279),"0")</f>
        <v>0.186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72</v>
      </c>
      <c r="Y281" s="326">
        <f>IFERROR(SUMPRODUCT(Y278:Y279*H278:H279),"0")</f>
        <v>72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14</v>
      </c>
      <c r="Y283" s="325">
        <f>IFERROR(IF(X283="","",X283),"")</f>
        <v>14</v>
      </c>
      <c r="Z283" s="36">
        <f>IFERROR(IF(X283="","",X283*0.00936),"")</f>
        <v>0.13103999999999999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40.468400000000003</v>
      </c>
      <c r="BN283" s="67">
        <f>IFERROR(Y283*I283,"0")</f>
        <v>40.468400000000003</v>
      </c>
      <c r="BO283" s="67">
        <f>IFERROR(X283/J283,"0")</f>
        <v>0.1111111111111111</v>
      </c>
      <c r="BP283" s="67">
        <f>IFERROR(Y283/J283,"0")</f>
        <v>0.1111111111111111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84</v>
      </c>
      <c r="Y284" s="325">
        <f>IFERROR(IF(X284="","",X284),"")</f>
        <v>84</v>
      </c>
      <c r="Z284" s="36">
        <f>IFERROR(IF(X284="","",X284*0.0155),"")</f>
        <v>1.302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439.74</v>
      </c>
      <c r="BN284" s="67">
        <f>IFERROR(Y284*I284,"0")</f>
        <v>439.74</v>
      </c>
      <c r="BO284" s="67">
        <f>IFERROR(X284/J284,"0")</f>
        <v>1</v>
      </c>
      <c r="BP284" s="67">
        <f>IFERROR(Y284/J284,"0")</f>
        <v>1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98</v>
      </c>
      <c r="Y286" s="326">
        <f>IFERROR(SUM(Y283:Y285),"0")</f>
        <v>98</v>
      </c>
      <c r="Z286" s="326">
        <f>IFERROR(IF(Z283="",0,Z283),"0")+IFERROR(IF(Z284="",0,Z284),"0")+IFERROR(IF(Z285="",0,Z285),"0")</f>
        <v>1.4330400000000001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457.8</v>
      </c>
      <c r="Y287" s="326">
        <f>IFERROR(SUMPRODUCT(Y283:Y285*H283:H285),"0")</f>
        <v>457.8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56</v>
      </c>
      <c r="Y296" s="325">
        <f t="shared" si="18"/>
        <v>56</v>
      </c>
      <c r="Z296" s="36">
        <f t="shared" si="23"/>
        <v>0.52415999999999996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217.952</v>
      </c>
      <c r="BN296" s="67">
        <f t="shared" si="20"/>
        <v>217.952</v>
      </c>
      <c r="BO296" s="67">
        <f t="shared" si="21"/>
        <v>0.44444444444444442</v>
      </c>
      <c r="BP296" s="67">
        <f t="shared" si="22"/>
        <v>0.44444444444444442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124</v>
      </c>
      <c r="Y310" s="326">
        <f>IFERROR(SUM(Y289:Y309),"0")</f>
        <v>124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1.2343199999999999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460.80000000000007</v>
      </c>
      <c r="Y311" s="326">
        <f>IFERROR(SUMPRODUCT(Y289:Y309*H289:H309),"0")</f>
        <v>460.80000000000007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5031.24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5031.24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5516.0787999999993</v>
      </c>
      <c r="Y318" s="326">
        <f>IFERROR(SUM(BN22:BN314),"0")</f>
        <v>5516.0787999999993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15</v>
      </c>
      <c r="Y319" s="38">
        <f>ROUNDUP(SUM(BP22:BP314),0)</f>
        <v>15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5891.0787999999993</v>
      </c>
      <c r="Y320" s="326">
        <f>GrossWeightTotalR+PalletQtyTotalR*25</f>
        <v>5891.0787999999993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1248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1248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18.0078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126</v>
      </c>
      <c r="D327" s="46">
        <f>IFERROR(X36*H36,"0")+IFERROR(X37*H37,"0")+IFERROR(X38*H38,"0")</f>
        <v>403.19999999999993</v>
      </c>
      <c r="E327" s="46">
        <f>IFERROR(X43*H43,"0")+IFERROR(X44*H44,"0")+IFERROR(X45*H45,"0")+IFERROR(X46*H46,"0")+IFERROR(X47*H47,"0")+IFERROR(X48*H48,"0")+IFERROR(X49*H49,"0")+IFERROR(X50*H50,"0")+IFERROR(X51*H51,"0")</f>
        <v>504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300</v>
      </c>
      <c r="H327" s="46">
        <f>IFERROR(X77*H77,"0")</f>
        <v>50.4</v>
      </c>
      <c r="I327" s="46">
        <f>IFERROR(X82*H82,"0")+IFERROR(X83*H83,"0")</f>
        <v>100.8</v>
      </c>
      <c r="J327" s="46">
        <f>IFERROR(X88*H88,"0")+IFERROR(X89*H89,"0")+IFERROR(X90*H90,"0")+IFERROR(X91*H91,"0")+IFERROR(X92*H92,"0")+IFERROR(X93*H93,"0")</f>
        <v>403.2</v>
      </c>
      <c r="K327" s="46">
        <f>IFERROR(X98*H98,"0")+IFERROR(X99*H99,"0")+IFERROR(X100*H100,"0")</f>
        <v>131.04</v>
      </c>
      <c r="L327" s="46">
        <f>IFERROR(X105*H105,"0")+IFERROR(X106*H106,"0")+IFERROR(X107*H107,"0")+IFERROR(X108*H108,"0")+IFERROR(X109*H109,"0")</f>
        <v>84</v>
      </c>
      <c r="M327" s="46">
        <f>IFERROR(X114*H114,"0")+IFERROR(X115*H115,"0")</f>
        <v>210</v>
      </c>
      <c r="N327" s="322"/>
      <c r="O327" s="46">
        <f>IFERROR(X120*H120,"0")+IFERROR(X121*H121,"0")</f>
        <v>84</v>
      </c>
      <c r="P327" s="46">
        <f>IFERROR(X126*H126,"0")+IFERROR(X127*H127,"0")</f>
        <v>126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600</v>
      </c>
      <c r="W327" s="46">
        <f>IFERROR(X173*H173,"0")+IFERROR(X174*H174,"0")+IFERROR(X175*H175,"0")+IFERROR(X179*H179,"0")</f>
        <v>630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134.39999999999998</v>
      </c>
      <c r="AA327" s="46">
        <f>IFERROR(X205*H205,"0")+IFERROR(X206*H206,"0")+IFERROR(X207*H207,"0")+IFERROR(X208*H208,"0")+IFERROR(X209*H209,"0")+IFERROR(X210*H210,"0")</f>
        <v>67.199999999999989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990.6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2179.1999999999998</v>
      </c>
      <c r="B330" s="60">
        <f>SUMPRODUCT(--(BB:BB="ПГП"),--(W:W="кор"),H:H,Y:Y)+SUMPRODUCT(--(BB:BB="ПГП"),--(W:W="кг"),Y:Y)</f>
        <v>2852.0399999999995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8,00"/>
        <filter val="100,80"/>
        <filter val="108,00"/>
        <filter val="112,00"/>
        <filter val="12,00"/>
        <filter val="124,00"/>
        <filter val="126,00"/>
        <filter val="131,04"/>
        <filter val="134,40"/>
        <filter val="14,00"/>
        <filter val="15"/>
        <filter val="168,00"/>
        <filter val="210,00"/>
        <filter val="24,00"/>
        <filter val="28,00"/>
        <filter val="300,00"/>
        <filter val="403,20"/>
        <filter val="42,00"/>
        <filter val="457,80"/>
        <filter val="460,80"/>
        <filter val="5 031,24"/>
        <filter val="5 516,08"/>
        <filter val="5 891,08"/>
        <filter val="50,40"/>
        <filter val="504,00"/>
        <filter val="540,00"/>
        <filter val="56,00"/>
        <filter val="60,00"/>
        <filter val="630,00"/>
        <filter val="67,20"/>
        <filter val="70,00"/>
        <filter val="72,00"/>
        <filter val="84,00"/>
        <filter val="86,40"/>
        <filter val="98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