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DDC25B-06B8-46EF-9DE4-0875BB5E7F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P644" i="1" s="1"/>
  <c r="BO643" i="1"/>
  <c r="BM643" i="1"/>
  <c r="Y643" i="1"/>
  <c r="BP643" i="1" s="1"/>
  <c r="BO642" i="1"/>
  <c r="BM642" i="1"/>
  <c r="Y642" i="1"/>
  <c r="BP642" i="1" s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P609" i="1" s="1"/>
  <c r="BO608" i="1"/>
  <c r="BM608" i="1"/>
  <c r="Y608" i="1"/>
  <c r="BP608" i="1" s="1"/>
  <c r="BO607" i="1"/>
  <c r="BM607" i="1"/>
  <c r="Y607" i="1"/>
  <c r="BP607" i="1" s="1"/>
  <c r="BO606" i="1"/>
  <c r="BM606" i="1"/>
  <c r="Y606" i="1"/>
  <c r="BP606" i="1" s="1"/>
  <c r="BO605" i="1"/>
  <c r="BM605" i="1"/>
  <c r="Y605" i="1"/>
  <c r="BP605" i="1" s="1"/>
  <c r="BO604" i="1"/>
  <c r="BM604" i="1"/>
  <c r="Y604" i="1"/>
  <c r="BP604" i="1" s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P587" i="1" s="1"/>
  <c r="BO586" i="1"/>
  <c r="BM586" i="1"/>
  <c r="Y586" i="1"/>
  <c r="Y589" i="1" s="1"/>
  <c r="P586" i="1"/>
  <c r="X584" i="1"/>
  <c r="X583" i="1"/>
  <c r="BO582" i="1"/>
  <c r="BM582" i="1"/>
  <c r="Y582" i="1"/>
  <c r="BP582" i="1" s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BP514" i="1" s="1"/>
  <c r="BO513" i="1"/>
  <c r="BM513" i="1"/>
  <c r="Y513" i="1"/>
  <c r="BP513" i="1" s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O499" i="1"/>
  <c r="BM499" i="1"/>
  <c r="Y499" i="1"/>
  <c r="BP499" i="1" s="1"/>
  <c r="P499" i="1"/>
  <c r="BO498" i="1"/>
  <c r="BM498" i="1"/>
  <c r="Y498" i="1"/>
  <c r="Y500" i="1" s="1"/>
  <c r="P498" i="1"/>
  <c r="X496" i="1"/>
  <c r="X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BP463" i="1" s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BP455" i="1" s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BP443" i="1" s="1"/>
  <c r="P443" i="1"/>
  <c r="X440" i="1"/>
  <c r="X439" i="1"/>
  <c r="BO438" i="1"/>
  <c r="BM438" i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BP407" i="1" s="1"/>
  <c r="P407" i="1"/>
  <c r="X405" i="1"/>
  <c r="X404" i="1"/>
  <c r="BO403" i="1"/>
  <c r="BM403" i="1"/>
  <c r="Y403" i="1"/>
  <c r="Y404" i="1" s="1"/>
  <c r="P403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P336" i="1"/>
  <c r="BO335" i="1"/>
  <c r="BM335" i="1"/>
  <c r="Y335" i="1"/>
  <c r="Y337" i="1" s="1"/>
  <c r="P335" i="1"/>
  <c r="X332" i="1"/>
  <c r="X331" i="1"/>
  <c r="BO330" i="1"/>
  <c r="BM330" i="1"/>
  <c r="Y330" i="1"/>
  <c r="P330" i="1"/>
  <c r="BO329" i="1"/>
  <c r="BM329" i="1"/>
  <c r="Y329" i="1"/>
  <c r="BP329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2" i="1" s="1"/>
  <c r="P321" i="1"/>
  <c r="X318" i="1"/>
  <c r="X317" i="1"/>
  <c r="BO316" i="1"/>
  <c r="BM316" i="1"/>
  <c r="Y316" i="1"/>
  <c r="BP316" i="1" s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P235" i="1" s="1"/>
  <c r="BO234" i="1"/>
  <c r="BM234" i="1"/>
  <c r="Y234" i="1"/>
  <c r="BP234" i="1" s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BO156" i="1"/>
  <c r="BM156" i="1"/>
  <c r="Y156" i="1"/>
  <c r="BN156" i="1" s="1"/>
  <c r="X154" i="1"/>
  <c r="X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255" i="1" l="1"/>
  <c r="BN255" i="1"/>
  <c r="Z255" i="1"/>
  <c r="BP278" i="1"/>
  <c r="BN278" i="1"/>
  <c r="Z278" i="1"/>
  <c r="BP336" i="1"/>
  <c r="BN336" i="1"/>
  <c r="Z336" i="1"/>
  <c r="BP375" i="1"/>
  <c r="BN375" i="1"/>
  <c r="Z375" i="1"/>
  <c r="BP417" i="1"/>
  <c r="BN417" i="1"/>
  <c r="Z417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X666" i="1"/>
  <c r="X669" i="1"/>
  <c r="Z27" i="1"/>
  <c r="BN27" i="1"/>
  <c r="Z28" i="1"/>
  <c r="BN28" i="1"/>
  <c r="Z29" i="1"/>
  <c r="BN29" i="1"/>
  <c r="Z30" i="1"/>
  <c r="BN30" i="1"/>
  <c r="Z46" i="1"/>
  <c r="BN46" i="1"/>
  <c r="Z61" i="1"/>
  <c r="BN61" i="1"/>
  <c r="Z75" i="1"/>
  <c r="BN75" i="1"/>
  <c r="Z85" i="1"/>
  <c r="BN85" i="1"/>
  <c r="Z106" i="1"/>
  <c r="BN106" i="1"/>
  <c r="Z118" i="1"/>
  <c r="BN118" i="1"/>
  <c r="Z134" i="1"/>
  <c r="BN134" i="1"/>
  <c r="Z151" i="1"/>
  <c r="BN151" i="1"/>
  <c r="Y154" i="1"/>
  <c r="Z156" i="1"/>
  <c r="Z158" i="1"/>
  <c r="BN158" i="1"/>
  <c r="Z175" i="1"/>
  <c r="BN175" i="1"/>
  <c r="Y178" i="1"/>
  <c r="I675" i="1"/>
  <c r="Y194" i="1"/>
  <c r="Z193" i="1"/>
  <c r="BN193" i="1"/>
  <c r="Z210" i="1"/>
  <c r="BN210" i="1"/>
  <c r="Z222" i="1"/>
  <c r="BN222" i="1"/>
  <c r="Z234" i="1"/>
  <c r="BN234" i="1"/>
  <c r="Z235" i="1"/>
  <c r="BN235" i="1"/>
  <c r="BP244" i="1"/>
  <c r="BN244" i="1"/>
  <c r="Z244" i="1"/>
  <c r="BP263" i="1"/>
  <c r="BN263" i="1"/>
  <c r="Z263" i="1"/>
  <c r="BP297" i="1"/>
  <c r="BN297" i="1"/>
  <c r="Z297" i="1"/>
  <c r="BP360" i="1"/>
  <c r="BN360" i="1"/>
  <c r="Z360" i="1"/>
  <c r="BP396" i="1"/>
  <c r="BN396" i="1"/>
  <c r="Z396" i="1"/>
  <c r="BP429" i="1"/>
  <c r="BN429" i="1"/>
  <c r="Z429" i="1"/>
  <c r="BP449" i="1"/>
  <c r="BN449" i="1"/>
  <c r="Z449" i="1"/>
  <c r="BP478" i="1"/>
  <c r="BN478" i="1"/>
  <c r="Z478" i="1"/>
  <c r="BP484" i="1"/>
  <c r="BN484" i="1"/>
  <c r="Z484" i="1"/>
  <c r="BP492" i="1"/>
  <c r="BN492" i="1"/>
  <c r="Z492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Y611" i="1"/>
  <c r="Y646" i="1"/>
  <c r="BP198" i="1"/>
  <c r="BN198" i="1"/>
  <c r="Z198" i="1"/>
  <c r="BP212" i="1"/>
  <c r="BN212" i="1"/>
  <c r="Z212" i="1"/>
  <c r="BP224" i="1"/>
  <c r="BN224" i="1"/>
  <c r="Z224" i="1"/>
  <c r="BP237" i="1"/>
  <c r="BN237" i="1"/>
  <c r="Z237" i="1"/>
  <c r="BP250" i="1"/>
  <c r="BN250" i="1"/>
  <c r="Z250" i="1"/>
  <c r="BP261" i="1"/>
  <c r="BN261" i="1"/>
  <c r="Z261" i="1"/>
  <c r="Y164" i="1"/>
  <c r="BP163" i="1"/>
  <c r="BN163" i="1"/>
  <c r="Z163" i="1"/>
  <c r="Z164" i="1" s="1"/>
  <c r="Y173" i="1"/>
  <c r="BP167" i="1"/>
  <c r="BN167" i="1"/>
  <c r="Z167" i="1"/>
  <c r="BP187" i="1"/>
  <c r="BN187" i="1"/>
  <c r="Z187" i="1"/>
  <c r="B675" i="1"/>
  <c r="X667" i="1"/>
  <c r="Y33" i="1"/>
  <c r="Z32" i="1"/>
  <c r="BN32" i="1"/>
  <c r="Z44" i="1"/>
  <c r="BN44" i="1"/>
  <c r="Z52" i="1"/>
  <c r="BN52" i="1"/>
  <c r="Z59" i="1"/>
  <c r="BN59" i="1"/>
  <c r="Z63" i="1"/>
  <c r="BN63" i="1"/>
  <c r="Y71" i="1"/>
  <c r="Z69" i="1"/>
  <c r="BN69" i="1"/>
  <c r="Y80" i="1"/>
  <c r="Z77" i="1"/>
  <c r="BN77" i="1"/>
  <c r="Z83" i="1"/>
  <c r="BN83" i="1"/>
  <c r="BP83" i="1"/>
  <c r="Y90" i="1"/>
  <c r="Z87" i="1"/>
  <c r="BN87" i="1"/>
  <c r="Y96" i="1"/>
  <c r="Z100" i="1"/>
  <c r="BN100" i="1"/>
  <c r="Y112" i="1"/>
  <c r="Z108" i="1"/>
  <c r="BN108" i="1"/>
  <c r="Z116" i="1"/>
  <c r="BN116" i="1"/>
  <c r="Z124" i="1"/>
  <c r="BN124" i="1"/>
  <c r="Y137" i="1"/>
  <c r="Z132" i="1"/>
  <c r="BN132" i="1"/>
  <c r="Z140" i="1"/>
  <c r="BN140" i="1"/>
  <c r="Z147" i="1"/>
  <c r="BN147" i="1"/>
  <c r="Y153" i="1"/>
  <c r="Y160" i="1"/>
  <c r="BP156" i="1"/>
  <c r="BP171" i="1"/>
  <c r="BN171" i="1"/>
  <c r="Z171" i="1"/>
  <c r="BP191" i="1"/>
  <c r="BN191" i="1"/>
  <c r="Z191" i="1"/>
  <c r="Y216" i="1"/>
  <c r="BP208" i="1"/>
  <c r="BN208" i="1"/>
  <c r="Z208" i="1"/>
  <c r="BP220" i="1"/>
  <c r="BN220" i="1"/>
  <c r="Z220" i="1"/>
  <c r="BP228" i="1"/>
  <c r="BN228" i="1"/>
  <c r="Z228" i="1"/>
  <c r="BP246" i="1"/>
  <c r="BN246" i="1"/>
  <c r="Z246" i="1"/>
  <c r="BP257" i="1"/>
  <c r="BN257" i="1"/>
  <c r="Z257" i="1"/>
  <c r="Y269" i="1"/>
  <c r="Y268" i="1"/>
  <c r="BP267" i="1"/>
  <c r="BN267" i="1"/>
  <c r="Z267" i="1"/>
  <c r="Z268" i="1" s="1"/>
  <c r="BP272" i="1"/>
  <c r="BN272" i="1"/>
  <c r="Z272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65" i="1"/>
  <c r="BN565" i="1"/>
  <c r="Z565" i="1"/>
  <c r="BP569" i="1"/>
  <c r="BN569" i="1"/>
  <c r="Z569" i="1"/>
  <c r="BP575" i="1"/>
  <c r="BN575" i="1"/>
  <c r="Z575" i="1"/>
  <c r="Y159" i="1"/>
  <c r="Y172" i="1"/>
  <c r="Y177" i="1"/>
  <c r="Y201" i="1"/>
  <c r="Y217" i="1"/>
  <c r="Z276" i="1"/>
  <c r="BN276" i="1"/>
  <c r="Z280" i="1"/>
  <c r="BN280" i="1"/>
  <c r="Z292" i="1"/>
  <c r="BN292" i="1"/>
  <c r="Z299" i="1"/>
  <c r="BN299" i="1"/>
  <c r="Z316" i="1"/>
  <c r="BN316" i="1"/>
  <c r="Z321" i="1"/>
  <c r="Z322" i="1" s="1"/>
  <c r="BN321" i="1"/>
  <c r="BP321" i="1"/>
  <c r="Z325" i="1"/>
  <c r="Z326" i="1" s="1"/>
  <c r="BN325" i="1"/>
  <c r="BP325" i="1"/>
  <c r="Y326" i="1"/>
  <c r="Z329" i="1"/>
  <c r="BN329" i="1"/>
  <c r="Z340" i="1"/>
  <c r="BN340" i="1"/>
  <c r="BP340" i="1"/>
  <c r="Z358" i="1"/>
  <c r="BN358" i="1"/>
  <c r="Z362" i="1"/>
  <c r="BN362" i="1"/>
  <c r="Z367" i="1"/>
  <c r="BN367" i="1"/>
  <c r="Z373" i="1"/>
  <c r="BN373" i="1"/>
  <c r="BP373" i="1"/>
  <c r="Z377" i="1"/>
  <c r="BN377" i="1"/>
  <c r="Z392" i="1"/>
  <c r="BN392" i="1"/>
  <c r="Y400" i="1"/>
  <c r="Z398" i="1"/>
  <c r="BN398" i="1"/>
  <c r="Y399" i="1"/>
  <c r="Z403" i="1"/>
  <c r="Z404" i="1" s="1"/>
  <c r="BN403" i="1"/>
  <c r="BP403" i="1"/>
  <c r="Z407" i="1"/>
  <c r="BN407" i="1"/>
  <c r="Z415" i="1"/>
  <c r="BN415" i="1"/>
  <c r="BP415" i="1"/>
  <c r="Z419" i="1"/>
  <c r="BN419" i="1"/>
  <c r="Z423" i="1"/>
  <c r="BN423" i="1"/>
  <c r="Z438" i="1"/>
  <c r="Z439" i="1" s="1"/>
  <c r="BN438" i="1"/>
  <c r="BP438" i="1"/>
  <c r="Y439" i="1"/>
  <c r="Z443" i="1"/>
  <c r="BN443" i="1"/>
  <c r="Z447" i="1"/>
  <c r="BN447" i="1"/>
  <c r="Z455" i="1"/>
  <c r="BN455" i="1"/>
  <c r="Z463" i="1"/>
  <c r="BN463" i="1"/>
  <c r="Z481" i="1"/>
  <c r="BN481" i="1"/>
  <c r="Z482" i="1"/>
  <c r="BN482" i="1"/>
  <c r="Z487" i="1"/>
  <c r="BN487" i="1"/>
  <c r="Z490" i="1"/>
  <c r="BN490" i="1"/>
  <c r="Z499" i="1"/>
  <c r="BN499" i="1"/>
  <c r="Z513" i="1"/>
  <c r="BN513" i="1"/>
  <c r="Z514" i="1"/>
  <c r="BN514" i="1"/>
  <c r="Z515" i="1"/>
  <c r="BN515" i="1"/>
  <c r="BP543" i="1"/>
  <c r="BN543" i="1"/>
  <c r="Z543" i="1"/>
  <c r="BP548" i="1"/>
  <c r="BN548" i="1"/>
  <c r="Z548" i="1"/>
  <c r="BP566" i="1"/>
  <c r="BN566" i="1"/>
  <c r="Z566" i="1"/>
  <c r="BP570" i="1"/>
  <c r="BN570" i="1"/>
  <c r="Z570" i="1"/>
  <c r="BP576" i="1"/>
  <c r="BN576" i="1"/>
  <c r="Z576" i="1"/>
  <c r="Y584" i="1"/>
  <c r="Z582" i="1"/>
  <c r="BN582" i="1"/>
  <c r="Y583" i="1"/>
  <c r="Z586" i="1"/>
  <c r="BN586" i="1"/>
  <c r="BP586" i="1"/>
  <c r="Z587" i="1"/>
  <c r="BN587" i="1"/>
  <c r="Y588" i="1"/>
  <c r="Z603" i="1"/>
  <c r="BN603" i="1"/>
  <c r="BP603" i="1"/>
  <c r="Z604" i="1"/>
  <c r="BN604" i="1"/>
  <c r="Z605" i="1"/>
  <c r="BN605" i="1"/>
  <c r="Z606" i="1"/>
  <c r="BN606" i="1"/>
  <c r="Z607" i="1"/>
  <c r="BN607" i="1"/>
  <c r="Z608" i="1"/>
  <c r="BN608" i="1"/>
  <c r="Z609" i="1"/>
  <c r="BN609" i="1"/>
  <c r="Y610" i="1"/>
  <c r="Z641" i="1"/>
  <c r="BN641" i="1"/>
  <c r="BP641" i="1"/>
  <c r="Z642" i="1"/>
  <c r="BN642" i="1"/>
  <c r="Z643" i="1"/>
  <c r="BN643" i="1"/>
  <c r="Z644" i="1"/>
  <c r="BN644" i="1"/>
  <c r="Y645" i="1"/>
  <c r="F9" i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BN43" i="1"/>
  <c r="BP43" i="1"/>
  <c r="Z45" i="1"/>
  <c r="BN45" i="1"/>
  <c r="Z47" i="1"/>
  <c r="BN47" i="1"/>
  <c r="Y48" i="1"/>
  <c r="Z51" i="1"/>
  <c r="BN51" i="1"/>
  <c r="BP51" i="1"/>
  <c r="Y54" i="1"/>
  <c r="D675" i="1"/>
  <c r="Z58" i="1"/>
  <c r="BN58" i="1"/>
  <c r="BP58" i="1"/>
  <c r="Z60" i="1"/>
  <c r="BN60" i="1"/>
  <c r="Z62" i="1"/>
  <c r="BN62" i="1"/>
  <c r="Y65" i="1"/>
  <c r="Z68" i="1"/>
  <c r="BN68" i="1"/>
  <c r="BP68" i="1"/>
  <c r="Z70" i="1"/>
  <c r="BN70" i="1"/>
  <c r="Z74" i="1"/>
  <c r="BN74" i="1"/>
  <c r="BP74" i="1"/>
  <c r="Z76" i="1"/>
  <c r="BN76" i="1"/>
  <c r="Z78" i="1"/>
  <c r="BN78" i="1"/>
  <c r="Y81" i="1"/>
  <c r="Z84" i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BN157" i="1"/>
  <c r="BP157" i="1"/>
  <c r="H675" i="1"/>
  <c r="Y165" i="1"/>
  <c r="Z168" i="1"/>
  <c r="BN168" i="1"/>
  <c r="BP168" i="1"/>
  <c r="Z170" i="1"/>
  <c r="BN170" i="1"/>
  <c r="Z176" i="1"/>
  <c r="BN176" i="1"/>
  <c r="BP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BN209" i="1"/>
  <c r="BP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BP341" i="1"/>
  <c r="BN341" i="1"/>
  <c r="Z341" i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BP359" i="1"/>
  <c r="BN359" i="1"/>
  <c r="Z359" i="1"/>
  <c r="BP368" i="1"/>
  <c r="BN368" i="1"/>
  <c r="Z368" i="1"/>
  <c r="BP408" i="1"/>
  <c r="BN408" i="1"/>
  <c r="Z408" i="1"/>
  <c r="Y410" i="1"/>
  <c r="H9" i="1"/>
  <c r="Y24" i="1"/>
  <c r="Y103" i="1"/>
  <c r="Y121" i="1"/>
  <c r="Y184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K675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BP291" i="1"/>
  <c r="BN291" i="1"/>
  <c r="Z291" i="1"/>
  <c r="Z293" i="1" s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Y452" i="1"/>
  <c r="BP450" i="1"/>
  <c r="BN450" i="1"/>
  <c r="Z450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Z370" i="1" s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94" i="1"/>
  <c r="Z399" i="1"/>
  <c r="BP397" i="1"/>
  <c r="BN397" i="1"/>
  <c r="Z397" i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Z451" i="1" s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Y457" i="1"/>
  <c r="BP454" i="1"/>
  <c r="BN454" i="1"/>
  <c r="Z454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BP516" i="1"/>
  <c r="BN516" i="1"/>
  <c r="Z516" i="1"/>
  <c r="Y518" i="1"/>
  <c r="Y526" i="1"/>
  <c r="BP521" i="1"/>
  <c r="BN521" i="1"/>
  <c r="Z521" i="1"/>
  <c r="Z525" i="1" s="1"/>
  <c r="Y525" i="1"/>
  <c r="BP564" i="1"/>
  <c r="BN564" i="1"/>
  <c r="Z564" i="1"/>
  <c r="BP568" i="1"/>
  <c r="BN568" i="1"/>
  <c r="Z568" i="1"/>
  <c r="BP574" i="1"/>
  <c r="BN574" i="1"/>
  <c r="Z574" i="1"/>
  <c r="AB675" i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27" i="1" l="1"/>
  <c r="Z500" i="1"/>
  <c r="Z456" i="1"/>
  <c r="Z264" i="1"/>
  <c r="Z342" i="1"/>
  <c r="Z216" i="1"/>
  <c r="Z177" i="1"/>
  <c r="Z159" i="1"/>
  <c r="Z141" i="1"/>
  <c r="Z71" i="1"/>
  <c r="Z64" i="1"/>
  <c r="Z645" i="1"/>
  <c r="Z610" i="1"/>
  <c r="Z588" i="1"/>
  <c r="X668" i="1"/>
  <c r="Z554" i="1"/>
  <c r="Z495" i="1"/>
  <c r="Z425" i="1"/>
  <c r="Z281" i="1"/>
  <c r="Z239" i="1"/>
  <c r="Z410" i="1"/>
  <c r="Z303" i="1"/>
  <c r="Z194" i="1"/>
  <c r="Z172" i="1"/>
  <c r="Z89" i="1"/>
  <c r="Z80" i="1"/>
  <c r="Z53" i="1"/>
  <c r="Z48" i="1"/>
  <c r="Z517" i="1"/>
  <c r="Z230" i="1"/>
  <c r="Y667" i="1"/>
  <c r="Z638" i="1"/>
  <c r="Z577" i="1"/>
  <c r="Z464" i="1"/>
  <c r="Z435" i="1"/>
  <c r="Z251" i="1"/>
  <c r="Y665" i="1"/>
  <c r="Z363" i="1"/>
  <c r="Z136" i="1"/>
  <c r="Z126" i="1"/>
  <c r="Z120" i="1"/>
  <c r="Z111" i="1"/>
  <c r="Z102" i="1"/>
  <c r="Z95" i="1"/>
  <c r="Z33" i="1"/>
  <c r="Y669" i="1"/>
  <c r="Y666" i="1"/>
  <c r="Y668" i="1" s="1"/>
  <c r="Z670" i="1" l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<sst xmlns="http://schemas.openxmlformats.org/spreadsheetml/2006/main" count="3133" uniqueCount="1103">
  <si>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</si>
  <si>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</si>
  <si>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</si>
  <si>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</si>
  <si>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</si>
  <si>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</si>
  <si>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</si>
  <si>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</si>
  <si>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</si>
  <si>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</si>
  <si>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</si>
  <si>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</si>
  <si>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</si>
  <si>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</si>
  <si>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</si>
  <si>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</si>
  <si>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</si>
  <si>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</si>
  <si>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</si>
  <si>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</si>
  <si>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</si>
  <si>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</si>
  <si>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</si>
  <si>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</si>
  <si>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</si>
  <si>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</si>
  <si>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</si>
  <si>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</si>
  <si>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</si>
  <si>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</si>
  <si>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</si>
  <si>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</si>
  <si>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</si>
  <si>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</si>
  <si>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</si>
  <si>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</si>
  <si>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</si>
  <si>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</si>
  <si>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</si>
  <si>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</si>
  <si>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</si>
  <si>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</si>
  <si>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</si>
  <si>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</si>
  <si>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</si>
  <si>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</si>
  <si>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</si>
  <si>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</si>
  <si>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</si>
  <si>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</si>
  <si>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</si>
  <si>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</si>
  <si>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</si>
  <si>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</si>
  <si>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</si>
  <si>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</si>
  <si>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</si>
  <si>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</si>
  <si>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</si>
  <si>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</si>
  <si>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</si>
  <si>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</si>
  <si>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</si>
  <si>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</si>
  <si>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</si>
  <si>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</si>
  <si>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</si>
  <si>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</si>
  <si>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</si>
  <si>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</si>
  <si>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</si>
  <si>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</si>
  <si>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</si>
  <si>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</si>
  <si>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</si>
  <si>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</si>
  <si>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</si>
  <si>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</si>
  <si>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</si>
  <si>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</si>
  <si>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</si>
  <si>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</si>
  <si>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</si>
  <si>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</si>
  <si>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</si>
  <si>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</si>
  <si>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</si>
  <si>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</si>
  <si>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</si>
  <si>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</si>
  <si>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</si>
  <si>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</si>
  <si>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</si>
  <si>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</si>
  <si>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</si>
  <si>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</si>
  <si>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</si>
  <si>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</si>
  <si>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</si>
  <si>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</si>
  <si>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</si>
  <si>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</si>
  <si>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</si>
  <si>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</si>
  <si>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</si>
  <si>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</si>
  <si>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</si>
  <si>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</si>
  <si>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</si>
  <si>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</si>
  <si>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</si>
  <si>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</si>
  <si>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</si>
  <si>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</si>
  <si>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</si>
  <si>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</si>
  <si>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</si>
  <si>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</si>
  <si>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</si>
  <si>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</si>
  <si>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</si>
  <si>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</si>
  <si>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</si>
  <si>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</si>
  <si>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</si>
  <si>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</si>
  <si>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</si>
  <si>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</si>
  <si>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</si>
  <si>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</si>
  <si>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</si>
  <si>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</si>
  <si>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</si>
  <si>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</si>
  <si>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</si>
  <si>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</si>
  <si>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</si>
  <si>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</si>
  <si>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</si>
  <si>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</si>
  <si>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</si>
  <si>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</si>
  <si>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</si>
  <si>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</si>
  <si>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</si>
  <si>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</si>
  <si>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</si>
  <si>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</si>
  <si>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</si>
  <si>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</si>
  <si>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</si>
  <si>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</si>
  <si>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</si>
  <si>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</si>
  <si>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</si>
  <si>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</si>
  <si>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</si>
  <si>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</si>
  <si>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</si>
  <si>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</si>
  <si>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</si>
  <si>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</si>
  <si>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</si>
  <si>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</si>
  <si>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</si>
  <si>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</si>
  <si>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</si>
  <si>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</si>
  <si>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</si>
  <si>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</si>
  <si>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</si>
  <si>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</si>
  <si>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</si>
  <si>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</si>
  <si>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</si>
  <si>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</si>
  <si>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</si>
  <si>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</si>
  <si>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</si>
  <si>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</si>
  <si>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</si>
  <si>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</si>
  <si>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</si>
  <si>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</si>
  <si>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</si>
  <si>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</si>
  <si>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</si>
  <si>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</si>
  <si>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</si>
  <si>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</si>
  <si>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</si>
  <si>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</si>
  <si>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</si>
  <si>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</si>
  <si>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</si>
  <si>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</si>
  <si>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</si>
  <si>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</si>
  <si>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</si>
  <si>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</si>
  <si>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</si>
  <si>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</si>
  <si>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</si>
  <si>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</si>
  <si>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</si>
  <si>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</si>
  <si>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</si>
  <si>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</si>
  <si>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</si>
  <si>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</si>
  <si>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</si>
  <si>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</si>
  <si>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</si>
  <si>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</si>
  <si>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</si>
  <si>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</si>
  <si>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</si>
  <si>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</si>
  <si>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</si>
  <si>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</si>
  <si>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</si>
  <si>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</si>
  <si>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</si>
  <si>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</si>
  <si>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</si>
  <si>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</si>
  <si>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</si>
  <si>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</si>
  <si>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</si>
  <si>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</si>
  <si>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</si>
  <si>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</si>
  <si>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</si>
  <si>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</si>
  <si>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</si>
  <si>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</si>
  <si>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</si>
  <si>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</si>
  <si>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</si>
  <si>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</si>
  <si>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</si>
  <si>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</si>
  <si>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</si>
  <si>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</si>
  <si>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</si>
  <si>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</si>
  <si>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</si>
  <si>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</si>
  <si>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</si>
  <si>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</si>
  <si>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</si>
  <si>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</si>
  <si>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</si>
  <si>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</si>
  <si>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</si>
  <si>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</si>
  <si>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</si>
  <si>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</si>
  <si>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</si>
  <si>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</si>
  <si>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</si>
  <si>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</si>
  <si>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</si>
  <si>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</si>
  <si>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</si>
  <si>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</si>
  <si>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</si>
  <si>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</si>
  <si>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</si>
  <si>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</si>
  <si>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</si>
  <si>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</si>
  <si>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</si>
  <si>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</si>
  <si>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</si>
  <si>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</si>
  <si>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</si>
  <si>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</si>
  <si>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</si>
  <si>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</si>
  <si>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</si>
  <si>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</si>
  <si>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</si>
  <si>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</si>
  <si>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</si>
  <si>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</si>
  <si>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</si>
  <si>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</si>
  <si>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</si>
  <si>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</si>
  <si>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</si>
  <si>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</si>
  <si>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</si>
  <si>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</si>
  <si>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</si>
  <si>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</si>
  <si>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</si>
  <si>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</si>
  <si>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</si>
  <si>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</si>
  <si>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</si>
  <si>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</si>
  <si>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</si>
  <si>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</si>
  <si>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</si>
  <si>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</si>
  <si>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</si>
  <si>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</si>
  <si>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</si>
  <si>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</si>
  <si>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</si>
  <si>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</si>
  <si>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</si>
  <si>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</si>
  <si>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</si>
  <si>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</si>
  <si>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</si>
  <si>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</si>
  <si>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</si>
  <si>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</si>
  <si>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</si>
  <si>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</si>
  <si>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</si>
  <si>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</si>
  <si>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</si>
  <si>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</si>
  <si>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</si>
  <si>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</si>
  <si>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</si>
  <si>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</si>
  <si>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</si>
  <si>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</si>
  <si>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</si>
  <si>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</si>
  <si>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</si>
  <si>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</si>
  <si>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</si>
  <si>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</si>
  <si>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</si>
  <si>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</si>
  <si>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</si>
  <si>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</si>
  <si>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</si>
  <si>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</si>
  <si>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</si>
  <si>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</si>
  <si>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</si>
  <si>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</si>
  <si>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</si>
  <si>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</si>
  <si>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</si>
  <si>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</si>
  <si>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</si>
  <si>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</si>
  <si>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</si>
  <si>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</si>
  <si>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</si>
  <si>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</si>
  <si>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</si>
  <si>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</si>
  <si>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</si>
  <si>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</si>
  <si>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</si>
  <si>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</si>
  <si>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</si>
  <si>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</si>
  <si>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</si>
  <si>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</si>
  <si>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</si>
  <si>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</si>
  <si>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</si>
  <si>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</si>
  <si>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</si>
  <si>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</si>
  <si>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</si>
  <si>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</si>
  <si>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</si>
  <si>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</si>
  <si>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</si>
  <si>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</si>
  <si>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</si>
  <si>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</si>
  <si>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</si>
  <si>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</si>
  <si>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</si>
  <si>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</si>
  <si>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</si>
  <si>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</si>
  <si>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</si>
  <si>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</si>
  <si>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</si>
  <si>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</si>
  <si>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</si>
  <si>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</si>
  <si>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</si>
  <si>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</si>
  <si>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</si>
  <si>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</si>
  <si>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</si>
  <si>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</si>
  <si>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</si>
  <si>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</si>
  <si>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</si>
  <si>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</si>
  <si>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</si>
  <si>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</si>
  <si>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</si>
  <si>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</si>
  <si>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</si>
  <si>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</si>
  <si>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</si>
  <si>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</si>
  <si>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</si>
  <si>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</si>
  <si>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</si>
  <si>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</si>
  <si>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</si>
  <si>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</si>
  <si>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</si>
  <si>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</si>
  <si>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</si>
  <si>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</si>
  <si>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</si>
  <si>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</si>
  <si>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</si>
  <si>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</si>
  <si>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</si>
  <si>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</si>
  <si>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</si>
  <si>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</si>
  <si>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</si>
  <si>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</si>
  <si>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</si>
  <si>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</si>
  <si>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</si>
  <si>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</si>
  <si>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</si>
  <si>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</si>
  <si>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</si>
  <si>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</si>
  <si>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</si>
  <si>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</si>
  <si>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</si>
  <si>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</si>
  <si>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</si>
  <si>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</si>
  <si>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</si>
  <si>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</si>
  <si>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</si>
  <si>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</si>
  <si>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</si>
  <si>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</si>
  <si>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</si>
  <si>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</si>
  <si>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</si>
  <si>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</si>
  <si>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</si>
  <si>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</si>
  <si>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</si>
  <si>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</si>
  <si>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</si>
  <si>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</si>
  <si>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</si>
  <si>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</si>
  <si>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</si>
  <si>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</si>
  <si>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</si>
  <si>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</si>
  <si>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</si>
  <si>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</si>
  <si>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</si>
  <si>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</si>
  <si>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</si>
  <si>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</si>
  <si>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</si>
  <si>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</si>
  <si>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</si>
  <si>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</si>
  <si>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</si>
  <si>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</si>
  <si>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</si>
  <si>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</si>
  <si>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</si>
  <si>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</si>
  <si>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</si>
  <si>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</si>
  <si>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</si>
  <si>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</si>
  <si>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</si>
  <si>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</si>
  <si>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</si>
  <si>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</si>
  <si>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</si>
  <si>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</si>
  <si>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</si>
  <si>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</si>
  <si>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</si>
  <si>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</si>
  <si>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</si>
  <si>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</si>
  <si>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</si>
  <si>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</si>
  <si>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</si>
  <si>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</si>
  <si>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</si>
  <si>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</si>
  <si>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</si>
  <si>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</si>
  <si>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</si>
  <si>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</si>
  <si>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</si>
  <si>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</si>
  <si>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</si>
  <si>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</si>
  <si>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</si>
  <si>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</si>
  <si>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</si>
  <si>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</si>
  <si>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</si>
  <si>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</si>
  <si>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</si>
  <si>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</si>
  <si>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</si>
  <si>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</si>
  <si>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</si>
  <si>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</si>
  <si>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</si>
  <si>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</si>
  <si>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</si>
  <si>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</si>
  <si>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</si>
  <si>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</si>
  <si>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</si>
  <si>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</si>
  <si>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</si>
  <si>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</si>
  <si>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</si>
  <si>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</si>
  <si>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</si>
  <si>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</si>
  <si>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</si>
  <si>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</si>
  <si>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</si>
  <si>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</si>
  <si>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</si>
  <si>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</si>
  <si>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</si>
  <si>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</si>
  <si>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</si>
  <si>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</si>
  <si>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</si>
  <si>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</si>
  <si>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</si>
  <si>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</si>
  <si>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</si>
  <si>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</si>
  <si>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</si>
  <si>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</si>
  <si>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</si>
  <si>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</si>
  <si>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</si>
  <si>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</si>
  <si>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</si>
  <si>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</si>
  <si>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</si>
  <si>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</si>
  <si>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</si>
  <si>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</si>
  <si>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</si>
  <si>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</si>
  <si>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</si>
  <si>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</si>
  <si>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</si>
  <si>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</si>
  <si>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</si>
  <si>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</si>
  <si>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</si>
  <si>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</si>
  <si>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</si>
  <si>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</si>
  <si>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</si>
  <si>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</si>
  <si>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</si>
  <si>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</si>
  <si>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</si>
  <si>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</si>
  <si>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</si>
  <si>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</si>
  <si>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</si>
  <si>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</si>
  <si>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</si>
  <si>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</si>
  <si>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</si>
  <si>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</si>
  <si>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</si>
  <si>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</si>
  <si>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</si>
  <si>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</si>
  <si>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</si>
  <si>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</si>
  <si>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</si>
  <si>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</si>
  <si>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</si>
  <si>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</si>
  <si>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</si>
  <si>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</si>
  <si>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</si>
  <si>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</si>
  <si>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</si>
  <si>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</si>
  <si>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</si>
  <si>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</si>
  <si>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</si>
  <si>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</si>
  <si>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</si>
  <si>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</si>
  <si>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</si>
  <si>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</si>
  <si>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</si>
  <si>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</si>
  <si>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</si>
  <si>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</si>
  <si>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</si>
  <si>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</si>
  <si>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</si>
  <si>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</si>
  <si>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</si>
  <si>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</si>
  <si>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</si>
  <si>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</si>
  <si>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</si>
  <si>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</si>
  <si>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</si>
  <si>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</si>
  <si>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</si>
  <si>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</si>
  <si>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</si>
  <si>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</si>
  <si>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</si>
  <si>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</si>
  <si>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</si>
  <si>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</si>
  <si>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</si>
  <si>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</si>
  <si>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</si>
  <si>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</si>
  <si>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</si>
  <si>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</si>
  <si>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</si>
  <si>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</si>
  <si>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</si>
  <si>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</si>
  <si>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</si>
  <si>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</si>
  <si>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</si>
  <si>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</si>
  <si>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</si>
  <si>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</si>
  <si>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</si>
  <si>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</si>
  <si>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</si>
  <si>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</si>
  <si>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</si>
  <si>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</si>
  <si>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</si>
  <si>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</si>
  <si>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</si>
  <si>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</si>
  <si>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</si>
  <si>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</si>
  <si>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</si>
  <si>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</si>
  <si>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</si>
  <si>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</si>
  <si>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</si>
  <si>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</si>
  <si>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</si>
  <si>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</si>
  <si>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</si>
  <si>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</si>
  <si>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</si>
  <si>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</si>
  <si>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</si>
  <si>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</si>
  <si>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</si>
  <si>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</si>
  <si>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</si>
  <si>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</si>
  <si>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</si>
  <si>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</si>
  <si>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</si>
  <si>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</si>
  <si>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</si>
  <si>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</si>
  <si>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</si>
  <si>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</si>
  <si>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</si>
  <si>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</si>
  <si>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</si>
  <si>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</si>
  <si>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</si>
  <si>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</si>
  <si>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</si>
  <si>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</si>
  <si>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</si>
  <si>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</si>
  <si>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</si>
  <si>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</si>
  <si>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</si>
  <si>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</si>
  <si>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</si>
  <si>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</si>
  <si>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</si>
  <si>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</si>
  <si>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</si>
  <si>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</si>
  <si>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</si>
  <si>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</si>
  <si>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</si>
  <si>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</si>
  <si>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</si>
  <si>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</si>
  <si>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</si>
  <si>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</si>
  <si>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</si>
  <si>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</si>
  <si>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</si>
  <si>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</si>
  <si>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</si>
  <si>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</si>
  <si>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</si>
  <si>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</si>
  <si>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</si>
  <si>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</si>
  <si>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</si>
  <si>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</si>
  <si>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</si>
  <si>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</si>
  <si>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</si>
  <si>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</si>
  <si>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</si>
  <si>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</si>
  <si>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</si>
  <si>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</si>
  <si>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</si>
  <si>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</si>
  <si>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</si>
  <si>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</si>
  <si>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</si>
  <si>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</si>
  <si>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</si>
  <si>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</si>
  <si>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</si>
  <si>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</si>
  <si>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</si>
  <si>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</si>
  <si>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</si>
  <si>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</si>
  <si>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</si>
  <si>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</si>
  <si>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</si>
  <si>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</si>
  <si>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</si>
  <si>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</si>
  <si>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</si>
  <si>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</si>
  <si>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</si>
  <si>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</si>
  <si>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</si>
  <si>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</si>
  <si>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</si>
  <si>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</si>
  <si>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</si>
  <si>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</si>
  <si>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</si>
  <si>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</si>
  <si>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</si>
  <si>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</si>
  <si>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</si>
  <si>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</si>
  <si>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</si>
  <si>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</si>
  <si>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</si>
  <si>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</si>
  <si>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</si>
  <si>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</si>
  <si>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</si>
  <si>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</si>
  <si>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</si>
  <si>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</si>
  <si>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</si>
  <si>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</si>
  <si>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</si>
  <si>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</si>
  <si>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</si>
  <si>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</si>
  <si>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</si>
  <si>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</si>
  <si>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</si>
  <si>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</si>
  <si>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</si>
  <si>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</si>
  <si>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</si>
  <si>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</si>
  <si>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</si>
  <si>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</si>
  <si>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</si>
  <si>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</si>
  <si>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</si>
  <si>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</si>
  <si>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</si>
  <si>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</si>
  <si>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</si>
  <si>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</si>
  <si>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</si>
  <si>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</si>
  <si>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</si>
  <si>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</si>
  <si>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</si>
  <si>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</si>
  <si>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</si>
  <si>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</si>
  <si>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</si>
  <si>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</si>
  <si>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</si>
  <si>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</si>
  <si>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</si>
  <si>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</si>
  <si>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</si>
  <si>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</si>
  <si>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</si>
  <si>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</si>
  <si>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</si>
  <si>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</si>
  <si>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</si>
  <si>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</si>
  <si>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</si>
  <si>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</si>
  <si>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</si>
  <si>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</si>
  <si>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</si>
  <si>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</si>
  <si>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</si>
  <si>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</si>
  <si>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</si>
  <si>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</si>
  <si>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</si>
  <si>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</si>
  <si>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</si>
  <si>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</si>
  <si>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</si>
  <si>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</si>
  <si>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</si>
  <si>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</si>
  <si>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</si>
  <si>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</si>
  <si>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</si>
  <si>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</si>
  <si>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</si>
  <si>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</si>
  <si>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</si>
  <si>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</si>
  <si>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</si>
  <si>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</si>
  <si>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</si>
  <si>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</si>
  <si>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</si>
  <si>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</si>
  <si>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</si>
  <si>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</si>
  <si>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</si>
  <si>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</si>
  <si>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</si>
  <si>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</si>
  <si>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</si>
  <si>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</si>
  <si>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</si>
  <si>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</si>
  <si>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</si>
  <si>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</si>
  <si>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</si>
  <si>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</si>
  <si>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</si>
  <si>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</si>
  <si>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</si>
  <si>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</si>
  <si>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</si>
  <si>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</si>
  <si>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</si>
  <si>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</si>
  <si>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</si>
  <si>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</si>
  <si>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</si>
  <si>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</si>
  <si>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</si>
  <si>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</si>
  <si>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</si>
  <si>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</si>
  <si>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</si>
  <si>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</si>
  <si>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</si>
  <si>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</si>
  <si>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</si>
  <si>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</si>
  <si>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</si>
  <si>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</si>
  <si>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</si>
  <si>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</si>
  <si>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</si>
  <si>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</si>
  <si>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</si>
  <si>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</si>
  <si>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</si>
  <si>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</si>
  <si>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</si>
  <si>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</si>
  <si>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</si>
  <si>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</si>
  <si>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</si>
  <si>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</si>
  <si>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</si>
  <si>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</si>
  <si>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</si>
  <si>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</si>
  <si>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</si>
  <si>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</si>
  <si>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</si>
  <si>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</si>
  <si>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</si>
  <si>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</si>
  <si>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</si>
  <si>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</si>
  <si>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</si>
  <si>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</si>
  <si>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</si>
  <si>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</si>
  <si>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</si>
  <si>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</si>
  <si>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</si>
  <si>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</si>
  <si>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</si>
  <si>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</si>
  <si>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</si>
  <si>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</si>
  <si>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</si>
  <si>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</si>
  <si>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</si>
  <si>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</si>
  <si>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</si>
  <si>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</si>
  <si>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</si>
  <si>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</si>
  <si>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</si>
  <si>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</si>
  <si>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</si>
  <si>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</si>
  <si>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</si>
  <si>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</si>
  <si>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</si>
  <si>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</si>
  <si>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</si>
  <si>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</si>
  <si>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</si>
  <si>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</si>
  <si>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</si>
  <si>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</si>
  <si>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</si>
  <si>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</si>
  <si>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</si>
  <si>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</si>
  <si>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</si>
  <si>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</si>
  <si>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</si>
  <si>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</si>
  <si>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</si>
  <si>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</si>
  <si>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</si>
  <si>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</si>
  <si>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</si>
  <si>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</si>
  <si>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</si>
  <si>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</si>
  <si>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</si>
  <si>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</si>
  <si>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</si>
  <si>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</si>
  <si>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</si>
  <si>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</si>
  <si>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</si>
  <si>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</si>
  <si>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</si>
  <si>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</si>
  <si>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</si>
  <si>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</si>
  <si>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</si>
  <si>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</si>
  <si>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</si>
  <si>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</si>
  <si>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</si>
  <si>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</si>
  <si>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</si>
  <si>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</si>
  <si>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</si>
  <si>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</si>
  <si>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</si>
  <si>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</si>
  <si>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</si>
  <si>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</si>
  <si>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</si>
  <si>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</si>
  <si>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</si>
  <si>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</si>
  <si>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</si>
  <si>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</si>
  <si>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</si>
  <si>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</si>
  <si>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</si>
  <si>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</si>
  <si>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</si>
  <si>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</si>
  <si>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</si>
  <si>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</si>
  <si>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</si>
  <si>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</si>
  <si>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</si>
  <si>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</si>
  <si>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</si>
  <si>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</si>
  <si>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</si>
  <si>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</si>
  <si>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</si>
  <si>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</si>
  <si>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</si>
  <si>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</si>
  <si>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</si>
  <si>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</si>
  <si>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</si>
  <si>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</si>
  <si>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</si>
  <si>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</si>
  <si>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</si>
  <si>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</si>
  <si>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</si>
  <si>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</si>
  <si>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</si>
  <si>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</si>
  <si>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</si>
  <si>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</si>
  <si>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</si>
  <si>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</si>
  <si>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</si>
  <si>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</si>
  <si>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</si>
  <si>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</si>
  <si>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</si>
  <si>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</si>
  <si>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</si>
  <si>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</si>
  <si>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</si>
  <si>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</si>
  <si>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</si>
  <si>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</si>
  <si>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</si>
  <si>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</si>
  <si>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</si>
  <si>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</si>
  <si>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</si>
  <si>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</si>
  <si>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</si>
  <si>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</si>
  <si>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</si>
  <si>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</si>
  <si>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</si>
  <si>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</si>
  <si>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</si>
  <si>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</si>
  <si>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</si>
  <si>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</si>
  <si>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</si>
  <si>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</si>
  <si>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</si>
  <si>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</si>
  <si>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</si>
  <si>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</si>
  <si>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</si>
  <si>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</si>
  <si>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</si>
  <si>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</si>
  <si>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</si>
  <si>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</si>
  <si>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</si>
  <si>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</si>
  <si>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</si>
  <si>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</si>
  <si>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</si>
  <si>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</si>
  <si>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</si>
  <si>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</si>
  <si>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</si>
  <si>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</si>
  <si>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</si>
  <si>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</si>
  <si>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 Донецк,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</si>
</sst>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45705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Понедельник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0.54166666666666663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119</v>
      </c>
      <c r="Y43" s="770">
        <f t="shared" si="6"/>
        <v>129.60000000000002</v>
      </c>
      <c r="Z43" s="36">
        <f>IFERROR(IF(Y43=0,"",ROUNDUP(Y43/H43,0)*0.01898),"")</f>
        <v>0.22776000000000002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123.79305555555554</v>
      </c>
      <c r="BN43" s="64">
        <f t="shared" si="8"/>
        <v>134.82000000000002</v>
      </c>
      <c r="BO43" s="64">
        <f t="shared" si="9"/>
        <v>0.17216435185185183</v>
      </c>
      <c r="BP43" s="64">
        <f t="shared" si="10"/>
        <v>0.18750000000000003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35</v>
      </c>
      <c r="Y44" s="770">
        <f t="shared" si="6"/>
        <v>44.8</v>
      </c>
      <c r="Z44" s="36">
        <f>IFERROR(IF(Y44=0,"",ROUNDUP(Y44/H44,0)*0.01898),"")</f>
        <v>7.5920000000000001E-2</v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36.359375</v>
      </c>
      <c r="BN44" s="64">
        <f t="shared" si="8"/>
        <v>46.54</v>
      </c>
      <c r="BO44" s="64">
        <f t="shared" si="9"/>
        <v>4.8828125E-2</v>
      </c>
      <c r="BP44" s="64">
        <f t="shared" si="10"/>
        <v>6.25E-2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14.143518518518517</v>
      </c>
      <c r="Y48" s="771">
        <f>IFERROR(Y42/H42,"0")+IFERROR(Y43/H43,"0")+IFERROR(Y44/H44,"0")+IFERROR(Y45/H45,"0")+IFERROR(Y46/H46,"0")+IFERROR(Y47/H47,"0")</f>
        <v>16</v>
      </c>
      <c r="Z48" s="771">
        <f>IFERROR(IF(Z42="",0,Z42),"0")+IFERROR(IF(Z43="",0,Z43),"0")+IFERROR(IF(Z44="",0,Z44),"0")+IFERROR(IF(Z45="",0,Z45),"0")+IFERROR(IF(Z46="",0,Z46),"0")+IFERROR(IF(Z47="",0,Z47),"0")</f>
        <v>0.30368000000000001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154</v>
      </c>
      <c r="Y49" s="771">
        <f>IFERROR(SUM(Y42:Y47),"0")</f>
        <v>174.40000000000003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6</v>
      </c>
      <c r="Y61" s="770">
        <f t="shared" si="11"/>
        <v>8</v>
      </c>
      <c r="Z61" s="36">
        <f>IFERROR(IF(Y61=0,"",ROUNDUP(Y61/H61,0)*0.00902),"")</f>
        <v>1.804E-2</v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6.3149999999999995</v>
      </c>
      <c r="BN61" s="64">
        <f t="shared" si="13"/>
        <v>8.42</v>
      </c>
      <c r="BO61" s="64">
        <f t="shared" si="14"/>
        <v>1.1363636363636364E-2</v>
      </c>
      <c r="BP61" s="64">
        <f t="shared" si="15"/>
        <v>1.5151515151515152E-2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1.5</v>
      </c>
      <c r="Y64" s="771">
        <f>IFERROR(Y57/H57,"0")+IFERROR(Y58/H58,"0")+IFERROR(Y59/H59,"0")+IFERROR(Y60/H60,"0")+IFERROR(Y61/H61,"0")+IFERROR(Y62/H62,"0")+IFERROR(Y63/H63,"0")</f>
        <v>2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1.804E-2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6</v>
      </c>
      <c r="Y65" s="771">
        <f>IFERROR(SUM(Y57:Y63),"0")</f>
        <v>8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105</v>
      </c>
      <c r="Y67" s="770">
        <f>IFERROR(IF(X67="",0,CEILING((X67/$H67),1)*$H67),"")</f>
        <v>108</v>
      </c>
      <c r="Z67" s="36">
        <f>IFERROR(IF(Y67=0,"",ROUNDUP(Y67/H67,0)*0.01898),"")</f>
        <v>0.1898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109.22916666666666</v>
      </c>
      <c r="BN67" s="64">
        <f>IFERROR(Y67*I67/H67,"0")</f>
        <v>112.34999999999998</v>
      </c>
      <c r="BO67" s="64">
        <f>IFERROR(1/J67*(X67/H67),"0")</f>
        <v>0.15190972222222221</v>
      </c>
      <c r="BP67" s="64">
        <f>IFERROR(1/J67*(Y67/H67),"0")</f>
        <v>0.15625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9.7222222222222214</v>
      </c>
      <c r="Y71" s="771">
        <f>IFERROR(Y67/H67,"0")+IFERROR(Y68/H68,"0")+IFERROR(Y69/H69,"0")+IFERROR(Y70/H70,"0")</f>
        <v>10</v>
      </c>
      <c r="Z71" s="771">
        <f>IFERROR(IF(Z67="",0,Z67),"0")+IFERROR(IF(Z68="",0,Z68),"0")+IFERROR(IF(Z69="",0,Z69),"0")+IFERROR(IF(Z70="",0,Z70),"0")</f>
        <v>0.1898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105</v>
      </c>
      <c r="Y72" s="771">
        <f>IFERROR(SUM(Y67:Y70),"0")</f>
        <v>108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89</v>
      </c>
      <c r="Y93" s="770">
        <f>IFERROR(IF(X93="",0,CEILING((X93/$H93),1)*$H93),"")</f>
        <v>92.4</v>
      </c>
      <c r="Z93" s="36">
        <f>IFERROR(IF(Y93=0,"",ROUNDUP(Y93/H93,0)*0.01898),"")</f>
        <v>0.20877999999999999</v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94.498928571428578</v>
      </c>
      <c r="BN93" s="64">
        <f>IFERROR(Y93*I93/H93,"0")</f>
        <v>98.109000000000009</v>
      </c>
      <c r="BO93" s="64">
        <f>IFERROR(1/J93*(X93/H93),"0")</f>
        <v>0.16555059523809523</v>
      </c>
      <c r="BP93" s="64">
        <f>IFERROR(1/J93*(Y93/H93),"0")</f>
        <v>0.171875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10.595238095238095</v>
      </c>
      <c r="Y95" s="771">
        <f>IFERROR(Y92/H92,"0")+IFERROR(Y93/H93,"0")+IFERROR(Y94/H94,"0")</f>
        <v>11</v>
      </c>
      <c r="Z95" s="771">
        <f>IFERROR(IF(Z92="",0,Z92),"0")+IFERROR(IF(Z93="",0,Z93),"0")+IFERROR(IF(Z94="",0,Z94),"0")</f>
        <v>0.20877999999999999</v>
      </c>
      <c r="AA95" s="772"/>
      <c r="AB95" s="772"/>
      <c r="AC95" s="772"/>
    </row>
    <row r="96" spans="1:68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89</v>
      </c>
      <c r="Y96" s="771">
        <f>IFERROR(SUM(Y92:Y94),"0")</f>
        <v>92.4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249</v>
      </c>
      <c r="Y99" s="770">
        <f>IFERROR(IF(X99="",0,CEILING((X99/$H99),1)*$H99),"")</f>
        <v>259.20000000000005</v>
      </c>
      <c r="Z99" s="36">
        <f>IFERROR(IF(Y99=0,"",ROUNDUP(Y99/H99,0)*0.01898),"")</f>
        <v>0.45552000000000004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259.02916666666664</v>
      </c>
      <c r="BN99" s="64">
        <f>IFERROR(Y99*I99/H99,"0")</f>
        <v>269.64000000000004</v>
      </c>
      <c r="BO99" s="64">
        <f>IFERROR(1/J99*(X99/H99),"0")</f>
        <v>0.36024305555555552</v>
      </c>
      <c r="BP99" s="64">
        <f>IFERROR(1/J99*(Y99/H99),"0")</f>
        <v>0.37500000000000006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45</v>
      </c>
      <c r="Y101" s="770">
        <f>IFERROR(IF(X101="",0,CEILING((X101/$H101),1)*$H101),"")</f>
        <v>45</v>
      </c>
      <c r="Z101" s="36">
        <f>IFERROR(IF(Y101=0,"",ROUNDUP(Y101/H101,0)*0.00902),"")</f>
        <v>9.0200000000000002E-2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47.099999999999994</v>
      </c>
      <c r="BN101" s="64">
        <f>IFERROR(Y101*I101/H101,"0")</f>
        <v>47.099999999999994</v>
      </c>
      <c r="BO101" s="64">
        <f>IFERROR(1/J101*(X101/H101),"0")</f>
        <v>7.575757575757576E-2</v>
      </c>
      <c r="BP101" s="64">
        <f>IFERROR(1/J101*(Y101/H101),"0")</f>
        <v>7.575757575757576E-2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33.055555555555557</v>
      </c>
      <c r="Y102" s="771">
        <f>IFERROR(Y99/H99,"0")+IFERROR(Y100/H100,"0")+IFERROR(Y101/H101,"0")</f>
        <v>34</v>
      </c>
      <c r="Z102" s="771">
        <f>IFERROR(IF(Z99="",0,Z99),"0")+IFERROR(IF(Z100="",0,Z100),"0")+IFERROR(IF(Z101="",0,Z101),"0")</f>
        <v>0.54571999999999998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294</v>
      </c>
      <c r="Y103" s="771">
        <f>IFERROR(SUM(Y99:Y101),"0")</f>
        <v>304.20000000000005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422</v>
      </c>
      <c r="Y106" s="770">
        <f t="shared" si="26"/>
        <v>428.40000000000003</v>
      </c>
      <c r="Z106" s="36">
        <f>IFERROR(IF(Y106=0,"",ROUNDUP(Y106/H106,0)*0.01898),"")</f>
        <v>0.96798000000000006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448.07357142857143</v>
      </c>
      <c r="BN106" s="64">
        <f t="shared" si="28"/>
        <v>454.86900000000009</v>
      </c>
      <c r="BO106" s="64">
        <f t="shared" si="29"/>
        <v>0.78497023809523803</v>
      </c>
      <c r="BP106" s="64">
        <f t="shared" si="30"/>
        <v>0.796875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98</v>
      </c>
      <c r="Y107" s="770">
        <f t="shared" si="26"/>
        <v>99.9</v>
      </c>
      <c r="Z107" s="36">
        <f>IFERROR(IF(Y107=0,"",ROUNDUP(Y107/H107,0)*0.00651),"")</f>
        <v>0.24087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107.14666666666666</v>
      </c>
      <c r="BN107" s="64">
        <f t="shared" si="28"/>
        <v>109.224</v>
      </c>
      <c r="BO107" s="64">
        <f t="shared" si="29"/>
        <v>0.19943019943019941</v>
      </c>
      <c r="BP107" s="64">
        <f t="shared" si="30"/>
        <v>0.20329670329670332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86.534391534391517</v>
      </c>
      <c r="Y111" s="771">
        <f>IFERROR(Y105/H105,"0")+IFERROR(Y106/H106,"0")+IFERROR(Y107/H107,"0")+IFERROR(Y108/H108,"0")+IFERROR(Y109/H109,"0")+IFERROR(Y110/H110,"0")</f>
        <v>88</v>
      </c>
      <c r="Z111" s="771">
        <f>IFERROR(IF(Z105="",0,Z105),"0")+IFERROR(IF(Z106="",0,Z106),"0")+IFERROR(IF(Z107="",0,Z107),"0")+IFERROR(IF(Z108="",0,Z108),"0")+IFERROR(IF(Z109="",0,Z109),"0")+IFERROR(IF(Z110="",0,Z110),"0")</f>
        <v>1.20885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520</v>
      </c>
      <c r="Y112" s="771">
        <f>IFERROR(SUM(Y105:Y110),"0")</f>
        <v>528.30000000000007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174</v>
      </c>
      <c r="Y116" s="770">
        <f>IFERROR(IF(X116="",0,CEILING((X116/$H116),1)*$H116),"")</f>
        <v>179.2</v>
      </c>
      <c r="Z116" s="36">
        <f>IFERROR(IF(Y116=0,"",ROUNDUP(Y116/H116,0)*0.01898),"")</f>
        <v>0.30368000000000001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180.75803571428574</v>
      </c>
      <c r="BN116" s="64">
        <f>IFERROR(Y116*I116/H116,"0")</f>
        <v>186.16</v>
      </c>
      <c r="BO116" s="64">
        <f>IFERROR(1/J116*(X116/H116),"0")</f>
        <v>0.24274553571428573</v>
      </c>
      <c r="BP116" s="64">
        <f>IFERROR(1/J116*(Y116/H116),"0")</f>
        <v>0.25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110</v>
      </c>
      <c r="Y118" s="770">
        <f>IFERROR(IF(X118="",0,CEILING((X118/$H118),1)*$H118),"")</f>
        <v>112.5</v>
      </c>
      <c r="Z118" s="36">
        <f>IFERROR(IF(Y118=0,"",ROUNDUP(Y118/H118,0)*0.00902),"")</f>
        <v>0.22550000000000001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115.13333333333334</v>
      </c>
      <c r="BN118" s="64">
        <f>IFERROR(Y118*I118/H118,"0")</f>
        <v>117.75</v>
      </c>
      <c r="BO118" s="64">
        <f>IFERROR(1/J118*(X118/H118),"0")</f>
        <v>0.18518518518518517</v>
      </c>
      <c r="BP118" s="64">
        <f>IFERROR(1/J118*(Y118/H118),"0")</f>
        <v>0.18939393939393939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39.980158730158728</v>
      </c>
      <c r="Y120" s="771">
        <f>IFERROR(Y115/H115,"0")+IFERROR(Y116/H116,"0")+IFERROR(Y117/H117,"0")+IFERROR(Y118/H118,"0")+IFERROR(Y119/H119,"0")</f>
        <v>41</v>
      </c>
      <c r="Z120" s="771">
        <f>IFERROR(IF(Z115="",0,Z115),"0")+IFERROR(IF(Z116="",0,Z116),"0")+IFERROR(IF(Z117="",0,Z117),"0")+IFERROR(IF(Z118="",0,Z118),"0")+IFERROR(IF(Z119="",0,Z119),"0")</f>
        <v>0.52917999999999998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284</v>
      </c>
      <c r="Y121" s="771">
        <f>IFERROR(SUM(Y115:Y119),"0")</f>
        <v>291.7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28</v>
      </c>
      <c r="Y123" s="770">
        <f>IFERROR(IF(X123="",0,CEILING((X123/$H123),1)*$H123),"")</f>
        <v>32.400000000000006</v>
      </c>
      <c r="Z123" s="36">
        <f>IFERROR(IF(Y123=0,"",ROUNDUP(Y123/H123,0)*0.01898),"")</f>
        <v>5.6940000000000004E-2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29.127777777777773</v>
      </c>
      <c r="BN123" s="64">
        <f>IFERROR(Y123*I123/H123,"0")</f>
        <v>33.705000000000005</v>
      </c>
      <c r="BO123" s="64">
        <f>IFERROR(1/J123*(X123/H123),"0")</f>
        <v>4.0509259259259259E-2</v>
      </c>
      <c r="BP123" s="64">
        <f>IFERROR(1/J123*(Y123/H123),"0")</f>
        <v>4.6875000000000007E-2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39</v>
      </c>
      <c r="Y125" s="770">
        <f>IFERROR(IF(X125="",0,CEILING((X125/$H125),1)*$H125),"")</f>
        <v>40.799999999999997</v>
      </c>
      <c r="Z125" s="36">
        <f>IFERROR(IF(Y125=0,"",ROUNDUP(Y125/H125,0)*0.00651),"")</f>
        <v>0.11067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41.925000000000004</v>
      </c>
      <c r="BN125" s="64">
        <f>IFERROR(Y125*I125/H125,"0")</f>
        <v>43.86</v>
      </c>
      <c r="BO125" s="64">
        <f>IFERROR(1/J125*(X125/H125),"0")</f>
        <v>8.9285714285714288E-2</v>
      </c>
      <c r="BP125" s="64">
        <f>IFERROR(1/J125*(Y125/H125),"0")</f>
        <v>9.3406593406593408E-2</v>
      </c>
    </row>
    <row r="126" spans="1:68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18.842592592592592</v>
      </c>
      <c r="Y126" s="771">
        <f>IFERROR(Y123/H123,"0")+IFERROR(Y124/H124,"0")+IFERROR(Y125/H125,"0")</f>
        <v>20</v>
      </c>
      <c r="Z126" s="771">
        <f>IFERROR(IF(Z123="",0,Z123),"0")+IFERROR(IF(Z124="",0,Z124),"0")+IFERROR(IF(Z125="",0,Z125),"0")</f>
        <v>0.16761000000000001</v>
      </c>
      <c r="AA126" s="772"/>
      <c r="AB126" s="772"/>
      <c r="AC126" s="772"/>
    </row>
    <row r="127" spans="1:68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67</v>
      </c>
      <c r="Y127" s="771">
        <f>IFERROR(SUM(Y123:Y125),"0")</f>
        <v>73.2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206</v>
      </c>
      <c r="Y129" s="770">
        <f t="shared" ref="Y129:Y135" si="31">IFERROR(IF(X129="",0,CEILING((X129/$H129),1)*$H129),"")</f>
        <v>210</v>
      </c>
      <c r="Z129" s="36">
        <f>IFERROR(IF(Y129=0,"",ROUNDUP(Y129/H129,0)*0.01898),"")</f>
        <v>0.47450000000000003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218.58071428571427</v>
      </c>
      <c r="BN129" s="64">
        <f t="shared" ref="BN129:BN135" si="33">IFERROR(Y129*I129/H129,"0")</f>
        <v>222.82499999999999</v>
      </c>
      <c r="BO129" s="64">
        <f t="shared" ref="BO129:BO135" si="34">IFERROR(1/J129*(X129/H129),"0")</f>
        <v>0.38318452380952378</v>
      </c>
      <c r="BP129" s="64">
        <f t="shared" ref="BP129:BP135" si="35">IFERROR(1/J129*(Y129/H129),"0")</f>
        <v>0.390625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370</v>
      </c>
      <c r="Y133" s="770">
        <f t="shared" si="31"/>
        <v>372.6</v>
      </c>
      <c r="Z133" s="36">
        <f>IFERROR(IF(Y133=0,"",ROUNDUP(Y133/H133,0)*0.00651),"")</f>
        <v>0.89838000000000007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404.5333333333333</v>
      </c>
      <c r="BN133" s="64">
        <f t="shared" si="33"/>
        <v>407.37600000000003</v>
      </c>
      <c r="BO133" s="64">
        <f t="shared" si="34"/>
        <v>0.75295075295075298</v>
      </c>
      <c r="BP133" s="64">
        <f t="shared" si="35"/>
        <v>0.75824175824175832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161.56084656084656</v>
      </c>
      <c r="Y136" s="771">
        <f>IFERROR(Y129/H129,"0")+IFERROR(Y130/H130,"0")+IFERROR(Y131/H131,"0")+IFERROR(Y132/H132,"0")+IFERROR(Y133/H133,"0")+IFERROR(Y134/H134,"0")+IFERROR(Y135/H135,"0")</f>
        <v>163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1.3728800000000001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576</v>
      </c>
      <c r="Y137" s="771">
        <f>IFERROR(SUM(Y129:Y135),"0")</f>
        <v>582.6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2</v>
      </c>
      <c r="Y182" s="770">
        <f>IFERROR(IF(X182="",0,CEILING((X182/$H182),1)*$H182),"")</f>
        <v>3.96</v>
      </c>
      <c r="Z182" s="36">
        <f>IFERROR(IF(Y182=0,"",ROUNDUP(Y182/H182,0)*0.00502),"")</f>
        <v>1.004E-2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2.1010101010101012</v>
      </c>
      <c r="BN182" s="64">
        <f>IFERROR(Y182*I182/H182,"0")</f>
        <v>4.16</v>
      </c>
      <c r="BO182" s="64">
        <f>IFERROR(1/J182*(X182/H182),"0")</f>
        <v>4.3166709833376508E-3</v>
      </c>
      <c r="BP182" s="64">
        <f>IFERROR(1/J182*(Y182/H182),"0")</f>
        <v>8.5470085470085479E-3</v>
      </c>
    </row>
    <row r="183" spans="1:68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1.0101010101010102</v>
      </c>
      <c r="Y183" s="771">
        <f>IFERROR(Y182/H182,"0")</f>
        <v>2</v>
      </c>
      <c r="Z183" s="771">
        <f>IFERROR(IF(Z182="",0,Z182),"0")</f>
        <v>1.004E-2</v>
      </c>
      <c r="AA183" s="772"/>
      <c r="AB183" s="772"/>
      <c r="AC183" s="772"/>
    </row>
    <row r="184" spans="1:68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2</v>
      </c>
      <c r="Y184" s="771">
        <f>IFERROR(SUM(Y182:Y182),"0")</f>
        <v>3.96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41</v>
      </c>
      <c r="Y189" s="770">
        <f t="shared" si="36"/>
        <v>42</v>
      </c>
      <c r="Z189" s="36">
        <f>IFERROR(IF(Y189=0,"",ROUNDUP(Y189/H189,0)*0.00502),"")</f>
        <v>0.1004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43.538095238095231</v>
      </c>
      <c r="BN189" s="64">
        <f t="shared" si="38"/>
        <v>44.599999999999994</v>
      </c>
      <c r="BO189" s="64">
        <f t="shared" si="39"/>
        <v>8.3435083435083435E-2</v>
      </c>
      <c r="BP189" s="64">
        <f t="shared" si="40"/>
        <v>8.5470085470085472E-2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101</v>
      </c>
      <c r="Y191" s="770">
        <f t="shared" si="36"/>
        <v>102.9</v>
      </c>
      <c r="Z191" s="36">
        <f>IFERROR(IF(Y191=0,"",ROUNDUP(Y191/H191,0)*0.00502),"")</f>
        <v>0.24598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105.80952380952381</v>
      </c>
      <c r="BN191" s="64">
        <f t="shared" si="38"/>
        <v>107.80000000000001</v>
      </c>
      <c r="BO191" s="64">
        <f t="shared" si="39"/>
        <v>0.20553520553520555</v>
      </c>
      <c r="BP191" s="64">
        <f t="shared" si="40"/>
        <v>0.20940170940170943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67.61904761904762</v>
      </c>
      <c r="Y194" s="771">
        <f>IFERROR(Y186/H186,"0")+IFERROR(Y187/H187,"0")+IFERROR(Y188/H188,"0")+IFERROR(Y189/H189,"0")+IFERROR(Y190/H190,"0")+IFERROR(Y191/H191,"0")+IFERROR(Y192/H192,"0")+IFERROR(Y193/H193,"0")</f>
        <v>69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0.34638000000000002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142</v>
      </c>
      <c r="Y195" s="771">
        <f>IFERROR(SUM(Y186:Y193),"0")</f>
        <v>144.9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73</v>
      </c>
      <c r="Y208" s="770">
        <f t="shared" ref="Y208:Y215" si="41">IFERROR(IF(X208="",0,CEILING((X208/$H208),1)*$H208),"")</f>
        <v>75.600000000000009</v>
      </c>
      <c r="Z208" s="36">
        <f>IFERROR(IF(Y208=0,"",ROUNDUP(Y208/H208,0)*0.00902),"")</f>
        <v>0.12628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75.838888888888889</v>
      </c>
      <c r="BN208" s="64">
        <f t="shared" ref="BN208:BN215" si="43">IFERROR(Y208*I208/H208,"0")</f>
        <v>78.540000000000006</v>
      </c>
      <c r="BO208" s="64">
        <f t="shared" ref="BO208:BO215" si="44">IFERROR(1/J208*(X208/H208),"0")</f>
        <v>0.10241301907968574</v>
      </c>
      <c r="BP208" s="64">
        <f t="shared" ref="BP208:BP215" si="45">IFERROR(1/J208*(Y208/H208),"0")</f>
        <v>0.10606060606060606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91</v>
      </c>
      <c r="Y209" s="770">
        <f t="shared" si="41"/>
        <v>91.800000000000011</v>
      </c>
      <c r="Z209" s="36">
        <f>IFERROR(IF(Y209=0,"",ROUNDUP(Y209/H209,0)*0.00902),"")</f>
        <v>0.15334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94.538888888888891</v>
      </c>
      <c r="BN209" s="64">
        <f t="shared" si="43"/>
        <v>95.37</v>
      </c>
      <c r="BO209" s="64">
        <f t="shared" si="44"/>
        <v>0.127665544332211</v>
      </c>
      <c r="BP209" s="64">
        <f t="shared" si="45"/>
        <v>0.12878787878787878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63</v>
      </c>
      <c r="Y211" s="770">
        <f t="shared" si="41"/>
        <v>64.800000000000011</v>
      </c>
      <c r="Z211" s="36">
        <f>IFERROR(IF(Y211=0,"",ROUNDUP(Y211/H211,0)*0.00902),"")</f>
        <v>0.10824</v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65.45</v>
      </c>
      <c r="BN211" s="64">
        <f t="shared" si="43"/>
        <v>67.320000000000007</v>
      </c>
      <c r="BO211" s="64">
        <f t="shared" si="44"/>
        <v>8.8383838383838384E-2</v>
      </c>
      <c r="BP211" s="64">
        <f t="shared" si="45"/>
        <v>9.0909090909090925E-2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8</v>
      </c>
      <c r="Y212" s="770">
        <f t="shared" si="41"/>
        <v>9</v>
      </c>
      <c r="Z212" s="36">
        <f>IFERROR(IF(Y212=0,"",ROUNDUP(Y212/H212,0)*0.00502),"")</f>
        <v>2.5100000000000001E-2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8.5777777777777775</v>
      </c>
      <c r="BN212" s="64">
        <f t="shared" si="43"/>
        <v>9.65</v>
      </c>
      <c r="BO212" s="64">
        <f t="shared" si="44"/>
        <v>1.8993352326685663E-2</v>
      </c>
      <c r="BP212" s="64">
        <f t="shared" si="45"/>
        <v>2.1367521367521368E-2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25</v>
      </c>
      <c r="Y213" s="770">
        <f t="shared" si="41"/>
        <v>25.2</v>
      </c>
      <c r="Z213" s="36">
        <f>IFERROR(IF(Y213=0,"",ROUNDUP(Y213/H213,0)*0.00502),"")</f>
        <v>7.0280000000000009E-2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26.388888888888889</v>
      </c>
      <c r="BN213" s="64">
        <f t="shared" si="43"/>
        <v>26.599999999999998</v>
      </c>
      <c r="BO213" s="64">
        <f t="shared" si="44"/>
        <v>5.9354226020892693E-2</v>
      </c>
      <c r="BP213" s="64">
        <f t="shared" si="45"/>
        <v>5.9829059829059839E-2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14</v>
      </c>
      <c r="Y215" s="770">
        <f t="shared" si="41"/>
        <v>14.4</v>
      </c>
      <c r="Z215" s="36">
        <f>IFERROR(IF(Y215=0,"",ROUNDUP(Y215/H215,0)*0.00502),"")</f>
        <v>4.0160000000000001E-2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14.777777777777777</v>
      </c>
      <c r="BN215" s="64">
        <f t="shared" si="43"/>
        <v>15.2</v>
      </c>
      <c r="BO215" s="64">
        <f t="shared" si="44"/>
        <v>3.3238366571699908E-2</v>
      </c>
      <c r="BP215" s="64">
        <f t="shared" si="45"/>
        <v>3.4188034188034191E-2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68.148148148148138</v>
      </c>
      <c r="Y216" s="771">
        <f>IFERROR(Y208/H208,"0")+IFERROR(Y209/H209,"0")+IFERROR(Y210/H210,"0")+IFERROR(Y211/H211,"0")+IFERROR(Y212/H212,"0")+IFERROR(Y213/H213,"0")+IFERROR(Y214/H214,"0")+IFERROR(Y215/H215,"0")</f>
        <v>70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0.52339999999999998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274</v>
      </c>
      <c r="Y217" s="771">
        <f>IFERROR(SUM(Y208:Y215),"0")</f>
        <v>280.8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375</v>
      </c>
      <c r="Y222" s="770">
        <f t="shared" si="46"/>
        <v>382.79999999999995</v>
      </c>
      <c r="Z222" s="36">
        <f>IFERROR(IF(Y222=0,"",ROUNDUP(Y222/H222,0)*0.01898),"")</f>
        <v>0.83511999999999997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397.37068965517244</v>
      </c>
      <c r="BN222" s="64">
        <f t="shared" si="48"/>
        <v>405.63599999999997</v>
      </c>
      <c r="BO222" s="64">
        <f t="shared" si="49"/>
        <v>0.67349137931034486</v>
      </c>
      <c r="BP222" s="64">
        <f t="shared" si="50"/>
        <v>0.6875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109</v>
      </c>
      <c r="Y223" s="770">
        <f t="shared" si="46"/>
        <v>110.39999999999999</v>
      </c>
      <c r="Z223" s="36">
        <f t="shared" ref="Z223:Z229" si="51">IFERROR(IF(Y223=0,"",ROUNDUP(Y223/H223,0)*0.00651),"")</f>
        <v>0.29946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121.26249999999999</v>
      </c>
      <c r="BN223" s="64">
        <f t="shared" si="48"/>
        <v>122.82</v>
      </c>
      <c r="BO223" s="64">
        <f t="shared" si="49"/>
        <v>0.2495421245421246</v>
      </c>
      <c r="BP223" s="64">
        <f t="shared" si="50"/>
        <v>0.25274725274725279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161</v>
      </c>
      <c r="Y225" s="770">
        <f t="shared" si="46"/>
        <v>163.19999999999999</v>
      </c>
      <c r="Z225" s="36">
        <f t="shared" si="51"/>
        <v>0.44268000000000002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177.90500000000003</v>
      </c>
      <c r="BN225" s="64">
        <f t="shared" si="48"/>
        <v>180.33600000000001</v>
      </c>
      <c r="BO225" s="64">
        <f t="shared" si="49"/>
        <v>0.36858974358974367</v>
      </c>
      <c r="BP225" s="64">
        <f t="shared" si="50"/>
        <v>0.37362637362637363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190</v>
      </c>
      <c r="Y226" s="770">
        <f t="shared" si="46"/>
        <v>192</v>
      </c>
      <c r="Z226" s="36">
        <f t="shared" si="51"/>
        <v>0.52080000000000004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209.95000000000002</v>
      </c>
      <c r="BN226" s="64">
        <f t="shared" si="48"/>
        <v>212.16000000000003</v>
      </c>
      <c r="BO226" s="64">
        <f t="shared" si="49"/>
        <v>0.43498168498168505</v>
      </c>
      <c r="BP226" s="64">
        <f t="shared" si="50"/>
        <v>0.43956043956043961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78</v>
      </c>
      <c r="Y228" s="770">
        <f t="shared" si="46"/>
        <v>79.2</v>
      </c>
      <c r="Z228" s="36">
        <f t="shared" si="51"/>
        <v>0.21482999999999999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86.190000000000012</v>
      </c>
      <c r="BN228" s="64">
        <f t="shared" si="48"/>
        <v>87.51600000000002</v>
      </c>
      <c r="BO228" s="64">
        <f t="shared" si="49"/>
        <v>0.17857142857142858</v>
      </c>
      <c r="BP228" s="64">
        <f t="shared" si="50"/>
        <v>0.18131868131868134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111</v>
      </c>
      <c r="Y229" s="770">
        <f t="shared" si="46"/>
        <v>112.8</v>
      </c>
      <c r="Z229" s="36">
        <f t="shared" si="51"/>
        <v>0.30597000000000002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122.9325</v>
      </c>
      <c r="BN229" s="64">
        <f t="shared" si="48"/>
        <v>124.92599999999999</v>
      </c>
      <c r="BO229" s="64">
        <f t="shared" si="49"/>
        <v>0.25412087912087916</v>
      </c>
      <c r="BP229" s="64">
        <f t="shared" si="50"/>
        <v>0.25824175824175827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313.52011494252878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318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2.6188599999999997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1024</v>
      </c>
      <c r="Y231" s="771">
        <f>IFERROR(SUM(Y219:Y229),"0")</f>
        <v>1040.3999999999999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30</v>
      </c>
      <c r="Y237" s="770">
        <f t="shared" si="52"/>
        <v>31.2</v>
      </c>
      <c r="Z237" s="36">
        <f>IFERROR(IF(Y237=0,"",ROUNDUP(Y237/H237,0)*0.00651),"")</f>
        <v>8.4629999999999997E-2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33.150000000000006</v>
      </c>
      <c r="BN237" s="64">
        <f t="shared" si="54"/>
        <v>34.476000000000006</v>
      </c>
      <c r="BO237" s="64">
        <f t="shared" si="55"/>
        <v>6.8681318681318687E-2</v>
      </c>
      <c r="BP237" s="64">
        <f t="shared" si="56"/>
        <v>7.1428571428571438E-2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10</v>
      </c>
      <c r="Y238" s="770">
        <f t="shared" si="52"/>
        <v>12</v>
      </c>
      <c r="Z238" s="36">
        <f>IFERROR(IF(Y238=0,"",ROUNDUP(Y238/H238,0)*0.00651),"")</f>
        <v>3.2550000000000003E-2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11.050000000000002</v>
      </c>
      <c r="BN238" s="64">
        <f t="shared" si="54"/>
        <v>13.260000000000002</v>
      </c>
      <c r="BO238" s="64">
        <f t="shared" si="55"/>
        <v>2.2893772893772896E-2</v>
      </c>
      <c r="BP238" s="64">
        <f t="shared" si="56"/>
        <v>2.7472527472527476E-2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16.666666666666668</v>
      </c>
      <c r="Y239" s="771">
        <f>IFERROR(Y233/H233,"0")+IFERROR(Y234/H234,"0")+IFERROR(Y235/H235,"0")+IFERROR(Y236/H236,"0")+IFERROR(Y237/H237,"0")+IFERROR(Y238/H238,"0")</f>
        <v>18</v>
      </c>
      <c r="Z239" s="771">
        <f>IFERROR(IF(Z233="",0,Z233),"0")+IFERROR(IF(Z234="",0,Z234),"0")+IFERROR(IF(Z235="",0,Z235),"0")+IFERROR(IF(Z236="",0,Z236),"0")+IFERROR(IF(Z237="",0,Z237),"0")+IFERROR(IF(Z238="",0,Z238),"0")</f>
        <v>0.11718000000000001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40</v>
      </c>
      <c r="Y240" s="771">
        <f>IFERROR(SUM(Y233:Y238),"0")</f>
        <v>43.2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166</v>
      </c>
      <c r="Y300" s="770">
        <f t="shared" si="72"/>
        <v>168</v>
      </c>
      <c r="Z300" s="36">
        <f>IFERROR(IF(Y300=0,"",ROUNDUP(Y300/H300,0)*0.00651),"")</f>
        <v>0.45569999999999999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183.43</v>
      </c>
      <c r="BN300" s="64">
        <f t="shared" si="74"/>
        <v>185.64000000000001</v>
      </c>
      <c r="BO300" s="64">
        <f t="shared" si="75"/>
        <v>0.38003663003663007</v>
      </c>
      <c r="BP300" s="64">
        <f t="shared" si="76"/>
        <v>0.38461538461538464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186</v>
      </c>
      <c r="Y301" s="770">
        <f t="shared" si="72"/>
        <v>187.2</v>
      </c>
      <c r="Z301" s="36">
        <f>IFERROR(IF(Y301=0,"",ROUNDUP(Y301/H301,0)*0.00651),"")</f>
        <v>0.50778000000000001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199.95000000000002</v>
      </c>
      <c r="BN301" s="64">
        <f t="shared" si="74"/>
        <v>201.24</v>
      </c>
      <c r="BO301" s="64">
        <f t="shared" si="75"/>
        <v>0.42582417582417587</v>
      </c>
      <c r="BP301" s="64">
        <f t="shared" si="76"/>
        <v>0.4285714285714286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146.66666666666669</v>
      </c>
      <c r="Y303" s="771">
        <f>IFERROR(Y297/H297,"0")+IFERROR(Y298/H298,"0")+IFERROR(Y299/H299,"0")+IFERROR(Y300/H300,"0")+IFERROR(Y301/H301,"0")+IFERROR(Y302/H302,"0")</f>
        <v>148</v>
      </c>
      <c r="Z303" s="771">
        <f>IFERROR(IF(Z297="",0,Z297),"0")+IFERROR(IF(Z298="",0,Z298),"0")+IFERROR(IF(Z299="",0,Z299),"0")+IFERROR(IF(Z300="",0,Z300),"0")+IFERROR(IF(Z301="",0,Z301),"0")+IFERROR(IF(Z302="",0,Z302),"0")</f>
        <v>0.96348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352</v>
      </c>
      <c r="Y304" s="771">
        <f>IFERROR(SUM(Y297:Y302),"0")</f>
        <v>355.2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5</v>
      </c>
      <c r="Y358" s="770">
        <f t="shared" si="77"/>
        <v>10.8</v>
      </c>
      <c r="Z358" s="36">
        <f>IFERROR(IF(Y358=0,"",ROUNDUP(Y358/H358,0)*0.01898),"")</f>
        <v>1.898E-2</v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5.2013888888888884</v>
      </c>
      <c r="BN358" s="64">
        <f t="shared" si="79"/>
        <v>11.234999999999999</v>
      </c>
      <c r="BO358" s="64">
        <f t="shared" si="80"/>
        <v>7.2337962962962955E-3</v>
      </c>
      <c r="BP358" s="64">
        <f t="shared" si="81"/>
        <v>1.5625E-2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0.46296296296296291</v>
      </c>
      <c r="Y363" s="771">
        <f>IFERROR(Y355/H355,"0")+IFERROR(Y356/H356,"0")+IFERROR(Y357/H357,"0")+IFERROR(Y358/H358,"0")+IFERROR(Y359/H359,"0")+IFERROR(Y360/H360,"0")+IFERROR(Y361/H361,"0")+IFERROR(Y362/H362,"0")</f>
        <v>1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1.898E-2</v>
      </c>
      <c r="AA363" s="772"/>
      <c r="AB363" s="772"/>
      <c r="AC363" s="772"/>
    </row>
    <row r="364" spans="1:68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5</v>
      </c>
      <c r="Y364" s="771">
        <f>IFERROR(SUM(Y355:Y362),"0")</f>
        <v>10.8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425</v>
      </c>
      <c r="Y383" s="770">
        <f>IFERROR(IF(X383="",0,CEILING((X383/$H383),1)*$H383),"")</f>
        <v>429</v>
      </c>
      <c r="Z383" s="36">
        <f>IFERROR(IF(Y383=0,"",ROUNDUP(Y383/H383,0)*0.01898),"")</f>
        <v>1.0439000000000001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453.27884615384619</v>
      </c>
      <c r="BN383" s="64">
        <f>IFERROR(Y383*I383/H383,"0")</f>
        <v>457.54500000000007</v>
      </c>
      <c r="BO383" s="64">
        <f>IFERROR(1/J383*(X383/H383),"0")</f>
        <v>0.85136217948717952</v>
      </c>
      <c r="BP383" s="64">
        <f>IFERROR(1/J383*(Y383/H383),"0")</f>
        <v>0.859375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54.487179487179489</v>
      </c>
      <c r="Y386" s="771">
        <f>IFERROR(Y382/H382,"0")+IFERROR(Y383/H383,"0")+IFERROR(Y384/H384,"0")+IFERROR(Y385/H385,"0")</f>
        <v>55</v>
      </c>
      <c r="Z386" s="771">
        <f>IFERROR(IF(Z382="",0,Z382),"0")+IFERROR(IF(Z383="",0,Z383),"0")+IFERROR(IF(Z384="",0,Z384),"0")+IFERROR(IF(Z385="",0,Z385),"0")</f>
        <v>1.0439000000000001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425</v>
      </c>
      <c r="Y387" s="771">
        <f>IFERROR(SUM(Y382:Y385),"0")</f>
        <v>429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25</v>
      </c>
      <c r="Y391" s="770">
        <f>IFERROR(IF(X391="",0,CEILING((X391/$H391),1)*$H391),"")</f>
        <v>25.5</v>
      </c>
      <c r="Z391" s="36">
        <f>IFERROR(IF(Y391=0,"",ROUNDUP(Y391/H391,0)*0.00651),"")</f>
        <v>6.5100000000000005E-2</v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28.97058823529412</v>
      </c>
      <c r="BN391" s="64">
        <f>IFERROR(Y391*I391/H391,"0")</f>
        <v>29.550000000000004</v>
      </c>
      <c r="BO391" s="64">
        <f>IFERROR(1/J391*(X391/H391),"0")</f>
        <v>5.3867700926524466E-2</v>
      </c>
      <c r="BP391" s="64">
        <f>IFERROR(1/J391*(Y391/H391),"0")</f>
        <v>5.4945054945054951E-2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17</v>
      </c>
      <c r="Y392" s="770">
        <f>IFERROR(IF(X392="",0,CEILING((X392/$H392),1)*$H392),"")</f>
        <v>17.849999999999998</v>
      </c>
      <c r="Z392" s="36">
        <f>IFERROR(IF(Y392=0,"",ROUNDUP(Y392/H392,0)*0.00651),"")</f>
        <v>4.5569999999999999E-2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19.200000000000003</v>
      </c>
      <c r="BN392" s="64">
        <f>IFERROR(Y392*I392/H392,"0")</f>
        <v>20.16</v>
      </c>
      <c r="BO392" s="64">
        <f>IFERROR(1/J392*(X392/H392),"0")</f>
        <v>3.6630036630036632E-2</v>
      </c>
      <c r="BP392" s="64">
        <f>IFERROR(1/J392*(Y392/H392),"0")</f>
        <v>3.8461538461538464E-2</v>
      </c>
    </row>
    <row r="393" spans="1:68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16.47058823529412</v>
      </c>
      <c r="Y393" s="771">
        <f>IFERROR(Y389/H389,"0")+IFERROR(Y390/H390,"0")+IFERROR(Y391/H391,"0")+IFERROR(Y392/H392,"0")</f>
        <v>17</v>
      </c>
      <c r="Z393" s="771">
        <f>IFERROR(IF(Z389="",0,Z389),"0")+IFERROR(IF(Z390="",0,Z390),"0")+IFERROR(IF(Z391="",0,Z391),"0")+IFERROR(IF(Z392="",0,Z392),"0")</f>
        <v>0.11067</v>
      </c>
      <c r="AA393" s="772"/>
      <c r="AB393" s="772"/>
      <c r="AC393" s="772"/>
    </row>
    <row r="394" spans="1:68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42</v>
      </c>
      <c r="Y394" s="771">
        <f>IFERROR(SUM(Y389:Y392),"0")</f>
        <v>43.349999999999994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545</v>
      </c>
      <c r="Y416" s="770">
        <f t="shared" si="87"/>
        <v>555</v>
      </c>
      <c r="Z416" s="36">
        <f>IFERROR(IF(Y416=0,"",ROUNDUP(Y416/H416,0)*0.02175),"")</f>
        <v>0.80474999999999997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562.44000000000005</v>
      </c>
      <c r="BN416" s="64">
        <f t="shared" si="89"/>
        <v>572.76</v>
      </c>
      <c r="BO416" s="64">
        <f t="shared" si="90"/>
        <v>0.75694444444444442</v>
      </c>
      <c r="BP416" s="64">
        <f t="shared" si="91"/>
        <v>0.77083333333333326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400</v>
      </c>
      <c r="Y418" s="770">
        <f t="shared" si="87"/>
        <v>405</v>
      </c>
      <c r="Z418" s="36">
        <f>IFERROR(IF(Y418=0,"",ROUNDUP(Y418/H418,0)*0.02175),"")</f>
        <v>0.58724999999999994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412.8</v>
      </c>
      <c r="BN418" s="64">
        <f t="shared" si="89"/>
        <v>417.96000000000004</v>
      </c>
      <c r="BO418" s="64">
        <f t="shared" si="90"/>
        <v>0.55555555555555558</v>
      </c>
      <c r="BP418" s="64">
        <f t="shared" si="91"/>
        <v>0.5625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hidden="1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450</v>
      </c>
      <c r="Y421" s="770">
        <f t="shared" si="87"/>
        <v>450</v>
      </c>
      <c r="Z421" s="36">
        <f>IFERROR(IF(Y421=0,"",ROUNDUP(Y421/H421,0)*0.02175),"")</f>
        <v>0.65249999999999997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464.4</v>
      </c>
      <c r="BN421" s="64">
        <f t="shared" si="89"/>
        <v>464.4</v>
      </c>
      <c r="BO421" s="64">
        <f t="shared" si="90"/>
        <v>0.625</v>
      </c>
      <c r="BP421" s="64">
        <f t="shared" si="91"/>
        <v>0.625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93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94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2.0444999999999998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1395</v>
      </c>
      <c r="Y426" s="771">
        <f>IFERROR(SUM(Y415:Y424),"0")</f>
        <v>1410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850</v>
      </c>
      <c r="Y428" s="770">
        <f>IFERROR(IF(X428="",0,CEILING((X428/$H428),1)*$H428),"")</f>
        <v>855</v>
      </c>
      <c r="Z428" s="36">
        <f>IFERROR(IF(Y428=0,"",ROUNDUP(Y428/H428,0)*0.02175),"")</f>
        <v>1.2397499999999999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877.2</v>
      </c>
      <c r="BN428" s="64">
        <f>IFERROR(Y428*I428/H428,"0")</f>
        <v>882.36</v>
      </c>
      <c r="BO428" s="64">
        <f>IFERROR(1/J428*(X428/H428),"0")</f>
        <v>1.1805555555555554</v>
      </c>
      <c r="BP428" s="64">
        <f>IFERROR(1/J428*(Y428/H428),"0")</f>
        <v>1.1875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56.666666666666664</v>
      </c>
      <c r="Y430" s="771">
        <f>IFERROR(Y428/H428,"0")+IFERROR(Y429/H429,"0")</f>
        <v>57</v>
      </c>
      <c r="Z430" s="771">
        <f>IFERROR(IF(Z428="",0,Z428),"0")+IFERROR(IF(Z429="",0,Z429),"0")</f>
        <v>1.2397499999999999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850</v>
      </c>
      <c r="Y431" s="771">
        <f>IFERROR(SUM(Y428:Y429),"0")</f>
        <v>855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1082</v>
      </c>
      <c r="Y459" s="770">
        <f>IFERROR(IF(X459="",0,CEILING((X459/$H459),1)*$H459),"")</f>
        <v>1089</v>
      </c>
      <c r="Z459" s="36">
        <f>IFERROR(IF(Y459=0,"",ROUNDUP(Y459/H459,0)*0.01898),"")</f>
        <v>2.2965800000000001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1144.3953333333334</v>
      </c>
      <c r="BN459" s="64">
        <f>IFERROR(Y459*I459/H459,"0")</f>
        <v>1151.799</v>
      </c>
      <c r="BO459" s="64">
        <f>IFERROR(1/J459*(X459/H459),"0")</f>
        <v>1.8784722222222223</v>
      </c>
      <c r="BP459" s="64">
        <f>IFERROR(1/J459*(Y459/H459),"0")</f>
        <v>1.890625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120.22222222222223</v>
      </c>
      <c r="Y464" s="771">
        <f>IFERROR(Y459/H459,"0")+IFERROR(Y460/H460,"0")+IFERROR(Y461/H461,"0")+IFERROR(Y462/H462,"0")+IFERROR(Y463/H463,"0")</f>
        <v>121</v>
      </c>
      <c r="Z464" s="771">
        <f>IFERROR(IF(Z459="",0,Z459),"0")+IFERROR(IF(Z460="",0,Z460),"0")+IFERROR(IF(Z461="",0,Z461),"0")+IFERROR(IF(Z462="",0,Z462),"0")+IFERROR(IF(Z463="",0,Z463),"0")</f>
        <v>2.2965800000000001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1082</v>
      </c>
      <c r="Y465" s="771">
        <f>IFERROR(SUM(Y459:Y463),"0")</f>
        <v>1089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16</v>
      </c>
      <c r="Y477" s="770">
        <f t="shared" ref="Y477:Y494" si="97">IFERROR(IF(X477="",0,CEILING((X477/$H477),1)*$H477),"")</f>
        <v>16.200000000000003</v>
      </c>
      <c r="Z477" s="36">
        <f>IFERROR(IF(Y477=0,"",ROUNDUP(Y477/H477,0)*0.00902),"")</f>
        <v>2.7060000000000001E-2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16.622222222222224</v>
      </c>
      <c r="BN477" s="64">
        <f t="shared" ref="BN477:BN494" si="99">IFERROR(Y477*I477/H477,"0")</f>
        <v>16.830000000000002</v>
      </c>
      <c r="BO477" s="64">
        <f t="shared" ref="BO477:BO494" si="100">IFERROR(1/J477*(X477/H477),"0")</f>
        <v>2.2446689113355778E-2</v>
      </c>
      <c r="BP477" s="64">
        <f t="shared" ref="BP477:BP494" si="101">IFERROR(1/J477*(Y477/H477),"0")</f>
        <v>2.2727272727272731E-2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61</v>
      </c>
      <c r="Y491" s="770">
        <f t="shared" si="97"/>
        <v>63</v>
      </c>
      <c r="Z491" s="36">
        <f t="shared" si="102"/>
        <v>0.15060000000000001</v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64.776190476190479</v>
      </c>
      <c r="BN491" s="64">
        <f t="shared" si="99"/>
        <v>66.900000000000006</v>
      </c>
      <c r="BO491" s="64">
        <f t="shared" si="100"/>
        <v>0.12413512413512415</v>
      </c>
      <c r="BP491" s="64">
        <f t="shared" si="101"/>
        <v>0.12820512820512822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32.010582010582013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33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0.17766000000000001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77</v>
      </c>
      <c r="Y496" s="771">
        <f>IFERROR(SUM(Y477:Y494),"0")</f>
        <v>79.2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73</v>
      </c>
      <c r="Y539" s="770">
        <f t="shared" ref="Y539:Y553" si="103">IFERROR(IF(X539="",0,CEILING((X539/$H539),1)*$H539),"")</f>
        <v>73.92</v>
      </c>
      <c r="Z539" s="36">
        <f t="shared" ref="Z539:Z544" si="104">IFERROR(IF(Y539=0,"",ROUNDUP(Y539/H539,0)*0.01196),"")</f>
        <v>0.16744000000000001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77.97727272727272</v>
      </c>
      <c r="BN539" s="64">
        <f t="shared" ref="BN539:BN553" si="106">IFERROR(Y539*I539/H539,"0")</f>
        <v>78.959999999999994</v>
      </c>
      <c r="BO539" s="64">
        <f t="shared" ref="BO539:BO553" si="107">IFERROR(1/J539*(X539/H539),"0")</f>
        <v>0.13293997668997667</v>
      </c>
      <c r="BP539" s="64">
        <f t="shared" ref="BP539:BP553" si="108">IFERROR(1/J539*(Y539/H539),"0")</f>
        <v>0.13461538461538464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700</v>
      </c>
      <c r="Y542" s="770">
        <f t="shared" si="103"/>
        <v>702.24</v>
      </c>
      <c r="Z542" s="36">
        <f t="shared" si="104"/>
        <v>1.5906800000000001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747.72727272727275</v>
      </c>
      <c r="BN542" s="64">
        <f t="shared" si="106"/>
        <v>750.11999999999989</v>
      </c>
      <c r="BO542" s="64">
        <f t="shared" si="107"/>
        <v>1.2747668997668997</v>
      </c>
      <c r="BP542" s="64">
        <f t="shared" si="108"/>
        <v>1.278846153846154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600</v>
      </c>
      <c r="Y544" s="770">
        <f t="shared" si="103"/>
        <v>601.92000000000007</v>
      </c>
      <c r="Z544" s="36">
        <f t="shared" si="104"/>
        <v>1.36344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640.90909090909088</v>
      </c>
      <c r="BN544" s="64">
        <f t="shared" si="106"/>
        <v>642.96</v>
      </c>
      <c r="BO544" s="64">
        <f t="shared" si="107"/>
        <v>1.0926573426573427</v>
      </c>
      <c r="BP544" s="64">
        <f t="shared" si="108"/>
        <v>1.0961538461538463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229</v>
      </c>
      <c r="Y545" s="770">
        <f t="shared" si="103"/>
        <v>230.4</v>
      </c>
      <c r="Z545" s="36">
        <f>IFERROR(IF(Y545=0,"",ROUNDUP(Y545/H545,0)*0.00902),"")</f>
        <v>0.57728000000000002</v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242.35833333333332</v>
      </c>
      <c r="BN545" s="64">
        <f t="shared" si="106"/>
        <v>243.84</v>
      </c>
      <c r="BO545" s="64">
        <f t="shared" si="107"/>
        <v>0.48190235690235689</v>
      </c>
      <c r="BP545" s="64">
        <f t="shared" si="108"/>
        <v>0.48484848484848486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323.64898989898984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325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3.6988400000000001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1602</v>
      </c>
      <c r="Y555" s="771">
        <f>IFERROR(SUM(Y539:Y553),"0")</f>
        <v>1608.48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183</v>
      </c>
      <c r="Y558" s="770">
        <f>IFERROR(IF(X558="",0,CEILING((X558/$H558),1)*$H558),"")</f>
        <v>184.8</v>
      </c>
      <c r="Z558" s="36">
        <f>IFERROR(IF(Y558=0,"",ROUNDUP(Y558/H558,0)*0.01196),"")</f>
        <v>0.41860000000000003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195.47727272727269</v>
      </c>
      <c r="BN558" s="64">
        <f>IFERROR(Y558*I558/H558,"0")</f>
        <v>197.39999999999998</v>
      </c>
      <c r="BO558" s="64">
        <f>IFERROR(1/J558*(X558/H558),"0")</f>
        <v>0.33326048951048948</v>
      </c>
      <c r="BP558" s="64">
        <f>IFERROR(1/J558*(Y558/H558),"0")</f>
        <v>0.33653846153846156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34.659090909090907</v>
      </c>
      <c r="Y560" s="771">
        <f>IFERROR(Y557/H557,"0")+IFERROR(Y558/H558,"0")+IFERROR(Y559/H559,"0")</f>
        <v>35</v>
      </c>
      <c r="Z560" s="771">
        <f>IFERROR(IF(Z557="",0,Z557),"0")+IFERROR(IF(Z558="",0,Z558),"0")+IFERROR(IF(Z559="",0,Z559),"0")</f>
        <v>0.41860000000000003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183</v>
      </c>
      <c r="Y561" s="771">
        <f>IFERROR(SUM(Y557:Y559),"0")</f>
        <v>184.8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500</v>
      </c>
      <c r="Y563" s="770">
        <f t="shared" ref="Y563:Y576" si="109">IFERROR(IF(X563="",0,CEILING((X563/$H563),1)*$H563),"")</f>
        <v>501.6</v>
      </c>
      <c r="Z563" s="36">
        <f>IFERROR(IF(Y563=0,"",ROUNDUP(Y563/H563,0)*0.01196),"")</f>
        <v>1.1362000000000001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534.09090909090912</v>
      </c>
      <c r="BN563" s="64">
        <f t="shared" ref="BN563:BN576" si="111">IFERROR(Y563*I563/H563,"0")</f>
        <v>535.79999999999995</v>
      </c>
      <c r="BO563" s="64">
        <f t="shared" ref="BO563:BO576" si="112">IFERROR(1/J563*(X563/H563),"0")</f>
        <v>0.91054778554778548</v>
      </c>
      <c r="BP563" s="64">
        <f t="shared" ref="BP563:BP576" si="113">IFERROR(1/J563*(Y563/H563),"0")</f>
        <v>0.91346153846153855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640</v>
      </c>
      <c r="Y565" s="770">
        <f t="shared" si="109"/>
        <v>644.16000000000008</v>
      </c>
      <c r="Z565" s="36">
        <f>IFERROR(IF(Y565=0,"",ROUNDUP(Y565/H565,0)*0.01196),"")</f>
        <v>1.45912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683.63636363636363</v>
      </c>
      <c r="BN565" s="64">
        <f t="shared" si="111"/>
        <v>688.08</v>
      </c>
      <c r="BO565" s="64">
        <f t="shared" si="112"/>
        <v>1.1655011655011656</v>
      </c>
      <c r="BP565" s="64">
        <f t="shared" si="113"/>
        <v>1.1730769230769234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470</v>
      </c>
      <c r="Y567" s="770">
        <f t="shared" si="109"/>
        <v>475.20000000000005</v>
      </c>
      <c r="Z567" s="36">
        <f>IFERROR(IF(Y567=0,"",ROUNDUP(Y567/H567,0)*0.01196),"")</f>
        <v>1.0764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502.04545454545445</v>
      </c>
      <c r="BN567" s="64">
        <f t="shared" si="111"/>
        <v>507.6</v>
      </c>
      <c r="BO567" s="64">
        <f t="shared" si="112"/>
        <v>0.85591491841491851</v>
      </c>
      <c r="BP567" s="64">
        <f t="shared" si="113"/>
        <v>0.86538461538461542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304.92424242424238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307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3.6717200000000001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1610</v>
      </c>
      <c r="Y578" s="771">
        <f>IFERROR(SUM(Y563:Y576),"0")</f>
        <v>1620.9600000000003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11200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11361.85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11875.321205032766</v>
      </c>
      <c r="Y666" s="771">
        <f>IFERROR(SUM(BN22:BN662),"0")</f>
        <v>12046.256999999996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20</v>
      </c>
      <c r="Y667" s="38">
        <f>ROUNDUP(SUM(BP22:BP662),0)</f>
        <v>21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12375.321205032766</v>
      </c>
      <c r="Y668" s="771">
        <f>GrossWeightTotalR+PalletQtyTotalR*25</f>
        <v>12571.256999999996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2026.1177936799136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2055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23.845080000000006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174.40000000000003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208.4</v>
      </c>
      <c r="E675" s="46">
        <f>IFERROR(Y99*1,"0")+IFERROR(Y100*1,"0")+IFERROR(Y101*1,"0")+IFERROR(Y105*1,"0")+IFERROR(Y106*1,"0")+IFERROR(Y107*1,"0")+IFERROR(Y108*1,"0")+IFERROR(Y109*1,"0")+IFERROR(Y110*1,"0")</f>
        <v>832.50000000000011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947.50000000000011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148.86000000000001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1364.3999999999999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355.2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483.15000000000003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2265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1089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79.2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3414.24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1 024,00"/>
        <filter val="1 082,00"/>
        <filter val="1 395,00"/>
        <filter val="1 602,00"/>
        <filter val="1 610,00"/>
        <filter val="1,01"/>
        <filter val="1,50"/>
        <filter val="10,00"/>
        <filter val="10,60"/>
        <filter val="101,00"/>
        <filter val="105,00"/>
        <filter val="109,00"/>
        <filter val="11 200,00"/>
        <filter val="11 875,32"/>
        <filter val="110,00"/>
        <filter val="111,00"/>
        <filter val="119,00"/>
        <filter val="12 375,32"/>
        <filter val="120,22"/>
        <filter val="14,00"/>
        <filter val="14,14"/>
        <filter val="142,00"/>
        <filter val="146,67"/>
        <filter val="154,00"/>
        <filter val="16,00"/>
        <filter val="16,47"/>
        <filter val="16,67"/>
        <filter val="161,00"/>
        <filter val="161,56"/>
        <filter val="166,00"/>
        <filter val="17,00"/>
        <filter val="174,00"/>
        <filter val="18,84"/>
        <filter val="183,00"/>
        <filter val="186,00"/>
        <filter val="190,00"/>
        <filter val="2 026,12"/>
        <filter val="2,00"/>
        <filter val="20"/>
        <filter val="206,00"/>
        <filter val="229,00"/>
        <filter val="249,00"/>
        <filter val="25,00"/>
        <filter val="274,00"/>
        <filter val="28,00"/>
        <filter val="284,00"/>
        <filter val="294,00"/>
        <filter val="30,00"/>
        <filter val="304,92"/>
        <filter val="313,52"/>
        <filter val="32,01"/>
        <filter val="323,65"/>
        <filter val="33,06"/>
        <filter val="34,66"/>
        <filter val="35,00"/>
        <filter val="352,00"/>
        <filter val="370,00"/>
        <filter val="375,00"/>
        <filter val="39,00"/>
        <filter val="39,98"/>
        <filter val="40,00"/>
        <filter val="400,00"/>
        <filter val="41,00"/>
        <filter val="42,00"/>
        <filter val="422,00"/>
        <filter val="425,00"/>
        <filter val="45,00"/>
        <filter val="450,00"/>
        <filter val="470,00"/>
        <filter val="5,00"/>
        <filter val="500,00"/>
        <filter val="520,00"/>
        <filter val="54,49"/>
        <filter val="545,00"/>
        <filter val="56,67"/>
        <filter val="576,00"/>
        <filter val="6,00"/>
        <filter val="600,00"/>
        <filter val="61,00"/>
        <filter val="63,00"/>
        <filter val="640,00"/>
        <filter val="67,00"/>
        <filter val="67,62"/>
        <filter val="68,15"/>
        <filter val="700,00"/>
        <filter val="73,00"/>
        <filter val="77,00"/>
        <filter val="78,00"/>
        <filter val="8,00"/>
        <filter val="850,00"/>
        <filter val="86,53"/>
        <filter val="89,00"/>
        <filter val="9,72"/>
        <filter val="91,00"/>
        <filter val="93,00"/>
        <filter val="98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2025-02-14T10:02:12Z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