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274A95-DD53-4DB0-9BC7-B214702BEA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N193" i="1"/>
  <c r="BM193" i="1"/>
  <c r="Z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O46" i="1"/>
  <c r="BM46" i="1"/>
  <c r="Y46" i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O30" i="1"/>
  <c r="BM30" i="1"/>
  <c r="Y30" i="1"/>
  <c r="BO29" i="1"/>
  <c r="BM29" i="1"/>
  <c r="Y29" i="1"/>
  <c r="BO28" i="1"/>
  <c r="BM28" i="1"/>
  <c r="Y28" i="1"/>
  <c r="BO27" i="1"/>
  <c r="BM27" i="1"/>
  <c r="Z27" i="1"/>
  <c r="Y27" i="1"/>
  <c r="P27" i="1"/>
  <c r="BO26" i="1"/>
  <c r="BM26" i="1"/>
  <c r="Y26" i="1"/>
  <c r="P26" i="1"/>
  <c r="X24" i="1"/>
  <c r="X23" i="1"/>
  <c r="X669" i="1" s="1"/>
  <c r="BO22" i="1"/>
  <c r="BM22" i="1"/>
  <c r="X666" i="1" s="1"/>
  <c r="Y22" i="1"/>
  <c r="P22" i="1"/>
  <c r="H10" i="1"/>
  <c r="A9" i="1"/>
  <c r="F10" i="1" s="1"/>
  <c r="D7" i="1"/>
  <c r="Q6" i="1"/>
  <c r="P2" i="1"/>
  <c r="BP210" i="1" l="1"/>
  <c r="BN210" i="1"/>
  <c r="Z210" i="1"/>
  <c r="BP234" i="1"/>
  <c r="BN234" i="1"/>
  <c r="Z234" i="1"/>
  <c r="BP248" i="1"/>
  <c r="BN248" i="1"/>
  <c r="Z248" i="1"/>
  <c r="BP274" i="1"/>
  <c r="BN274" i="1"/>
  <c r="Z274" i="1"/>
  <c r="BP301" i="1"/>
  <c r="BN301" i="1"/>
  <c r="Z301" i="1"/>
  <c r="BP369" i="1"/>
  <c r="BN369" i="1"/>
  <c r="Z369" i="1"/>
  <c r="BP392" i="1"/>
  <c r="BN392" i="1"/>
  <c r="Z392" i="1"/>
  <c r="BP419" i="1"/>
  <c r="BN419" i="1"/>
  <c r="Z419" i="1"/>
  <c r="BP463" i="1"/>
  <c r="BN463" i="1"/>
  <c r="Z46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44" i="1"/>
  <c r="BN44" i="1"/>
  <c r="Z59" i="1"/>
  <c r="BN59" i="1"/>
  <c r="Z69" i="1"/>
  <c r="BN69" i="1"/>
  <c r="Z83" i="1"/>
  <c r="BN83" i="1"/>
  <c r="Z100" i="1"/>
  <c r="BN100" i="1"/>
  <c r="Z124" i="1"/>
  <c r="BN124" i="1"/>
  <c r="Z140" i="1"/>
  <c r="BN140" i="1"/>
  <c r="Z169" i="1"/>
  <c r="BN169" i="1"/>
  <c r="Z189" i="1"/>
  <c r="BN189" i="1"/>
  <c r="BP222" i="1"/>
  <c r="BN222" i="1"/>
  <c r="Z222" i="1"/>
  <c r="BP235" i="1"/>
  <c r="BN235" i="1"/>
  <c r="Z235" i="1"/>
  <c r="BP259" i="1"/>
  <c r="BN259" i="1"/>
  <c r="Z259" i="1"/>
  <c r="O675" i="1"/>
  <c r="Y286" i="1"/>
  <c r="BP285" i="1"/>
  <c r="BN285" i="1"/>
  <c r="Z285" i="1"/>
  <c r="Z286" i="1" s="1"/>
  <c r="BP290" i="1"/>
  <c r="BN290" i="1"/>
  <c r="Z290" i="1"/>
  <c r="BP356" i="1"/>
  <c r="BN356" i="1"/>
  <c r="Z356" i="1"/>
  <c r="BP377" i="1"/>
  <c r="BN377" i="1"/>
  <c r="Z377" i="1"/>
  <c r="Y404" i="1"/>
  <c r="BP403" i="1"/>
  <c r="BN403" i="1"/>
  <c r="Z403" i="1"/>
  <c r="Z404" i="1" s="1"/>
  <c r="BP407" i="1"/>
  <c r="BN407" i="1"/>
  <c r="Z407" i="1"/>
  <c r="BP447" i="1"/>
  <c r="BN447" i="1"/>
  <c r="Z447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BP29" i="1"/>
  <c r="BN29" i="1"/>
  <c r="Z29" i="1"/>
  <c r="Y38" i="1"/>
  <c r="Y37" i="1"/>
  <c r="BP36" i="1"/>
  <c r="BN36" i="1"/>
  <c r="Z36" i="1"/>
  <c r="Z37" i="1" s="1"/>
  <c r="BP42" i="1"/>
  <c r="BN42" i="1"/>
  <c r="Z42" i="1"/>
  <c r="BP57" i="1"/>
  <c r="BN57" i="1"/>
  <c r="Z57" i="1"/>
  <c r="Z64" i="1" s="1"/>
  <c r="Y71" i="1"/>
  <c r="BP67" i="1"/>
  <c r="BN67" i="1"/>
  <c r="Z67" i="1"/>
  <c r="BP79" i="1"/>
  <c r="BN79" i="1"/>
  <c r="Z79" i="1"/>
  <c r="BP93" i="1"/>
  <c r="BN93" i="1"/>
  <c r="Z93" i="1"/>
  <c r="BP118" i="1"/>
  <c r="BN118" i="1"/>
  <c r="Z118" i="1"/>
  <c r="BP134" i="1"/>
  <c r="BN134" i="1"/>
  <c r="Z134" i="1"/>
  <c r="Y153" i="1"/>
  <c r="BP151" i="1"/>
  <c r="BN151" i="1"/>
  <c r="Z151" i="1"/>
  <c r="Y164" i="1"/>
  <c r="BP163" i="1"/>
  <c r="BN163" i="1"/>
  <c r="Z163" i="1"/>
  <c r="Z164" i="1" s="1"/>
  <c r="Y173" i="1"/>
  <c r="BP167" i="1"/>
  <c r="BN167" i="1"/>
  <c r="Z167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7" i="1"/>
  <c r="BN237" i="1"/>
  <c r="Z237" i="1"/>
  <c r="BP250" i="1"/>
  <c r="BN250" i="1"/>
  <c r="Z250" i="1"/>
  <c r="BP261" i="1"/>
  <c r="BN261" i="1"/>
  <c r="Z261" i="1"/>
  <c r="BP276" i="1"/>
  <c r="BN276" i="1"/>
  <c r="Z276" i="1"/>
  <c r="BP292" i="1"/>
  <c r="BN292" i="1"/>
  <c r="Z292" i="1"/>
  <c r="BP316" i="1"/>
  <c r="BN316" i="1"/>
  <c r="Z316" i="1"/>
  <c r="Y322" i="1"/>
  <c r="BP321" i="1"/>
  <c r="BN321" i="1"/>
  <c r="Z321" i="1"/>
  <c r="Z322" i="1" s="1"/>
  <c r="Y327" i="1"/>
  <c r="Y326" i="1"/>
  <c r="BP325" i="1"/>
  <c r="BN325" i="1"/>
  <c r="Z325" i="1"/>
  <c r="Z326" i="1" s="1"/>
  <c r="BP329" i="1"/>
  <c r="BN329" i="1"/>
  <c r="Z329" i="1"/>
  <c r="BP358" i="1"/>
  <c r="BN358" i="1"/>
  <c r="Z358" i="1"/>
  <c r="BP383" i="1"/>
  <c r="BN383" i="1"/>
  <c r="Z383" i="1"/>
  <c r="BP389" i="1"/>
  <c r="BN389" i="1"/>
  <c r="Z389" i="1"/>
  <c r="Y400" i="1"/>
  <c r="BP396" i="1"/>
  <c r="BN396" i="1"/>
  <c r="Z396" i="1"/>
  <c r="Y399" i="1"/>
  <c r="B675" i="1"/>
  <c r="X667" i="1"/>
  <c r="X668" i="1" s="1"/>
  <c r="Y34" i="1"/>
  <c r="BP27" i="1"/>
  <c r="BN27" i="1"/>
  <c r="BP28" i="1"/>
  <c r="BN28" i="1"/>
  <c r="Z28" i="1"/>
  <c r="BP30" i="1"/>
  <c r="BN30" i="1"/>
  <c r="Z30" i="1"/>
  <c r="BP46" i="1"/>
  <c r="BN46" i="1"/>
  <c r="Z46" i="1"/>
  <c r="BP61" i="1"/>
  <c r="BN61" i="1"/>
  <c r="Z61" i="1"/>
  <c r="Y81" i="1"/>
  <c r="BP75" i="1"/>
  <c r="BN75" i="1"/>
  <c r="Z75" i="1"/>
  <c r="BP85" i="1"/>
  <c r="BN85" i="1"/>
  <c r="Z85" i="1"/>
  <c r="Y111" i="1"/>
  <c r="BP106" i="1"/>
  <c r="BN106" i="1"/>
  <c r="Z106" i="1"/>
  <c r="Y136" i="1"/>
  <c r="BP130" i="1"/>
  <c r="BN130" i="1"/>
  <c r="Z130" i="1"/>
  <c r="BP145" i="1"/>
  <c r="BN145" i="1"/>
  <c r="Z145" i="1"/>
  <c r="Y160" i="1"/>
  <c r="BP156" i="1"/>
  <c r="BN156" i="1"/>
  <c r="Z156" i="1"/>
  <c r="BP171" i="1"/>
  <c r="BN171" i="1"/>
  <c r="Z171" i="1"/>
  <c r="BP191" i="1"/>
  <c r="BN191" i="1"/>
  <c r="Z191" i="1"/>
  <c r="Y216" i="1"/>
  <c r="BP208" i="1"/>
  <c r="BN208" i="1"/>
  <c r="Z208" i="1"/>
  <c r="Y230" i="1"/>
  <c r="BP220" i="1"/>
  <c r="BN220" i="1"/>
  <c r="Z220" i="1"/>
  <c r="BP228" i="1"/>
  <c r="BN228" i="1"/>
  <c r="Z228" i="1"/>
  <c r="BP246" i="1"/>
  <c r="BN246" i="1"/>
  <c r="Z246" i="1"/>
  <c r="BP257" i="1"/>
  <c r="BN257" i="1"/>
  <c r="Z257" i="1"/>
  <c r="Y269" i="1"/>
  <c r="Y268" i="1"/>
  <c r="BP267" i="1"/>
  <c r="BN267" i="1"/>
  <c r="Z267" i="1"/>
  <c r="Z268" i="1" s="1"/>
  <c r="BP272" i="1"/>
  <c r="BN272" i="1"/>
  <c r="Z272" i="1"/>
  <c r="BP280" i="1"/>
  <c r="BN280" i="1"/>
  <c r="Z280" i="1"/>
  <c r="BP299" i="1"/>
  <c r="BN299" i="1"/>
  <c r="Z299" i="1"/>
  <c r="Y342" i="1"/>
  <c r="BP340" i="1"/>
  <c r="BN340" i="1"/>
  <c r="Z340" i="1"/>
  <c r="BP362" i="1"/>
  <c r="BN362" i="1"/>
  <c r="Z362" i="1"/>
  <c r="BP367" i="1"/>
  <c r="BN367" i="1"/>
  <c r="Z367" i="1"/>
  <c r="BP417" i="1"/>
  <c r="BN417" i="1"/>
  <c r="Z417" i="1"/>
  <c r="BP429" i="1"/>
  <c r="BN429" i="1"/>
  <c r="Z429" i="1"/>
  <c r="BP445" i="1"/>
  <c r="BN445" i="1"/>
  <c r="Z44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Y505" i="1"/>
  <c r="Y504" i="1"/>
  <c r="BP503" i="1"/>
  <c r="BN503" i="1"/>
  <c r="Z503" i="1"/>
  <c r="Z504" i="1" s="1"/>
  <c r="Y509" i="1"/>
  <c r="BP508" i="1"/>
  <c r="BN508" i="1"/>
  <c r="Z508" i="1"/>
  <c r="Z509" i="1" s="1"/>
  <c r="BP522" i="1"/>
  <c r="BN522" i="1"/>
  <c r="Z522" i="1"/>
  <c r="BP524" i="1"/>
  <c r="BN524" i="1"/>
  <c r="Z524" i="1"/>
  <c r="Y89" i="1"/>
  <c r="E675" i="1"/>
  <c r="F675" i="1"/>
  <c r="Y126" i="1"/>
  <c r="Y177" i="1"/>
  <c r="BP375" i="1"/>
  <c r="BN375" i="1"/>
  <c r="Z375" i="1"/>
  <c r="BP384" i="1"/>
  <c r="BN384" i="1"/>
  <c r="Z384" i="1"/>
  <c r="BP390" i="1"/>
  <c r="BN390" i="1"/>
  <c r="Z390" i="1"/>
  <c r="BP409" i="1"/>
  <c r="BN409" i="1"/>
  <c r="Z409" i="1"/>
  <c r="BP421" i="1"/>
  <c r="BN421" i="1"/>
  <c r="Z421" i="1"/>
  <c r="BP449" i="1"/>
  <c r="BN449" i="1"/>
  <c r="Z449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BP523" i="1"/>
  <c r="BN523" i="1"/>
  <c r="Z523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379" i="1"/>
  <c r="X675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84" i="1"/>
  <c r="Y583" i="1"/>
  <c r="Z89" i="1"/>
  <c r="H9" i="1"/>
  <c r="A10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Z525" i="1" s="1"/>
  <c r="Y525" i="1"/>
  <c r="K675" i="1"/>
  <c r="F9" i="1"/>
  <c r="J9" i="1"/>
  <c r="Z22" i="1"/>
  <c r="Z23" i="1" s="1"/>
  <c r="BN22" i="1"/>
  <c r="BP22" i="1"/>
  <c r="Y23" i="1"/>
  <c r="X665" i="1"/>
  <c r="Z26" i="1"/>
  <c r="Z33" i="1" s="1"/>
  <c r="BN26" i="1"/>
  <c r="BP26" i="1"/>
  <c r="Z31" i="1"/>
  <c r="BN31" i="1"/>
  <c r="C675" i="1"/>
  <c r="Z43" i="1"/>
  <c r="BN43" i="1"/>
  <c r="Z45" i="1"/>
  <c r="BN45" i="1"/>
  <c r="Z47" i="1"/>
  <c r="BN47" i="1"/>
  <c r="Y48" i="1"/>
  <c r="Z51" i="1"/>
  <c r="Z53" i="1" s="1"/>
  <c r="BN51" i="1"/>
  <c r="BP51" i="1"/>
  <c r="D675" i="1"/>
  <c r="Z58" i="1"/>
  <c r="BN58" i="1"/>
  <c r="Z60" i="1"/>
  <c r="BN60" i="1"/>
  <c r="Z62" i="1"/>
  <c r="BN62" i="1"/>
  <c r="Y65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9" i="1"/>
  <c r="Z102" i="1" s="1"/>
  <c r="BN99" i="1"/>
  <c r="BP99" i="1"/>
  <c r="Z101" i="1"/>
  <c r="BN101" i="1"/>
  <c r="Y102" i="1"/>
  <c r="Z105" i="1"/>
  <c r="Z111" i="1" s="1"/>
  <c r="BN105" i="1"/>
  <c r="BP105" i="1"/>
  <c r="Z107" i="1"/>
  <c r="BN107" i="1"/>
  <c r="Z109" i="1"/>
  <c r="BN109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Z129" i="1"/>
  <c r="Z136" i="1" s="1"/>
  <c r="BN129" i="1"/>
  <c r="BP129" i="1"/>
  <c r="Z131" i="1"/>
  <c r="BN131" i="1"/>
  <c r="Z133" i="1"/>
  <c r="BN133" i="1"/>
  <c r="Z135" i="1"/>
  <c r="BN135" i="1"/>
  <c r="Z139" i="1"/>
  <c r="BN139" i="1"/>
  <c r="BP139" i="1"/>
  <c r="G675" i="1"/>
  <c r="Z146" i="1"/>
  <c r="Z148" i="1" s="1"/>
  <c r="BN146" i="1"/>
  <c r="Y149" i="1"/>
  <c r="Z152" i="1"/>
  <c r="Z153" i="1" s="1"/>
  <c r="BN152" i="1"/>
  <c r="Z157" i="1"/>
  <c r="Z159" i="1" s="1"/>
  <c r="BN157" i="1"/>
  <c r="H675" i="1"/>
  <c r="Y165" i="1"/>
  <c r="Z168" i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Z264" i="1" s="1"/>
  <c r="BP262" i="1"/>
  <c r="BN262" i="1"/>
  <c r="Z262" i="1"/>
  <c r="BP275" i="1"/>
  <c r="BN275" i="1"/>
  <c r="Z275" i="1"/>
  <c r="Z281" i="1" s="1"/>
  <c r="BP279" i="1"/>
  <c r="BN279" i="1"/>
  <c r="Z279" i="1"/>
  <c r="Y293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BP359" i="1"/>
  <c r="BN359" i="1"/>
  <c r="Z359" i="1"/>
  <c r="BP368" i="1"/>
  <c r="BN368" i="1"/>
  <c r="Z368" i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Z517" i="1" s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331" i="1" l="1"/>
  <c r="Z627" i="1"/>
  <c r="Z141" i="1"/>
  <c r="Z554" i="1"/>
  <c r="Z216" i="1"/>
  <c r="Z172" i="1"/>
  <c r="Z71" i="1"/>
  <c r="Z48" i="1"/>
  <c r="Z451" i="1"/>
  <c r="Z430" i="1"/>
  <c r="Z425" i="1"/>
  <c r="Z386" i="1"/>
  <c r="Z379" i="1"/>
  <c r="Z370" i="1"/>
  <c r="Z495" i="1"/>
  <c r="Z342" i="1"/>
  <c r="Z303" i="1"/>
  <c r="Z588" i="1"/>
  <c r="Z645" i="1"/>
  <c r="Z610" i="1"/>
  <c r="Z638" i="1"/>
  <c r="Z577" i="1"/>
  <c r="Z230" i="1"/>
  <c r="Y669" i="1"/>
  <c r="Y666" i="1"/>
  <c r="Z617" i="1"/>
  <c r="Z464" i="1"/>
  <c r="Z363" i="1"/>
  <c r="Z126" i="1"/>
  <c r="Z120" i="1"/>
  <c r="Z95" i="1"/>
  <c r="Y667" i="1"/>
  <c r="Z435" i="1"/>
  <c r="Z251" i="1"/>
  <c r="Z239" i="1"/>
  <c r="Y665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<sst xmlns="http://schemas.openxmlformats.org/spreadsheetml/2006/main" count="3133" uniqueCount="1103">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</sst>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186" sqref="AA186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45705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0.41666666666666669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50</v>
      </c>
      <c r="Y186" s="770">
        <f t="shared" ref="Y186:Y193" si="36">IFERROR(IF(X186="",0,CEILING((X186/$H186),1)*$H186),"")</f>
        <v>50.400000000000006</v>
      </c>
      <c r="Z186" s="36">
        <f>IFERROR(IF(Y186=0,"",ROUNDUP(Y186/H186,0)*0.00902),"")</f>
        <v>0.10824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53.214285714285715</v>
      </c>
      <c r="BN186" s="64">
        <f t="shared" ref="BN186:BN193" si="38">IFERROR(Y186*I186/H186,"0")</f>
        <v>53.64</v>
      </c>
      <c r="BO186" s="64">
        <f t="shared" ref="BO186:BO193" si="39">IFERROR(1/J186*(X186/H186),"0")</f>
        <v>9.0187590187590191E-2</v>
      </c>
      <c r="BP186" s="64">
        <f t="shared" ref="BP186:BP193" si="40">IFERROR(1/J186*(Y186/H186),"0")</f>
        <v>9.0909090909090912E-2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50</v>
      </c>
      <c r="Y187" s="770">
        <f t="shared" si="36"/>
        <v>50.400000000000006</v>
      </c>
      <c r="Z187" s="36">
        <f>IFERROR(IF(Y187=0,"",ROUNDUP(Y187/H187,0)*0.00902),"")</f>
        <v>0.10824</v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53.214285714285715</v>
      </c>
      <c r="BN187" s="64">
        <f t="shared" si="38"/>
        <v>53.64</v>
      </c>
      <c r="BO187" s="64">
        <f t="shared" si="39"/>
        <v>9.0187590187590191E-2</v>
      </c>
      <c r="BP187" s="64">
        <f t="shared" si="40"/>
        <v>9.0909090909090912E-2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50</v>
      </c>
      <c r="Y188" s="770">
        <f t="shared" si="36"/>
        <v>50.400000000000006</v>
      </c>
      <c r="Z188" s="36">
        <f>IFERROR(IF(Y188=0,"",ROUNDUP(Y188/H188,0)*0.00902),"")</f>
        <v>0.10824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52.5</v>
      </c>
      <c r="BN188" s="64">
        <f t="shared" si="38"/>
        <v>52.920000000000009</v>
      </c>
      <c r="BO188" s="64">
        <f t="shared" si="39"/>
        <v>9.0187590187590191E-2</v>
      </c>
      <c r="BP188" s="64">
        <f t="shared" si="40"/>
        <v>9.0909090909090912E-2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8.3999999999999986</v>
      </c>
      <c r="Y191" s="770">
        <f t="shared" si="36"/>
        <v>8.4</v>
      </c>
      <c r="Z191" s="36">
        <f>IFERROR(IF(Y191=0,"",ROUNDUP(Y191/H191,0)*0.00502),"")</f>
        <v>2.0080000000000001E-2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8.7999999999999989</v>
      </c>
      <c r="BN191" s="64">
        <f t="shared" si="38"/>
        <v>8.8000000000000007</v>
      </c>
      <c r="BO191" s="64">
        <f t="shared" si="39"/>
        <v>1.7094017094017092E-2</v>
      </c>
      <c r="BP191" s="64">
        <f t="shared" si="40"/>
        <v>1.7094017094017096E-2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39.714285714285715</v>
      </c>
      <c r="Y194" s="771">
        <f>IFERROR(Y186/H186,"0")+IFERROR(Y187/H187,"0")+IFERROR(Y188/H188,"0")+IFERROR(Y189/H189,"0")+IFERROR(Y190/H190,"0")+IFERROR(Y191/H191,"0")+IFERROR(Y192/H192,"0")+IFERROR(Y193/H193,"0")</f>
        <v>40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0.3448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158.4</v>
      </c>
      <c r="Y195" s="771">
        <f>IFERROR(SUM(Y186:Y193),"0")</f>
        <v>159.60000000000002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200</v>
      </c>
      <c r="Y208" s="770">
        <f t="shared" ref="Y208:Y215" si="41">IFERROR(IF(X208="",0,CEILING((X208/$H208),1)*$H208),"")</f>
        <v>205.20000000000002</v>
      </c>
      <c r="Z208" s="36">
        <f>IFERROR(IF(Y208=0,"",ROUNDUP(Y208/H208,0)*0.00902),"")</f>
        <v>0.34276000000000001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207.77777777777777</v>
      </c>
      <c r="BN208" s="64">
        <f t="shared" ref="BN208:BN215" si="43">IFERROR(Y208*I208/H208,"0")</f>
        <v>213.18000000000004</v>
      </c>
      <c r="BO208" s="64">
        <f t="shared" ref="BO208:BO215" si="44">IFERROR(1/J208*(X208/H208),"0")</f>
        <v>0.28058361391694725</v>
      </c>
      <c r="BP208" s="64">
        <f t="shared" ref="BP208:BP215" si="45">IFERROR(1/J208*(Y208/H208),"0")</f>
        <v>0.2878787878787879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100</v>
      </c>
      <c r="Y209" s="770">
        <f t="shared" si="41"/>
        <v>102.60000000000001</v>
      </c>
      <c r="Z209" s="36">
        <f>IFERROR(IF(Y209=0,"",ROUNDUP(Y209/H209,0)*0.00902),"")</f>
        <v>0.17138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103.88888888888889</v>
      </c>
      <c r="BN209" s="64">
        <f t="shared" si="43"/>
        <v>106.59000000000002</v>
      </c>
      <c r="BO209" s="64">
        <f t="shared" si="44"/>
        <v>0.14029180695847362</v>
      </c>
      <c r="BP209" s="64">
        <f t="shared" si="45"/>
        <v>0.14393939393939395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200</v>
      </c>
      <c r="Y210" s="770">
        <f t="shared" si="41"/>
        <v>205.20000000000002</v>
      </c>
      <c r="Z210" s="36">
        <f>IFERROR(IF(Y210=0,"",ROUNDUP(Y210/H210,0)*0.00902),"")</f>
        <v>0.34276000000000001</v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207.77777777777777</v>
      </c>
      <c r="BN210" s="64">
        <f t="shared" si="43"/>
        <v>213.18000000000004</v>
      </c>
      <c r="BO210" s="64">
        <f t="shared" si="44"/>
        <v>0.28058361391694725</v>
      </c>
      <c r="BP210" s="64">
        <f t="shared" si="45"/>
        <v>0.2878787878787879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200</v>
      </c>
      <c r="Y211" s="770">
        <f t="shared" si="41"/>
        <v>205.20000000000002</v>
      </c>
      <c r="Z211" s="36">
        <f>IFERROR(IF(Y211=0,"",ROUNDUP(Y211/H211,0)*0.00902),"")</f>
        <v>0.34276000000000001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207.77777777777777</v>
      </c>
      <c r="BN211" s="64">
        <f t="shared" si="43"/>
        <v>213.18000000000004</v>
      </c>
      <c r="BO211" s="64">
        <f t="shared" si="44"/>
        <v>0.28058361391694725</v>
      </c>
      <c r="BP211" s="64">
        <f t="shared" si="45"/>
        <v>0.2878787878787879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129.62962962962962</v>
      </c>
      <c r="Y216" s="771">
        <f>IFERROR(Y208/H208,"0")+IFERROR(Y209/H209,"0")+IFERROR(Y210/H210,"0")+IFERROR(Y211/H211,"0")+IFERROR(Y212/H212,"0")+IFERROR(Y213/H213,"0")+IFERROR(Y214/H214,"0")+IFERROR(Y215/H215,"0")</f>
        <v>133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1.1996599999999999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700</v>
      </c>
      <c r="Y217" s="771">
        <f>IFERROR(SUM(Y208:Y215),"0")</f>
        <v>718.2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160</v>
      </c>
      <c r="Y219" s="770">
        <f t="shared" ref="Y219:Y229" si="46">IFERROR(IF(X219="",0,CEILING((X219/$H219),1)*$H219),"")</f>
        <v>162</v>
      </c>
      <c r="Z219" s="36">
        <f>IFERROR(IF(Y219=0,"",ROUNDUP(Y219/H219,0)*0.01898),"")</f>
        <v>0.37959999999999999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170.25185185185185</v>
      </c>
      <c r="BN219" s="64">
        <f t="shared" ref="BN219:BN229" si="48">IFERROR(Y219*I219/H219,"0")</f>
        <v>172.38000000000002</v>
      </c>
      <c r="BO219" s="64">
        <f t="shared" ref="BO219:BO229" si="49">IFERROR(1/J219*(X219/H219),"0")</f>
        <v>0.30864197530864201</v>
      </c>
      <c r="BP219" s="64">
        <f t="shared" ref="BP219:BP229" si="50">IFERROR(1/J219*(Y219/H219),"0")</f>
        <v>0.3125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220</v>
      </c>
      <c r="Y220" s="770">
        <f t="shared" si="46"/>
        <v>226.2</v>
      </c>
      <c r="Z220" s="36">
        <f>IFERROR(IF(Y220=0,"",ROUNDUP(Y220/H220,0)*0.01898),"")</f>
        <v>0.55042000000000002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234.63846153846157</v>
      </c>
      <c r="BN220" s="64">
        <f t="shared" si="48"/>
        <v>241.251</v>
      </c>
      <c r="BO220" s="64">
        <f t="shared" si="49"/>
        <v>0.44070512820512819</v>
      </c>
      <c r="BP220" s="64">
        <f t="shared" si="50"/>
        <v>0.453125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180</v>
      </c>
      <c r="Y222" s="770">
        <f t="shared" si="46"/>
        <v>182.7</v>
      </c>
      <c r="Z222" s="36">
        <f>IFERROR(IF(Y222=0,"",ROUNDUP(Y222/H222,0)*0.01898),"")</f>
        <v>0.39857999999999999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190.73793103448276</v>
      </c>
      <c r="BN222" s="64">
        <f t="shared" si="48"/>
        <v>193.59899999999999</v>
      </c>
      <c r="BO222" s="64">
        <f t="shared" si="49"/>
        <v>0.32327586206896552</v>
      </c>
      <c r="BP222" s="64">
        <f t="shared" si="50"/>
        <v>0.328125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240</v>
      </c>
      <c r="Y223" s="770">
        <f t="shared" si="46"/>
        <v>240</v>
      </c>
      <c r="Z223" s="36">
        <f t="shared" ref="Z223:Z229" si="51">IFERROR(IF(Y223=0,"",ROUNDUP(Y223/H223,0)*0.00651),"")</f>
        <v>0.65100000000000002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267</v>
      </c>
      <c r="BN223" s="64">
        <f t="shared" si="48"/>
        <v>267</v>
      </c>
      <c r="BO223" s="64">
        <f t="shared" si="49"/>
        <v>0.5494505494505495</v>
      </c>
      <c r="BP223" s="64">
        <f t="shared" si="50"/>
        <v>0.5494505494505495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96</v>
      </c>
      <c r="Y226" s="770">
        <f t="shared" si="46"/>
        <v>96</v>
      </c>
      <c r="Z226" s="36">
        <f t="shared" si="51"/>
        <v>0.26040000000000002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106.08000000000001</v>
      </c>
      <c r="BN226" s="64">
        <f t="shared" si="48"/>
        <v>106.08000000000001</v>
      </c>
      <c r="BO226" s="64">
        <f t="shared" si="49"/>
        <v>0.2197802197802198</v>
      </c>
      <c r="BP226" s="64">
        <f t="shared" si="50"/>
        <v>0.2197802197802198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240</v>
      </c>
      <c r="Y228" s="770">
        <f t="shared" si="46"/>
        <v>240</v>
      </c>
      <c r="Z228" s="36">
        <f t="shared" si="51"/>
        <v>0.65100000000000002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265.20000000000005</v>
      </c>
      <c r="BN228" s="64">
        <f t="shared" si="48"/>
        <v>265.20000000000005</v>
      </c>
      <c r="BO228" s="64">
        <f t="shared" si="49"/>
        <v>0.5494505494505495</v>
      </c>
      <c r="BP228" s="64">
        <f t="shared" si="50"/>
        <v>0.5494505494505495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192</v>
      </c>
      <c r="Y229" s="770">
        <f t="shared" si="46"/>
        <v>192</v>
      </c>
      <c r="Z229" s="36">
        <f t="shared" si="51"/>
        <v>0.52080000000000004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212.64000000000001</v>
      </c>
      <c r="BN229" s="64">
        <f t="shared" si="48"/>
        <v>212.64000000000001</v>
      </c>
      <c r="BO229" s="64">
        <f t="shared" si="49"/>
        <v>0.43956043956043961</v>
      </c>
      <c r="BP229" s="64">
        <f t="shared" si="50"/>
        <v>0.43956043956043961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388.64786979729507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390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3.4117999999999999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1328</v>
      </c>
      <c r="Y231" s="771">
        <f>IFERROR(SUM(Y219:Y229),"0")</f>
        <v>1338.9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14.4</v>
      </c>
      <c r="Y237" s="770">
        <f t="shared" si="52"/>
        <v>14.399999999999999</v>
      </c>
      <c r="Z237" s="36">
        <f>IFERROR(IF(Y237=0,"",ROUNDUP(Y237/H237,0)*0.00651),"")</f>
        <v>3.9059999999999997E-2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15.912000000000001</v>
      </c>
      <c r="BN237" s="64">
        <f t="shared" si="54"/>
        <v>15.912000000000001</v>
      </c>
      <c r="BO237" s="64">
        <f t="shared" si="55"/>
        <v>3.2967032967032968E-2</v>
      </c>
      <c r="BP237" s="64">
        <f t="shared" si="56"/>
        <v>3.2967032967032968E-2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14.4</v>
      </c>
      <c r="Y238" s="770">
        <f t="shared" si="52"/>
        <v>14.399999999999999</v>
      </c>
      <c r="Z238" s="36">
        <f>IFERROR(IF(Y238=0,"",ROUNDUP(Y238/H238,0)*0.00651),"")</f>
        <v>3.9059999999999997E-2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15.912000000000001</v>
      </c>
      <c r="BN238" s="64">
        <f t="shared" si="54"/>
        <v>15.912000000000001</v>
      </c>
      <c r="BO238" s="64">
        <f t="shared" si="55"/>
        <v>3.2967032967032968E-2</v>
      </c>
      <c r="BP238" s="64">
        <f t="shared" si="56"/>
        <v>3.2967032967032968E-2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12</v>
      </c>
      <c r="Y239" s="771">
        <f>IFERROR(Y233/H233,"0")+IFERROR(Y234/H234,"0")+IFERROR(Y235/H235,"0")+IFERROR(Y236/H236,"0")+IFERROR(Y237/H237,"0")+IFERROR(Y238/H238,"0")</f>
        <v>12</v>
      </c>
      <c r="Z239" s="771">
        <f>IFERROR(IF(Z233="",0,Z233),"0")+IFERROR(IF(Z234="",0,Z234),"0")+IFERROR(IF(Z235="",0,Z235),"0")+IFERROR(IF(Z236="",0,Z236),"0")+IFERROR(IF(Z237="",0,Z237),"0")+IFERROR(IF(Z238="",0,Z238),"0")</f>
        <v>7.8119999999999995E-2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28.8</v>
      </c>
      <c r="Y240" s="771">
        <f>IFERROR(SUM(Y233:Y238),"0")</f>
        <v>28.799999999999997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20</v>
      </c>
      <c r="Y366" s="770">
        <f>IFERROR(IF(X366="",0,CEILING((X366/$H366),1)*$H366),"")</f>
        <v>21</v>
      </c>
      <c r="Z366" s="36">
        <f>IFERROR(IF(Y366=0,"",ROUNDUP(Y366/H366,0)*0.00902),"")</f>
        <v>4.5100000000000001E-2</v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21.285714285714281</v>
      </c>
      <c r="BN366" s="64">
        <f>IFERROR(Y366*I366/H366,"0")</f>
        <v>22.349999999999998</v>
      </c>
      <c r="BO366" s="64">
        <f>IFERROR(1/J366*(X366/H366),"0")</f>
        <v>3.6075036075036072E-2</v>
      </c>
      <c r="BP366" s="64">
        <f>IFERROR(1/J366*(Y366/H366),"0")</f>
        <v>3.787878787878788E-2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4.7619047619047619</v>
      </c>
      <c r="Y370" s="771">
        <f>IFERROR(Y366/H366,"0")+IFERROR(Y367/H367,"0")+IFERROR(Y368/H368,"0")+IFERROR(Y369/H369,"0")</f>
        <v>5</v>
      </c>
      <c r="Z370" s="771">
        <f>IFERROR(IF(Z366="",0,Z366),"0")+IFERROR(IF(Z367="",0,Z367),"0")+IFERROR(IF(Z368="",0,Z368),"0")+IFERROR(IF(Z369="",0,Z369),"0")</f>
        <v>4.5100000000000001E-2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20</v>
      </c>
      <c r="Y371" s="771">
        <f>IFERROR(SUM(Y366:Y369),"0")</f>
        <v>21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50</v>
      </c>
      <c r="Y382" s="770">
        <f>IFERROR(IF(X382="",0,CEILING((X382/$H382),1)*$H382),"")</f>
        <v>50.400000000000006</v>
      </c>
      <c r="Z382" s="36">
        <f>IFERROR(IF(Y382=0,"",ROUNDUP(Y382/H382,0)*0.01898),"")</f>
        <v>0.11388000000000001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53.089285714285715</v>
      </c>
      <c r="BN382" s="64">
        <f>IFERROR(Y382*I382/H382,"0")</f>
        <v>53.514000000000003</v>
      </c>
      <c r="BO382" s="64">
        <f>IFERROR(1/J382*(X382/H382),"0")</f>
        <v>9.3005952380952384E-2</v>
      </c>
      <c r="BP382" s="64">
        <f>IFERROR(1/J382*(Y382/H382),"0")</f>
        <v>9.375E-2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100</v>
      </c>
      <c r="Y383" s="770">
        <f>IFERROR(IF(X383="",0,CEILING((X383/$H383),1)*$H383),"")</f>
        <v>101.39999999999999</v>
      </c>
      <c r="Z383" s="36">
        <f>IFERROR(IF(Y383=0,"",ROUNDUP(Y383/H383,0)*0.01898),"")</f>
        <v>0.24674000000000001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106.65384615384617</v>
      </c>
      <c r="BN383" s="64">
        <f>IFERROR(Y383*I383/H383,"0")</f>
        <v>108.14700000000001</v>
      </c>
      <c r="BO383" s="64">
        <f>IFERROR(1/J383*(X383/H383),"0")</f>
        <v>0.20032051282051283</v>
      </c>
      <c r="BP383" s="64">
        <f>IFERROR(1/J383*(Y383/H383),"0")</f>
        <v>0.203125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18.772893772893774</v>
      </c>
      <c r="Y386" s="771">
        <f>IFERROR(Y382/H382,"0")+IFERROR(Y383/H383,"0")+IFERROR(Y384/H384,"0")+IFERROR(Y385/H385,"0")</f>
        <v>19</v>
      </c>
      <c r="Z386" s="771">
        <f>IFERROR(IF(Z382="",0,Z382),"0")+IFERROR(IF(Z383="",0,Z383),"0")+IFERROR(IF(Z384="",0,Z384),"0")+IFERROR(IF(Z385="",0,Z385),"0")</f>
        <v>0.36062000000000005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150</v>
      </c>
      <c r="Y387" s="771">
        <f>IFERROR(SUM(Y382:Y385),"0")</f>
        <v>151.80000000000001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4000</v>
      </c>
      <c r="Y416" s="770">
        <f t="shared" si="87"/>
        <v>4005</v>
      </c>
      <c r="Z416" s="36">
        <f>IFERROR(IF(Y416=0,"",ROUNDUP(Y416/H416,0)*0.02175),"")</f>
        <v>5.8072499999999998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4128</v>
      </c>
      <c r="BN416" s="64">
        <f t="shared" si="89"/>
        <v>4133.16</v>
      </c>
      <c r="BO416" s="64">
        <f t="shared" si="90"/>
        <v>5.5555555555555554</v>
      </c>
      <c r="BP416" s="64">
        <f t="shared" si="91"/>
        <v>5.5625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2000</v>
      </c>
      <c r="Y418" s="770">
        <f t="shared" si="87"/>
        <v>2010</v>
      </c>
      <c r="Z418" s="36">
        <f>IFERROR(IF(Y418=0,"",ROUNDUP(Y418/H418,0)*0.02175),"")</f>
        <v>2.9144999999999999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2064</v>
      </c>
      <c r="BN418" s="64">
        <f t="shared" si="89"/>
        <v>2074.3200000000002</v>
      </c>
      <c r="BO418" s="64">
        <f t="shared" si="90"/>
        <v>2.7777777777777777</v>
      </c>
      <c r="BP418" s="64">
        <f t="shared" si="91"/>
        <v>2.7916666666666665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3000</v>
      </c>
      <c r="Y420" s="770">
        <f t="shared" si="87"/>
        <v>3000</v>
      </c>
      <c r="Z420" s="36">
        <f>IFERROR(IF(Y420=0,"",ROUNDUP(Y420/H420,0)*0.02175),"")</f>
        <v>4.3499999999999996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3096</v>
      </c>
      <c r="BN420" s="64">
        <f t="shared" si="89"/>
        <v>3096</v>
      </c>
      <c r="BO420" s="64">
        <f t="shared" si="90"/>
        <v>4.1666666666666661</v>
      </c>
      <c r="BP420" s="64">
        <f t="shared" si="91"/>
        <v>4.1666666666666661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600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601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13.07175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9000</v>
      </c>
      <c r="Y426" s="771">
        <f>IFERROR(SUM(Y415:Y424),"0")</f>
        <v>9015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3000</v>
      </c>
      <c r="Y428" s="770">
        <f>IFERROR(IF(X428="",0,CEILING((X428/$H428),1)*$H428),"")</f>
        <v>3000</v>
      </c>
      <c r="Z428" s="36">
        <f>IFERROR(IF(Y428=0,"",ROUNDUP(Y428/H428,0)*0.02175),"")</f>
        <v>4.3499999999999996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3096</v>
      </c>
      <c r="BN428" s="64">
        <f>IFERROR(Y428*I428/H428,"0")</f>
        <v>3096</v>
      </c>
      <c r="BO428" s="64">
        <f>IFERROR(1/J428*(X428/H428),"0")</f>
        <v>4.1666666666666661</v>
      </c>
      <c r="BP428" s="64">
        <f>IFERROR(1/J428*(Y428/H428),"0")</f>
        <v>4.1666666666666661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200</v>
      </c>
      <c r="Y430" s="771">
        <f>IFERROR(Y428/H428,"0")+IFERROR(Y429/H429,"0")</f>
        <v>200</v>
      </c>
      <c r="Z430" s="771">
        <f>IFERROR(IF(Z428="",0,Z428),"0")+IFERROR(IF(Z429="",0,Z429),"0")</f>
        <v>4.3499999999999996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3000</v>
      </c>
      <c r="Y431" s="771">
        <f>IFERROR(SUM(Y428:Y429),"0")</f>
        <v>3000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200</v>
      </c>
      <c r="Y434" s="770">
        <f>IFERROR(IF(X434="",0,CEILING((X434/$H434),1)*$H434),"")</f>
        <v>207</v>
      </c>
      <c r="Z434" s="36">
        <f>IFERROR(IF(Y434=0,"",ROUNDUP(Y434/H434,0)*0.01898),"")</f>
        <v>0.43653999999999998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211.53333333333333</v>
      </c>
      <c r="BN434" s="64">
        <f>IFERROR(Y434*I434/H434,"0")</f>
        <v>218.93700000000001</v>
      </c>
      <c r="BO434" s="64">
        <f>IFERROR(1/J434*(X434/H434),"0")</f>
        <v>0.34722222222222221</v>
      </c>
      <c r="BP434" s="64">
        <f>IFERROR(1/J434*(Y434/H434),"0")</f>
        <v>0.359375</v>
      </c>
    </row>
    <row r="435" spans="1:68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22.222222222222221</v>
      </c>
      <c r="Y435" s="771">
        <f>IFERROR(Y433/H433,"0")+IFERROR(Y434/H434,"0")</f>
        <v>23</v>
      </c>
      <c r="Z435" s="771">
        <f>IFERROR(IF(Z433="",0,Z433),"0")+IFERROR(IF(Z434="",0,Z434),"0")</f>
        <v>0.43653999999999998</v>
      </c>
      <c r="AA435" s="772"/>
      <c r="AB435" s="772"/>
      <c r="AC435" s="772"/>
    </row>
    <row r="436" spans="1:68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200</v>
      </c>
      <c r="Y436" s="771">
        <f>IFERROR(SUM(Y433:Y434),"0")</f>
        <v>207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450</v>
      </c>
      <c r="Y438" s="770">
        <f>IFERROR(IF(X438="",0,CEILING((X438/$H438),1)*$H438),"")</f>
        <v>450</v>
      </c>
      <c r="Z438" s="36">
        <f>IFERROR(IF(Y438=0,"",ROUNDUP(Y438/H438,0)*0.01898),"")</f>
        <v>0.94900000000000007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475.95000000000005</v>
      </c>
      <c r="BN438" s="64">
        <f>IFERROR(Y438*I438/H438,"0")</f>
        <v>475.95000000000005</v>
      </c>
      <c r="BO438" s="64">
        <f>IFERROR(1/J438*(X438/H438),"0")</f>
        <v>0.78125</v>
      </c>
      <c r="BP438" s="64">
        <f>IFERROR(1/J438*(Y438/H438),"0")</f>
        <v>0.78125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50</v>
      </c>
      <c r="Y439" s="771">
        <f>IFERROR(Y438/H438,"0")</f>
        <v>50</v>
      </c>
      <c r="Z439" s="771">
        <f>IFERROR(IF(Z438="",0,Z438),"0")</f>
        <v>0.94900000000000007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450</v>
      </c>
      <c r="Y440" s="771">
        <f>IFERROR(SUM(Y438:Y438),"0")</f>
        <v>450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50</v>
      </c>
      <c r="Y459" s="770">
        <f>IFERROR(IF(X459="",0,CEILING((X459/$H459),1)*$H459),"")</f>
        <v>54</v>
      </c>
      <c r="Z459" s="36">
        <f>IFERROR(IF(Y459=0,"",ROUNDUP(Y459/H459,0)*0.01898),"")</f>
        <v>0.11388000000000001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52.883333333333333</v>
      </c>
      <c r="BN459" s="64">
        <f>IFERROR(Y459*I459/H459,"0")</f>
        <v>57.113999999999997</v>
      </c>
      <c r="BO459" s="64">
        <f>IFERROR(1/J459*(X459/H459),"0")</f>
        <v>8.6805555555555552E-2</v>
      </c>
      <c r="BP459" s="64">
        <f>IFERROR(1/J459*(Y459/H459),"0")</f>
        <v>9.375E-2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5.5555555555555554</v>
      </c>
      <c r="Y464" s="771">
        <f>IFERROR(Y459/H459,"0")+IFERROR(Y460/H460,"0")+IFERROR(Y461/H461,"0")+IFERROR(Y462/H462,"0")+IFERROR(Y463/H463,"0")</f>
        <v>6</v>
      </c>
      <c r="Z464" s="771">
        <f>IFERROR(IF(Z459="",0,Z459),"0")+IFERROR(IF(Z460="",0,Z460),"0")+IFERROR(IF(Z461="",0,Z461),"0")+IFERROR(IF(Z462="",0,Z462),"0")+IFERROR(IF(Z463="",0,Z463),"0")</f>
        <v>0.11388000000000001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50</v>
      </c>
      <c r="Y465" s="771">
        <f>IFERROR(SUM(Y459:Y463),"0")</f>
        <v>54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300</v>
      </c>
      <c r="Y542" s="770">
        <f t="shared" si="103"/>
        <v>300.96000000000004</v>
      </c>
      <c r="Z542" s="36">
        <f t="shared" si="104"/>
        <v>0.68171999999999999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320.45454545454544</v>
      </c>
      <c r="BN542" s="64">
        <f t="shared" si="106"/>
        <v>321.48</v>
      </c>
      <c r="BO542" s="64">
        <f t="shared" si="107"/>
        <v>0.54632867132867136</v>
      </c>
      <c r="BP542" s="64">
        <f t="shared" si="108"/>
        <v>0.54807692307692313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56.818181818181813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57.000000000000007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0.68171999999999999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300</v>
      </c>
      <c r="Y555" s="771">
        <f>IFERROR(SUM(Y539:Y553),"0")</f>
        <v>300.96000000000004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300</v>
      </c>
      <c r="Y558" s="770">
        <f>IFERROR(IF(X558="",0,CEILING((X558/$H558),1)*$H558),"")</f>
        <v>300.96000000000004</v>
      </c>
      <c r="Z558" s="36">
        <f>IFERROR(IF(Y558=0,"",ROUNDUP(Y558/H558,0)*0.01196),"")</f>
        <v>0.68171999999999999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320.45454545454544</v>
      </c>
      <c r="BN558" s="64">
        <f>IFERROR(Y558*I558/H558,"0")</f>
        <v>321.48</v>
      </c>
      <c r="BO558" s="64">
        <f>IFERROR(1/J558*(X558/H558),"0")</f>
        <v>0.54632867132867136</v>
      </c>
      <c r="BP558" s="64">
        <f>IFERROR(1/J558*(Y558/H558),"0")</f>
        <v>0.54807692307692313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56.818181818181813</v>
      </c>
      <c r="Y560" s="771">
        <f>IFERROR(Y557/H557,"0")+IFERROR(Y558/H558,"0")+IFERROR(Y559/H559,"0")</f>
        <v>57.000000000000007</v>
      </c>
      <c r="Z560" s="771">
        <f>IFERROR(IF(Z557="",0,Z557),"0")+IFERROR(IF(Z558="",0,Z558),"0")+IFERROR(IF(Z559="",0,Z559),"0")</f>
        <v>0.68171999999999999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300</v>
      </c>
      <c r="Y561" s="771">
        <f>IFERROR(SUM(Y557:Y559),"0")</f>
        <v>300.96000000000004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200</v>
      </c>
      <c r="Y563" s="770">
        <f t="shared" ref="Y563:Y576" si="109">IFERROR(IF(X563="",0,CEILING((X563/$H563),1)*$H563),"")</f>
        <v>200.64000000000001</v>
      </c>
      <c r="Z563" s="36">
        <f>IFERROR(IF(Y563=0,"",ROUNDUP(Y563/H563,0)*0.01196),"")</f>
        <v>0.45448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213.63636363636363</v>
      </c>
      <c r="BN563" s="64">
        <f t="shared" ref="BN563:BN576" si="111">IFERROR(Y563*I563/H563,"0")</f>
        <v>214.32</v>
      </c>
      <c r="BO563" s="64">
        <f t="shared" ref="BO563:BO576" si="112">IFERROR(1/J563*(X563/H563),"0")</f>
        <v>0.36421911421911418</v>
      </c>
      <c r="BP563" s="64">
        <f t="shared" ref="BP563:BP576" si="113">IFERROR(1/J563*(Y563/H563),"0")</f>
        <v>0.36538461538461542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200</v>
      </c>
      <c r="Y565" s="770">
        <f t="shared" si="109"/>
        <v>200.64000000000001</v>
      </c>
      <c r="Z565" s="36">
        <f>IFERROR(IF(Y565=0,"",ROUNDUP(Y565/H565,0)*0.01196),"")</f>
        <v>0.45448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213.63636363636363</v>
      </c>
      <c r="BN565" s="64">
        <f t="shared" si="111"/>
        <v>214.32</v>
      </c>
      <c r="BO565" s="64">
        <f t="shared" si="112"/>
        <v>0.36421911421911418</v>
      </c>
      <c r="BP565" s="64">
        <f t="shared" si="113"/>
        <v>0.36538461538461542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100</v>
      </c>
      <c r="Y567" s="770">
        <f t="shared" si="109"/>
        <v>100.32000000000001</v>
      </c>
      <c r="Z567" s="36">
        <f>IFERROR(IF(Y567=0,"",ROUNDUP(Y567/H567,0)*0.01196),"")</f>
        <v>0.22724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106.81818181818181</v>
      </c>
      <c r="BN567" s="64">
        <f t="shared" si="111"/>
        <v>107.16</v>
      </c>
      <c r="BO567" s="64">
        <f t="shared" si="112"/>
        <v>0.18210955710955709</v>
      </c>
      <c r="BP567" s="64">
        <f t="shared" si="113"/>
        <v>0.18269230769230771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94.696969696969688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95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1.1362000000000001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500</v>
      </c>
      <c r="Y578" s="771">
        <f>IFERROR(SUM(Y563:Y576),"0")</f>
        <v>501.6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50</v>
      </c>
      <c r="Y620" s="770">
        <f t="shared" ref="Y620:Y626" si="119">IFERROR(IF(X620="",0,CEILING((X620/$H620),1)*$H620),"")</f>
        <v>50.400000000000006</v>
      </c>
      <c r="Z620" s="36">
        <f>IFERROR(IF(Y620=0,"",ROUNDUP(Y620/H620,0)*0.00902),"")</f>
        <v>0.10824</v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53.214285714285715</v>
      </c>
      <c r="BN620" s="64">
        <f t="shared" ref="BN620:BN626" si="121">IFERROR(Y620*I620/H620,"0")</f>
        <v>53.64</v>
      </c>
      <c r="BO620" s="64">
        <f t="shared" ref="BO620:BO626" si="122">IFERROR(1/J620*(X620/H620),"0")</f>
        <v>9.0187590187590191E-2</v>
      </c>
      <c r="BP620" s="64">
        <f t="shared" ref="BP620:BP626" si="123">IFERROR(1/J620*(Y620/H620),"0")</f>
        <v>9.0909090909090912E-2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40</v>
      </c>
      <c r="Y621" s="770">
        <f t="shared" si="119"/>
        <v>42</v>
      </c>
      <c r="Z621" s="36">
        <f>IFERROR(IF(Y621=0,"",ROUNDUP(Y621/H621,0)*0.00902),"")</f>
        <v>9.0200000000000002E-2</v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42.571428571428562</v>
      </c>
      <c r="BN621" s="64">
        <f t="shared" si="121"/>
        <v>44.699999999999996</v>
      </c>
      <c r="BO621" s="64">
        <f t="shared" si="122"/>
        <v>7.2150072150072145E-2</v>
      </c>
      <c r="BP621" s="64">
        <f t="shared" si="123"/>
        <v>7.575757575757576E-2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21.428571428571431</v>
      </c>
      <c r="Y627" s="771">
        <f>IFERROR(Y620/H620,"0")+IFERROR(Y621/H621,"0")+IFERROR(Y622/H622,"0")+IFERROR(Y623/H623,"0")+IFERROR(Y624/H624,"0")+IFERROR(Y625/H625,"0")+IFERROR(Y626/H626,"0")</f>
        <v>22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0.19844000000000001</v>
      </c>
      <c r="AA627" s="772"/>
      <c r="AB627" s="772"/>
      <c r="AC627" s="772"/>
    </row>
    <row r="628" spans="1:68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90</v>
      </c>
      <c r="Y628" s="771">
        <f>IFERROR(SUM(Y620:Y626),"0")</f>
        <v>92.4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1000</v>
      </c>
      <c r="Y630" s="770">
        <f t="shared" ref="Y630:Y637" si="124">IFERROR(IF(X630="",0,CEILING((X630/$H630),1)*$H630),"")</f>
        <v>1006.1999999999999</v>
      </c>
      <c r="Z630" s="36">
        <f>IFERROR(IF(Y630=0,"",ROUNDUP(Y630/H630,0)*0.01898),"")</f>
        <v>2.44842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1066.5384615384617</v>
      </c>
      <c r="BN630" s="64">
        <f t="shared" ref="BN630:BN637" si="126">IFERROR(Y630*I630/H630,"0")</f>
        <v>1073.1510000000001</v>
      </c>
      <c r="BO630" s="64">
        <f t="shared" ref="BO630:BO637" si="127">IFERROR(1/J630*(X630/H630),"0")</f>
        <v>2.0032051282051282</v>
      </c>
      <c r="BP630" s="64">
        <f t="shared" ref="BP630:BP637" si="128">IFERROR(1/J630*(Y630/H630),"0")</f>
        <v>2.015625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128.2051282051282</v>
      </c>
      <c r="Y638" s="771">
        <f>IFERROR(Y630/H630,"0")+IFERROR(Y631/H631,"0")+IFERROR(Y632/H632,"0")+IFERROR(Y633/H633,"0")+IFERROR(Y634/H634,"0")+IFERROR(Y635/H635,"0")+IFERROR(Y636/H636,"0")+IFERROR(Y637/H637,"0")</f>
        <v>129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2.44842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1000</v>
      </c>
      <c r="Y639" s="771">
        <f>IFERROR(SUM(Y630:Y637),"0")</f>
        <v>1006.1999999999999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17275.2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17346.420000000002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18016.042726720276</v>
      </c>
      <c r="Y666" s="771">
        <f>IFERROR(SUM(BN22:BN662),"0")</f>
        <v>18090.847000000002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27</v>
      </c>
      <c r="Y667" s="38">
        <f>ROUNDUP(SUM(BP22:BP662),0)</f>
        <v>27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18691.042726720276</v>
      </c>
      <c r="Y668" s="771">
        <f>GrossWeightTotalR+PalletQtyTotalR*25</f>
        <v>18765.847000000002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1829.2713944208197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1839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29.507769999999997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159.60000000000002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2085.9000000000005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172.8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12672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54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1103.52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1098.5999999999999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28,00"/>
        <filter val="1 829,27"/>
        <filter val="100,00"/>
        <filter val="12,00"/>
        <filter val="128,21"/>
        <filter val="129,63"/>
        <filter val="14,40"/>
        <filter val="150,00"/>
        <filter val="158,40"/>
        <filter val="160,00"/>
        <filter val="17 275,20"/>
        <filter val="18 016,04"/>
        <filter val="18 691,04"/>
        <filter val="18,77"/>
        <filter val="180,00"/>
        <filter val="192,00"/>
        <filter val="2 000,00"/>
        <filter val="20,00"/>
        <filter val="200,00"/>
        <filter val="21,43"/>
        <filter val="22,22"/>
        <filter val="220,00"/>
        <filter val="240,00"/>
        <filter val="27"/>
        <filter val="28,80"/>
        <filter val="3 000,00"/>
        <filter val="300,00"/>
        <filter val="388,65"/>
        <filter val="39,71"/>
        <filter val="4 000,00"/>
        <filter val="4,76"/>
        <filter val="40,00"/>
        <filter val="450,00"/>
        <filter val="5,56"/>
        <filter val="50,00"/>
        <filter val="500,00"/>
        <filter val="56,82"/>
        <filter val="600,00"/>
        <filter val="700,00"/>
        <filter val="8,40"/>
        <filter val="9 000,00"/>
        <filter val="90,00"/>
        <filter val="94,70"/>
        <filter val="96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