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2,02,25 ПОКОМ КИ филиалы\"/>
    </mc:Choice>
  </mc:AlternateContent>
  <xr:revisionPtr revIDLastSave="0" documentId="13_ncr:1_{18584111-8188-4821-91C2-06CAB1094DD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81" i="1" l="1"/>
  <c r="AG7" i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3" i="1"/>
  <c r="AG54" i="1"/>
  <c r="AG55" i="1"/>
  <c r="AG56" i="1"/>
  <c r="AG57" i="1"/>
  <c r="AG58" i="1"/>
  <c r="AG59" i="1"/>
  <c r="AG60" i="1"/>
  <c r="AG61" i="1"/>
  <c r="AG62" i="1"/>
  <c r="AG63" i="1"/>
  <c r="AG64" i="1"/>
  <c r="AG65" i="1"/>
  <c r="AG66" i="1"/>
  <c r="AG67" i="1"/>
  <c r="AG68" i="1"/>
  <c r="AG69" i="1"/>
  <c r="AG70" i="1"/>
  <c r="AG71" i="1"/>
  <c r="AG72" i="1"/>
  <c r="AG73" i="1"/>
  <c r="AG74" i="1"/>
  <c r="AG75" i="1"/>
  <c r="AG76" i="1"/>
  <c r="AG77" i="1"/>
  <c r="AG78" i="1"/>
  <c r="AG79" i="1"/>
  <c r="AG80" i="1"/>
  <c r="AG81" i="1"/>
  <c r="AG82" i="1"/>
  <c r="AG83" i="1"/>
  <c r="AG84" i="1"/>
  <c r="AG85" i="1"/>
  <c r="AG86" i="1"/>
  <c r="AG87" i="1"/>
  <c r="AG88" i="1"/>
  <c r="AG89" i="1"/>
  <c r="AG90" i="1"/>
  <c r="AG91" i="1"/>
  <c r="AG92" i="1"/>
  <c r="AG93" i="1"/>
  <c r="AG94" i="1"/>
  <c r="AG95" i="1"/>
  <c r="AG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6" i="1"/>
  <c r="Q12" i="1"/>
  <c r="Q13" i="1"/>
  <c r="Q14" i="1"/>
  <c r="Q15" i="1"/>
  <c r="Q16" i="1"/>
  <c r="Q20" i="1"/>
  <c r="Q24" i="1"/>
  <c r="Q25" i="1"/>
  <c r="Q26" i="1"/>
  <c r="Q27" i="1"/>
  <c r="Q28" i="1"/>
  <c r="Q29" i="1"/>
  <c r="Q30" i="1"/>
  <c r="Q31" i="1"/>
  <c r="Q32" i="1"/>
  <c r="Q36" i="1"/>
  <c r="Q37" i="1"/>
  <c r="Q38" i="1"/>
  <c r="Q39" i="1"/>
  <c r="Q40" i="1"/>
  <c r="Q41" i="1"/>
  <c r="Q42" i="1"/>
  <c r="Q44" i="1"/>
  <c r="Q45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2" i="1"/>
  <c r="Q83" i="1"/>
  <c r="Q84" i="1"/>
  <c r="Q85" i="1"/>
  <c r="Q87" i="1"/>
  <c r="Q88" i="1"/>
  <c r="Q89" i="1"/>
  <c r="Q91" i="1"/>
  <c r="Q92" i="1"/>
  <c r="Q93" i="1"/>
  <c r="Q94" i="1"/>
  <c r="Q95" i="1"/>
  <c r="Q5" i="1"/>
  <c r="O90" i="1" l="1"/>
  <c r="P90" i="1" s="1"/>
  <c r="O7" i="1"/>
  <c r="O8" i="1"/>
  <c r="P8" i="1" s="1"/>
  <c r="O9" i="1"/>
  <c r="O10" i="1"/>
  <c r="P10" i="1" s="1"/>
  <c r="O11" i="1"/>
  <c r="O12" i="1"/>
  <c r="P12" i="1" s="1"/>
  <c r="O13" i="1"/>
  <c r="O14" i="1"/>
  <c r="O15" i="1"/>
  <c r="P15" i="1" s="1"/>
  <c r="O16" i="1"/>
  <c r="O17" i="1"/>
  <c r="P17" i="1" s="1"/>
  <c r="O18" i="1"/>
  <c r="O19" i="1"/>
  <c r="P19" i="1" s="1"/>
  <c r="O20" i="1"/>
  <c r="O21" i="1"/>
  <c r="O22" i="1"/>
  <c r="P22" i="1" s="1"/>
  <c r="O23" i="1"/>
  <c r="O24" i="1"/>
  <c r="O25" i="1"/>
  <c r="O26" i="1"/>
  <c r="O27" i="1"/>
  <c r="O28" i="1"/>
  <c r="O29" i="1"/>
  <c r="O30" i="1"/>
  <c r="O31" i="1"/>
  <c r="O32" i="1"/>
  <c r="O33" i="1"/>
  <c r="O34" i="1"/>
  <c r="P34" i="1" s="1"/>
  <c r="O35" i="1"/>
  <c r="O36" i="1"/>
  <c r="P36" i="1" s="1"/>
  <c r="O37" i="1"/>
  <c r="O38" i="1"/>
  <c r="O39" i="1"/>
  <c r="O40" i="1"/>
  <c r="O41" i="1"/>
  <c r="O42" i="1"/>
  <c r="O43" i="1"/>
  <c r="P43" i="1" s="1"/>
  <c r="O44" i="1"/>
  <c r="O45" i="1"/>
  <c r="P45" i="1" s="1"/>
  <c r="O46" i="1"/>
  <c r="O47" i="1"/>
  <c r="O48" i="1"/>
  <c r="P48" i="1" s="1"/>
  <c r="O49" i="1"/>
  <c r="O50" i="1"/>
  <c r="O51" i="1"/>
  <c r="P51" i="1" s="1"/>
  <c r="O52" i="1"/>
  <c r="O53" i="1"/>
  <c r="P53" i="1" s="1"/>
  <c r="O54" i="1"/>
  <c r="O55" i="1"/>
  <c r="O56" i="1"/>
  <c r="O57" i="1"/>
  <c r="P57" i="1" s="1"/>
  <c r="O58" i="1"/>
  <c r="O59" i="1"/>
  <c r="P59" i="1" s="1"/>
  <c r="O60" i="1"/>
  <c r="O61" i="1"/>
  <c r="P61" i="1" s="1"/>
  <c r="O62" i="1"/>
  <c r="P62" i="1" s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P78" i="1" s="1"/>
  <c r="O79" i="1"/>
  <c r="P79" i="1" s="1"/>
  <c r="O80" i="1"/>
  <c r="O82" i="1"/>
  <c r="O83" i="1"/>
  <c r="O84" i="1"/>
  <c r="O85" i="1"/>
  <c r="O86" i="1"/>
  <c r="O87" i="1"/>
  <c r="O88" i="1"/>
  <c r="O89" i="1"/>
  <c r="O91" i="1"/>
  <c r="O92" i="1"/>
  <c r="U92" i="1" s="1"/>
  <c r="O93" i="1"/>
  <c r="U93" i="1" s="1"/>
  <c r="O94" i="1"/>
  <c r="U94" i="1" s="1"/>
  <c r="O95" i="1"/>
  <c r="U95" i="1" s="1"/>
  <c r="O6" i="1"/>
  <c r="P6" i="1" s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AE5" i="1"/>
  <c r="AD5" i="1"/>
  <c r="AC5" i="1"/>
  <c r="AB5" i="1"/>
  <c r="AA5" i="1"/>
  <c r="Z5" i="1"/>
  <c r="Y5" i="1"/>
  <c r="X5" i="1"/>
  <c r="W5" i="1"/>
  <c r="V5" i="1"/>
  <c r="R5" i="1"/>
  <c r="N5" i="1"/>
  <c r="M5" i="1"/>
  <c r="L5" i="1"/>
  <c r="J5" i="1"/>
  <c r="F5" i="1"/>
  <c r="E5" i="1"/>
  <c r="P32" i="1" l="1"/>
  <c r="P69" i="1"/>
  <c r="P35" i="1"/>
  <c r="P33" i="1"/>
  <c r="P27" i="1"/>
  <c r="P23" i="1"/>
  <c r="P21" i="1"/>
  <c r="P13" i="1"/>
  <c r="P11" i="1"/>
  <c r="P9" i="1"/>
  <c r="P7" i="1"/>
  <c r="P92" i="1"/>
  <c r="P94" i="1"/>
  <c r="P18" i="1"/>
  <c r="P38" i="1"/>
  <c r="P40" i="1"/>
  <c r="P44" i="1"/>
  <c r="P46" i="1"/>
  <c r="P50" i="1"/>
  <c r="P54" i="1"/>
  <c r="P56" i="1"/>
  <c r="P76" i="1"/>
  <c r="P82" i="1"/>
  <c r="P91" i="1"/>
  <c r="P95" i="1"/>
  <c r="U90" i="1"/>
  <c r="U86" i="1"/>
  <c r="U82" i="1"/>
  <c r="U78" i="1"/>
  <c r="U74" i="1"/>
  <c r="U70" i="1"/>
  <c r="U66" i="1"/>
  <c r="U62" i="1"/>
  <c r="U58" i="1"/>
  <c r="U54" i="1"/>
  <c r="U50" i="1"/>
  <c r="U46" i="1"/>
  <c r="U42" i="1"/>
  <c r="U38" i="1"/>
  <c r="U34" i="1"/>
  <c r="U30" i="1"/>
  <c r="U26" i="1"/>
  <c r="U22" i="1"/>
  <c r="U18" i="1"/>
  <c r="U14" i="1"/>
  <c r="U10" i="1"/>
  <c r="U88" i="1"/>
  <c r="U84" i="1"/>
  <c r="U80" i="1"/>
  <c r="U76" i="1"/>
  <c r="U72" i="1"/>
  <c r="U68" i="1"/>
  <c r="U64" i="1"/>
  <c r="U60" i="1"/>
  <c r="U56" i="1"/>
  <c r="U52" i="1"/>
  <c r="U48" i="1"/>
  <c r="U44" i="1"/>
  <c r="U40" i="1"/>
  <c r="U36" i="1"/>
  <c r="U32" i="1"/>
  <c r="U28" i="1"/>
  <c r="U24" i="1"/>
  <c r="U20" i="1"/>
  <c r="U16" i="1"/>
  <c r="U12" i="1"/>
  <c r="U8" i="1"/>
  <c r="U6" i="1"/>
  <c r="K5" i="1"/>
  <c r="U91" i="1"/>
  <c r="U89" i="1"/>
  <c r="U87" i="1"/>
  <c r="U85" i="1"/>
  <c r="U83" i="1"/>
  <c r="U81" i="1"/>
  <c r="U79" i="1"/>
  <c r="U77" i="1"/>
  <c r="U75" i="1"/>
  <c r="U73" i="1"/>
  <c r="U71" i="1"/>
  <c r="U69" i="1"/>
  <c r="U67" i="1"/>
  <c r="U65" i="1"/>
  <c r="U63" i="1"/>
  <c r="U61" i="1"/>
  <c r="U59" i="1"/>
  <c r="U57" i="1"/>
  <c r="U55" i="1"/>
  <c r="U53" i="1"/>
  <c r="U51" i="1"/>
  <c r="U49" i="1"/>
  <c r="U47" i="1"/>
  <c r="U45" i="1"/>
  <c r="U43" i="1"/>
  <c r="U41" i="1"/>
  <c r="U39" i="1"/>
  <c r="U37" i="1"/>
  <c r="U35" i="1"/>
  <c r="U33" i="1"/>
  <c r="U31" i="1"/>
  <c r="U29" i="1"/>
  <c r="U27" i="1"/>
  <c r="U25" i="1"/>
  <c r="U23" i="1"/>
  <c r="U21" i="1"/>
  <c r="U19" i="1"/>
  <c r="U17" i="1"/>
  <c r="U15" i="1"/>
  <c r="U13" i="1"/>
  <c r="U11" i="1"/>
  <c r="U9" i="1"/>
  <c r="U7" i="1"/>
  <c r="O5" i="1"/>
  <c r="P5" i="1" l="1"/>
  <c r="AG5" i="1"/>
</calcChain>
</file>

<file path=xl/sharedStrings.xml><?xml version="1.0" encoding="utf-8"?>
<sst xmlns="http://schemas.openxmlformats.org/spreadsheetml/2006/main" count="375" uniqueCount="157">
  <si>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</si>
  <si>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</si>
  <si>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</si>
  <si>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</si>
  <si>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</si>
  <si>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</si>
  <si>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</si>
  <si>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</si>
  <si>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</si>
  <si>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</si>
  <si>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</si>
  <si>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</si>
  <si>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</si>
  <si>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</si>
  <si>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</si>
  <si>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</si>
  <si>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</si>
  <si>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</si>
  <si>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</si>
  <si>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</si>
  <si>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</si>
  <si>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</si>
  <si>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</si>
  <si>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10,02,</t>
  </si>
  <si>
    <t>12,02,</t>
  </si>
  <si>
    <t>06,02,</t>
  </si>
  <si>
    <t>05,02,</t>
  </si>
  <si>
    <t>30,01,</t>
  </si>
  <si>
    <t>29,01,</t>
  </si>
  <si>
    <t>23,01,</t>
  </si>
  <si>
    <t>22,01,</t>
  </si>
  <si>
    <t>15,01,</t>
  </si>
  <si>
    <t>09,01,</t>
  </si>
  <si>
    <t>08,01,</t>
  </si>
  <si>
    <t>30,12,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</si>
  <si>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</si>
  <si>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</si>
  <si>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</si>
  <si>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</si>
  <si>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</si>
  <si>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</si>
  <si>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</si>
  <si>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ТС Обжора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</si>
  <si>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</si>
  <si>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</si>
  <si>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 xml:space="preserve"> 062  Колбаса Кракушка пряная с сальцем, 0.3кг в/у п/к, БАВАРУШКА ПОКОМ</t>
  </si>
  <si>
    <t>нужно увеличить продажи!!!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</si>
  <si>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</si>
  <si>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</si>
  <si>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</si>
  <si>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</si>
  <si>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</si>
  <si>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 xml:space="preserve"> 201  Ветчина Нежная ТМ Особый рецепт, (2,5кг), ПОКОМ</t>
  </si>
  <si>
    <t>ТМА январь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</si>
  <si>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</si>
  <si>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</si>
  <si>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</si>
  <si>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</si>
  <si>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февраль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</si>
  <si>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</si>
  <si>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</si>
  <si>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</si>
  <si>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</si>
  <si>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</si>
  <si>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</si>
  <si>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</si>
  <si>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</si>
  <si>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</si>
  <si>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</si>
  <si>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</si>
  <si>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>25,01,25 в уценку 108кг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</si>
  <si>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</si>
  <si>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</si>
  <si>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</si>
  <si>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</si>
  <si>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</si>
  <si>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</si>
  <si>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</si>
  <si>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</si>
  <si>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</si>
  <si>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ТС Обжора / ЮТЛ акция в феврале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</si>
  <si>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</si>
  <si>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</si>
  <si>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>ТС Обжора / ТМА январь / 05,02,25 филиал обнулил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</si>
  <si>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</si>
  <si>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</si>
  <si>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</si>
  <si>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</si>
  <si>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</si>
  <si>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</si>
  <si>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</si>
  <si>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</si>
  <si>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>20,01,25 в уценку 86шт.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</si>
  <si>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</si>
  <si>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</si>
  <si>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</si>
  <si>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</si>
  <si>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</si>
  <si>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</si>
  <si>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</si>
  <si>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</si>
  <si>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</si>
  <si>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</si>
  <si>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</si>
  <si>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>ВНИМАНИЕ / матрица</t>
  </si>
  <si>
    <t xml:space="preserve"> 378  Колбаса Докторская Дугушка 0,6кг НЕГОСТ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</si>
  <si>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</si>
  <si>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</si>
  <si>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</si>
  <si>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</si>
  <si>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</si>
  <si>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</si>
  <si>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414  Колбаса Филейбургская с филе сочного окорока 0,11 кг ТМ Баварушка ПОКОМ</t>
  </si>
  <si>
    <t xml:space="preserve"> 419  Колбаса Филейбургская зернистая 0,06 кг нарезка ТМ Баварушка  ПОКОМ</t>
  </si>
  <si>
    <t xml:space="preserve"> 422  Деликатесы Бекон Балыкбургский ТМ Баварушка  0,15 кг.ПОКОМ</t>
  </si>
  <si>
    <t xml:space="preserve"> 425 Сосиски Сливочные Вязанка Сливушки Весовые П/а мгс Вязанка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</si>
  <si>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</si>
  <si>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</si>
  <si>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>нужно увеличить продажи / 09,12,24 в уценку 498кг</t>
  </si>
  <si>
    <t xml:space="preserve"> 440  Колбаса Любительская ТМ Вязанка в оболочке полиамид.ВЕС ПОКОМ 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</si>
  <si>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</si>
  <si>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</si>
  <si>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</si>
  <si>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</si>
  <si>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</si>
  <si>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>22,01,25 в уценку 1989кг / ТМА февраль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</si>
  <si>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</si>
  <si>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</si>
  <si>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</si>
  <si>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</si>
  <si>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>20,12,24 в уценку 121кг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</si>
  <si>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</si>
  <si>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</si>
  <si>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</si>
  <si>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</si>
  <si>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</si>
  <si>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</si>
  <si>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</si>
  <si>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31,01,25 в уценку 96шт.</t>
  </si>
  <si>
    <t>501 Сосиски Филейские по-ганноверски ТМ Вязанка.в оболочке амицел в м.г.с ВЕС. ПОКОМ</t>
  </si>
  <si>
    <t>20,01,25 в уценку 20кг</t>
  </si>
  <si>
    <t>504  Ветчина Мясорубская с окороком 0,33кг срез ТМ Стародворье  ПОКОМ</t>
  </si>
  <si>
    <t>505  Ветчина Стародворская ТМ Стародворье брикет 0,33 кг.  ПОКОМ</t>
  </si>
  <si>
    <t>не в матрице</t>
  </si>
  <si>
    <t>нет в бланке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</si>
  <si>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ТС Обжора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</si>
  <si>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06,01,25 в уценку 13шт.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</si>
  <si>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22,01,25 списание 10кг (недостача)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</si>
  <si>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20,12,24 в уценку 51кг</t>
    </r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</si>
  <si>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  <family val="2"/>
        <charset val="204"/>
      </rPr>
      <t xml:space="preserve"> / 06,01,25 в уценку 26шт.</t>
    </r>
  </si>
  <si>
    <t>06,01,25 в уценку 13шт.</t>
  </si>
  <si>
    <t>20,01,25 в уценку 6шт. / 22,01,25 списание 6шт.</t>
  </si>
  <si>
    <t xml:space="preserve">Акция ЮТЛ </t>
  </si>
  <si>
    <t>приоритет от завода</t>
  </si>
  <si>
    <t>с 13,02,25 заказываем</t>
  </si>
  <si>
    <t>заказ</t>
  </si>
  <si>
    <t>15,02,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</si>
</sst>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4" fillId="0" borderId="1" xfId="1" applyNumberFormat="1" applyFont="1"/>
    <xf numFmtId="164" fontId="1" fillId="0" borderId="1" xfId="1" applyNumberFormat="1" applyFill="1"/>
    <xf numFmtId="164" fontId="1" fillId="5" borderId="1" xfId="1" applyNumberFormat="1" applyFill="1"/>
    <xf numFmtId="2" fontId="1" fillId="5" borderId="1" xfId="1" applyNumberFormat="1" applyFill="1"/>
    <xf numFmtId="164" fontId="4" fillId="5" borderId="1" xfId="1" applyNumberFormat="1" applyFont="1" applyFill="1"/>
    <xf numFmtId="164" fontId="1" fillId="5" borderId="2" xfId="1" applyNumberFormat="1" applyFill="1" applyBorder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4" fillId="7" borderId="1" xfId="1" applyNumberFormat="1" applyFont="1" applyFill="1"/>
    <xf numFmtId="164" fontId="1" fillId="7" borderId="2" xfId="1" applyNumberFormat="1" applyFill="1" applyBorder="1"/>
    <xf numFmtId="164" fontId="1" fillId="7" borderId="1" xfId="1" applyNumberFormat="1" applyFill="1"/>
    <xf numFmtId="164" fontId="1" fillId="8" borderId="1" xfId="1" applyNumberFormat="1" applyFill="1"/>
    <xf numFmtId="164" fontId="4" fillId="8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499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10" sqref="S10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8" width="7" customWidth="1"/>
    <col min="19" max="19" width="21" customWidth="1"/>
    <col min="20" max="21" width="5" customWidth="1"/>
    <col min="22" max="31" width="6" customWidth="1"/>
    <col min="32" max="32" width="41.85546875" customWidth="1"/>
    <col min="33" max="33" width="7" customWidth="1"/>
    <col min="34" max="50" width="8" customWidth="1"/>
  </cols>
  <sheetData>
    <row r="1" spans="1:50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15</v>
      </c>
      <c r="Q3" s="3" t="s">
        <v>155</v>
      </c>
      <c r="R3" s="6" t="s">
        <v>16</v>
      </c>
      <c r="S3" s="6" t="s">
        <v>17</v>
      </c>
      <c r="T3" s="2" t="s">
        <v>18</v>
      </c>
      <c r="U3" s="2" t="s">
        <v>19</v>
      </c>
      <c r="V3" s="2" t="s">
        <v>20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21</v>
      </c>
      <c r="AG3" s="2" t="s">
        <v>22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23</v>
      </c>
      <c r="O4" s="1" t="s">
        <v>24</v>
      </c>
      <c r="P4" s="1"/>
      <c r="Q4" s="1" t="s">
        <v>156</v>
      </c>
      <c r="R4" s="1"/>
      <c r="S4" s="1"/>
      <c r="T4" s="1"/>
      <c r="U4" s="1"/>
      <c r="V4" s="1" t="s">
        <v>25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SUM(E6:E499)</f>
        <v>27409.296000000002</v>
      </c>
      <c r="F5" s="4">
        <f>SUM(F6:F499)</f>
        <v>32550.932000000008</v>
      </c>
      <c r="G5" s="7"/>
      <c r="H5" s="1"/>
      <c r="I5" s="1"/>
      <c r="J5" s="4">
        <f t="shared" ref="J5:R5" si="0">SUM(J6:J499)</f>
        <v>27736.508000000009</v>
      </c>
      <c r="K5" s="4">
        <f t="shared" si="0"/>
        <v>-327.21200000000005</v>
      </c>
      <c r="L5" s="4">
        <f t="shared" si="0"/>
        <v>0</v>
      </c>
      <c r="M5" s="4">
        <f t="shared" si="0"/>
        <v>0</v>
      </c>
      <c r="N5" s="4">
        <f t="shared" si="0"/>
        <v>7450.5030800000004</v>
      </c>
      <c r="O5" s="4">
        <f t="shared" si="0"/>
        <v>5481.8591999999999</v>
      </c>
      <c r="P5" s="4">
        <f t="shared" si="0"/>
        <v>16798.023619999996</v>
      </c>
      <c r="Q5" s="4">
        <f t="shared" si="0"/>
        <v>18426.077899999997</v>
      </c>
      <c r="R5" s="4">
        <f t="shared" si="0"/>
        <v>3480</v>
      </c>
      <c r="S5" s="1"/>
      <c r="T5" s="1"/>
      <c r="U5" s="1"/>
      <c r="V5" s="4">
        <f t="shared" ref="V5:AE5" si="1">SUM(V6:V499)</f>
        <v>5032.7344000000003</v>
      </c>
      <c r="W5" s="4">
        <f t="shared" si="1"/>
        <v>5195.3525999999993</v>
      </c>
      <c r="X5" s="4">
        <f t="shared" si="1"/>
        <v>5885.6207999999979</v>
      </c>
      <c r="Y5" s="4">
        <f t="shared" si="1"/>
        <v>6100.0201999999981</v>
      </c>
      <c r="Z5" s="4">
        <f t="shared" si="1"/>
        <v>6034.6062000000029</v>
      </c>
      <c r="AA5" s="4">
        <f t="shared" si="1"/>
        <v>5648.7262000000019</v>
      </c>
      <c r="AB5" s="4">
        <f t="shared" si="1"/>
        <v>6125.9840000000004</v>
      </c>
      <c r="AC5" s="4">
        <f t="shared" si="1"/>
        <v>5950.4787500000011</v>
      </c>
      <c r="AD5" s="4">
        <f t="shared" si="1"/>
        <v>5837.3019999999997</v>
      </c>
      <c r="AE5" s="4">
        <f t="shared" si="1"/>
        <v>7374.5634000000018</v>
      </c>
      <c r="AF5" s="1"/>
      <c r="AG5" s="4">
        <f>SUM(AG6:AG499)</f>
        <v>15532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35</v>
      </c>
      <c r="B6" s="1" t="s">
        <v>36</v>
      </c>
      <c r="C6" s="1">
        <v>306.15199999999999</v>
      </c>
      <c r="D6" s="1">
        <v>184.542</v>
      </c>
      <c r="E6" s="1">
        <v>248.875</v>
      </c>
      <c r="F6" s="1">
        <v>163.18100000000001</v>
      </c>
      <c r="G6" s="7">
        <v>1</v>
      </c>
      <c r="H6" s="1">
        <v>50</v>
      </c>
      <c r="I6" s="1" t="s">
        <v>37</v>
      </c>
      <c r="J6" s="1">
        <v>252.5</v>
      </c>
      <c r="K6" s="1">
        <f t="shared" ref="K6:K36" si="2">E6-J6</f>
        <v>-3.625</v>
      </c>
      <c r="L6" s="1"/>
      <c r="M6" s="1"/>
      <c r="N6" s="1">
        <v>156.91450000000009</v>
      </c>
      <c r="O6" s="1">
        <f>E6/5</f>
        <v>49.774999999999999</v>
      </c>
      <c r="P6" s="5">
        <f>10*O6-N6-F6</f>
        <v>177.6544999999999</v>
      </c>
      <c r="Q6" s="5">
        <v>170</v>
      </c>
      <c r="R6" s="5"/>
      <c r="S6" s="1"/>
      <c r="T6" s="1">
        <f>(F6+N6+Q6)/O6</f>
        <v>9.8462179809141173</v>
      </c>
      <c r="U6" s="1">
        <f>(F6+N6)/O6</f>
        <v>6.4308488196886016</v>
      </c>
      <c r="V6" s="1">
        <v>46.747</v>
      </c>
      <c r="W6" s="1">
        <v>45.282799999999988</v>
      </c>
      <c r="X6" s="1">
        <v>46.457000000000001</v>
      </c>
      <c r="Y6" s="1">
        <v>43.323399999999999</v>
      </c>
      <c r="Z6" s="1">
        <v>56.869399999999999</v>
      </c>
      <c r="AA6" s="1">
        <v>60.976599999999998</v>
      </c>
      <c r="AB6" s="1">
        <v>82.139200000000002</v>
      </c>
      <c r="AC6" s="1">
        <v>69.258499999999998</v>
      </c>
      <c r="AD6" s="1">
        <v>72.909333333333294</v>
      </c>
      <c r="AE6" s="1">
        <v>105.1876</v>
      </c>
      <c r="AF6" s="1"/>
      <c r="AG6" s="1">
        <f>ROUND(Q6*G6,0)</f>
        <v>170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38</v>
      </c>
      <c r="B7" s="1" t="s">
        <v>36</v>
      </c>
      <c r="C7" s="1">
        <v>228.381</v>
      </c>
      <c r="D7" s="1">
        <v>412.45400000000001</v>
      </c>
      <c r="E7" s="1">
        <v>240.66300000000001</v>
      </c>
      <c r="F7" s="1">
        <v>345.67599999999999</v>
      </c>
      <c r="G7" s="7">
        <v>1</v>
      </c>
      <c r="H7" s="1">
        <v>45</v>
      </c>
      <c r="I7" s="1" t="s">
        <v>37</v>
      </c>
      <c r="J7" s="1">
        <v>237.6</v>
      </c>
      <c r="K7" s="1">
        <f t="shared" si="2"/>
        <v>3.0630000000000166</v>
      </c>
      <c r="L7" s="1"/>
      <c r="M7" s="1"/>
      <c r="N7" s="1">
        <v>46.92310000000009</v>
      </c>
      <c r="O7" s="1">
        <f t="shared" ref="O7:O69" si="3">E7/5</f>
        <v>48.132600000000004</v>
      </c>
      <c r="P7" s="5">
        <f t="shared" ref="P7:P13" si="4">10*O7-N7-F7</f>
        <v>88.726899999999944</v>
      </c>
      <c r="Q7" s="5">
        <v>80</v>
      </c>
      <c r="R7" s="5"/>
      <c r="S7" s="1"/>
      <c r="T7" s="1">
        <f t="shared" ref="T7:T70" si="5">(F7+N7+Q7)/O7</f>
        <v>9.818690450962551</v>
      </c>
      <c r="U7" s="1">
        <f t="shared" ref="U7:U70" si="6">(F7+N7)/O7</f>
        <v>8.1566152669916026</v>
      </c>
      <c r="V7" s="1">
        <v>50.599800000000002</v>
      </c>
      <c r="W7" s="1">
        <v>57.48</v>
      </c>
      <c r="X7" s="1">
        <v>56.555199999999999</v>
      </c>
      <c r="Y7" s="1">
        <v>55.790799999999997</v>
      </c>
      <c r="Z7" s="1">
        <v>54.024199999999993</v>
      </c>
      <c r="AA7" s="1">
        <v>42.974600000000002</v>
      </c>
      <c r="AB7" s="1">
        <v>46.771799999999999</v>
      </c>
      <c r="AC7" s="1">
        <v>49.646000000000001</v>
      </c>
      <c r="AD7" s="1">
        <v>36.302</v>
      </c>
      <c r="AE7" s="1">
        <v>47.802799999999998</v>
      </c>
      <c r="AF7" s="1"/>
      <c r="AG7" s="1">
        <f t="shared" ref="AG7:AG70" si="7">ROUND(Q7*G7,0)</f>
        <v>80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39</v>
      </c>
      <c r="B8" s="1" t="s">
        <v>36</v>
      </c>
      <c r="C8" s="1">
        <v>800.14499999999998</v>
      </c>
      <c r="D8" s="1">
        <v>411.24299999999999</v>
      </c>
      <c r="E8" s="1">
        <v>447.52199999999999</v>
      </c>
      <c r="F8" s="1">
        <v>693.85500000000002</v>
      </c>
      <c r="G8" s="7">
        <v>1</v>
      </c>
      <c r="H8" s="1">
        <v>45</v>
      </c>
      <c r="I8" s="1" t="s">
        <v>37</v>
      </c>
      <c r="J8" s="1">
        <v>416.26799999999997</v>
      </c>
      <c r="K8" s="1">
        <f t="shared" si="2"/>
        <v>31.254000000000019</v>
      </c>
      <c r="L8" s="1"/>
      <c r="M8" s="1"/>
      <c r="N8" s="1"/>
      <c r="O8" s="1">
        <f t="shared" si="3"/>
        <v>89.504400000000004</v>
      </c>
      <c r="P8" s="5">
        <f t="shared" si="4"/>
        <v>201.18900000000008</v>
      </c>
      <c r="Q8" s="5">
        <v>190</v>
      </c>
      <c r="R8" s="5"/>
      <c r="S8" s="1"/>
      <c r="T8" s="1">
        <f t="shared" si="5"/>
        <v>9.8749893859966651</v>
      </c>
      <c r="U8" s="1">
        <f t="shared" si="6"/>
        <v>7.7521887192138035</v>
      </c>
      <c r="V8" s="1">
        <v>86.04740000000001</v>
      </c>
      <c r="W8" s="1">
        <v>86.396600000000007</v>
      </c>
      <c r="X8" s="1">
        <v>120.8832</v>
      </c>
      <c r="Y8" s="1">
        <v>123.224</v>
      </c>
      <c r="Z8" s="1">
        <v>149.60679999999999</v>
      </c>
      <c r="AA8" s="1">
        <v>142.4838</v>
      </c>
      <c r="AB8" s="1">
        <v>126.018</v>
      </c>
      <c r="AC8" s="1">
        <v>101.07875</v>
      </c>
      <c r="AD8" s="1">
        <v>74.256</v>
      </c>
      <c r="AE8" s="1">
        <v>102.791</v>
      </c>
      <c r="AF8" s="1"/>
      <c r="AG8" s="1">
        <f t="shared" si="7"/>
        <v>190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40</v>
      </c>
      <c r="B9" s="1" t="s">
        <v>41</v>
      </c>
      <c r="C9" s="1">
        <v>505</v>
      </c>
      <c r="D9" s="1">
        <v>924</v>
      </c>
      <c r="E9" s="1">
        <v>579.90200000000004</v>
      </c>
      <c r="F9" s="1">
        <v>350.09800000000001</v>
      </c>
      <c r="G9" s="7">
        <v>0.45</v>
      </c>
      <c r="H9" s="1">
        <v>45</v>
      </c>
      <c r="I9" s="1" t="s">
        <v>37</v>
      </c>
      <c r="J9" s="1">
        <v>613</v>
      </c>
      <c r="K9" s="1">
        <f t="shared" si="2"/>
        <v>-33.097999999999956</v>
      </c>
      <c r="L9" s="1"/>
      <c r="M9" s="1"/>
      <c r="N9" s="1">
        <v>216.5</v>
      </c>
      <c r="O9" s="1">
        <f t="shared" si="3"/>
        <v>115.9804</v>
      </c>
      <c r="P9" s="5">
        <f t="shared" si="4"/>
        <v>593.20600000000013</v>
      </c>
      <c r="Q9" s="5">
        <v>560</v>
      </c>
      <c r="R9" s="5"/>
      <c r="S9" s="1"/>
      <c r="T9" s="1">
        <f t="shared" si="5"/>
        <v>9.7136930033005573</v>
      </c>
      <c r="U9" s="1">
        <f t="shared" si="6"/>
        <v>4.8852909629558097</v>
      </c>
      <c r="V9" s="1">
        <v>125</v>
      </c>
      <c r="W9" s="1">
        <v>123.8</v>
      </c>
      <c r="X9" s="1">
        <v>123.2</v>
      </c>
      <c r="Y9" s="1">
        <v>131.714</v>
      </c>
      <c r="Z9" s="1">
        <v>129.4</v>
      </c>
      <c r="AA9" s="1">
        <v>123.6</v>
      </c>
      <c r="AB9" s="1">
        <v>135.4</v>
      </c>
      <c r="AC9" s="1">
        <v>137.5</v>
      </c>
      <c r="AD9" s="1">
        <v>144.666666666667</v>
      </c>
      <c r="AE9" s="1">
        <v>109.8</v>
      </c>
      <c r="AF9" s="1" t="s">
        <v>42</v>
      </c>
      <c r="AG9" s="1">
        <f t="shared" si="7"/>
        <v>252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43</v>
      </c>
      <c r="B10" s="1" t="s">
        <v>41</v>
      </c>
      <c r="C10" s="1">
        <v>902.77200000000005</v>
      </c>
      <c r="D10" s="1">
        <v>1932.2280000000001</v>
      </c>
      <c r="E10" s="1">
        <v>1229</v>
      </c>
      <c r="F10" s="1">
        <v>1194</v>
      </c>
      <c r="G10" s="7">
        <v>0.45</v>
      </c>
      <c r="H10" s="1">
        <v>45</v>
      </c>
      <c r="I10" s="1" t="s">
        <v>37</v>
      </c>
      <c r="J10" s="1">
        <v>1232</v>
      </c>
      <c r="K10" s="1">
        <f t="shared" si="2"/>
        <v>-3</v>
      </c>
      <c r="L10" s="1"/>
      <c r="M10" s="1"/>
      <c r="N10" s="1">
        <v>445.24879999999979</v>
      </c>
      <c r="O10" s="1">
        <f t="shared" si="3"/>
        <v>245.8</v>
      </c>
      <c r="P10" s="5">
        <f t="shared" si="4"/>
        <v>818.75120000000015</v>
      </c>
      <c r="Q10" s="5">
        <v>750</v>
      </c>
      <c r="R10" s="5"/>
      <c r="S10" s="1"/>
      <c r="T10" s="1">
        <f t="shared" si="5"/>
        <v>9.7202961757526438</v>
      </c>
      <c r="U10" s="1">
        <f t="shared" si="6"/>
        <v>6.6690349877949542</v>
      </c>
      <c r="V10" s="1">
        <v>251.0496</v>
      </c>
      <c r="W10" s="1">
        <v>248.4496</v>
      </c>
      <c r="X10" s="1">
        <v>232.2</v>
      </c>
      <c r="Y10" s="1">
        <v>233.53360000000001</v>
      </c>
      <c r="Z10" s="1">
        <v>244.99600000000001</v>
      </c>
      <c r="AA10" s="1">
        <v>242.196</v>
      </c>
      <c r="AB10" s="1">
        <v>269.8</v>
      </c>
      <c r="AC10" s="1">
        <v>195.75</v>
      </c>
      <c r="AD10" s="1">
        <v>211</v>
      </c>
      <c r="AE10" s="1">
        <v>259</v>
      </c>
      <c r="AF10" s="1" t="s">
        <v>42</v>
      </c>
      <c r="AG10" s="1">
        <f t="shared" si="7"/>
        <v>338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44</v>
      </c>
      <c r="B11" s="1" t="s">
        <v>41</v>
      </c>
      <c r="C11" s="1">
        <v>156</v>
      </c>
      <c r="D11" s="1">
        <v>60</v>
      </c>
      <c r="E11" s="1">
        <v>93</v>
      </c>
      <c r="F11" s="1">
        <v>92</v>
      </c>
      <c r="G11" s="7">
        <v>0.17</v>
      </c>
      <c r="H11" s="1">
        <v>180</v>
      </c>
      <c r="I11" s="1" t="s">
        <v>37</v>
      </c>
      <c r="J11" s="1">
        <v>93</v>
      </c>
      <c r="K11" s="1">
        <f t="shared" si="2"/>
        <v>0</v>
      </c>
      <c r="L11" s="1"/>
      <c r="M11" s="1"/>
      <c r="N11" s="1">
        <v>4.8000000000000114</v>
      </c>
      <c r="O11" s="1">
        <f t="shared" si="3"/>
        <v>18.600000000000001</v>
      </c>
      <c r="P11" s="5">
        <f t="shared" si="4"/>
        <v>89.199999999999989</v>
      </c>
      <c r="Q11" s="5">
        <v>80</v>
      </c>
      <c r="R11" s="5"/>
      <c r="S11" s="1"/>
      <c r="T11" s="1">
        <f t="shared" si="5"/>
        <v>9.5053763440860219</v>
      </c>
      <c r="U11" s="1">
        <f t="shared" si="6"/>
        <v>5.204301075268817</v>
      </c>
      <c r="V11" s="1">
        <v>15.6</v>
      </c>
      <c r="W11" s="1">
        <v>17.600000000000001</v>
      </c>
      <c r="X11" s="1">
        <v>18.600000000000001</v>
      </c>
      <c r="Y11" s="1">
        <v>16.600000000000001</v>
      </c>
      <c r="Z11" s="1">
        <v>24</v>
      </c>
      <c r="AA11" s="1">
        <v>22.8</v>
      </c>
      <c r="AB11" s="1">
        <v>27.4</v>
      </c>
      <c r="AC11" s="1">
        <v>31.5</v>
      </c>
      <c r="AD11" s="1">
        <v>27.3333333333333</v>
      </c>
      <c r="AE11" s="1">
        <v>0</v>
      </c>
      <c r="AF11" s="1" t="s">
        <v>42</v>
      </c>
      <c r="AG11" s="1">
        <f t="shared" si="7"/>
        <v>14</v>
      </c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45</v>
      </c>
      <c r="B12" s="1" t="s">
        <v>41</v>
      </c>
      <c r="C12" s="1">
        <v>19</v>
      </c>
      <c r="D12" s="1">
        <v>12</v>
      </c>
      <c r="E12" s="1">
        <v>11</v>
      </c>
      <c r="F12" s="1">
        <v>14</v>
      </c>
      <c r="G12" s="7">
        <v>0.3</v>
      </c>
      <c r="H12" s="1">
        <v>40</v>
      </c>
      <c r="I12" s="1" t="s">
        <v>37</v>
      </c>
      <c r="J12" s="1">
        <v>13</v>
      </c>
      <c r="K12" s="1">
        <f t="shared" si="2"/>
        <v>-2</v>
      </c>
      <c r="L12" s="1"/>
      <c r="M12" s="1"/>
      <c r="N12" s="1"/>
      <c r="O12" s="1">
        <f t="shared" si="3"/>
        <v>2.2000000000000002</v>
      </c>
      <c r="P12" s="5">
        <f t="shared" si="4"/>
        <v>8</v>
      </c>
      <c r="Q12" s="5">
        <f t="shared" ref="Q7:Q70" si="8">P12</f>
        <v>8</v>
      </c>
      <c r="R12" s="5"/>
      <c r="S12" s="1"/>
      <c r="T12" s="1">
        <f t="shared" si="5"/>
        <v>10</v>
      </c>
      <c r="U12" s="1">
        <f t="shared" si="6"/>
        <v>6.3636363636363633</v>
      </c>
      <c r="V12" s="1">
        <v>1.2</v>
      </c>
      <c r="W12" s="1">
        <v>1.2</v>
      </c>
      <c r="X12" s="1">
        <v>1.6</v>
      </c>
      <c r="Y12" s="1">
        <v>2.8</v>
      </c>
      <c r="Z12" s="1">
        <v>2.8</v>
      </c>
      <c r="AA12" s="1">
        <v>3.4</v>
      </c>
      <c r="AB12" s="1">
        <v>2.2000000000000002</v>
      </c>
      <c r="AC12" s="1">
        <v>4.25</v>
      </c>
      <c r="AD12" s="1">
        <v>4.3333333333333304</v>
      </c>
      <c r="AE12" s="1">
        <v>5.2</v>
      </c>
      <c r="AF12" s="1"/>
      <c r="AG12" s="1">
        <f t="shared" si="7"/>
        <v>2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47</v>
      </c>
      <c r="B13" s="1" t="s">
        <v>41</v>
      </c>
      <c r="C13" s="1">
        <v>138</v>
      </c>
      <c r="D13" s="1">
        <v>29</v>
      </c>
      <c r="E13" s="1">
        <v>56</v>
      </c>
      <c r="F13" s="1">
        <v>96</v>
      </c>
      <c r="G13" s="7">
        <v>0.17</v>
      </c>
      <c r="H13" s="1">
        <v>180</v>
      </c>
      <c r="I13" s="1" t="s">
        <v>37</v>
      </c>
      <c r="J13" s="1">
        <v>58</v>
      </c>
      <c r="K13" s="1">
        <f t="shared" si="2"/>
        <v>-2</v>
      </c>
      <c r="L13" s="1"/>
      <c r="M13" s="1"/>
      <c r="N13" s="1"/>
      <c r="O13" s="1">
        <f t="shared" si="3"/>
        <v>11.2</v>
      </c>
      <c r="P13" s="5">
        <f t="shared" si="4"/>
        <v>16</v>
      </c>
      <c r="Q13" s="5">
        <f t="shared" si="8"/>
        <v>16</v>
      </c>
      <c r="R13" s="5"/>
      <c r="S13" s="1"/>
      <c r="T13" s="1">
        <f t="shared" si="5"/>
        <v>10</v>
      </c>
      <c r="U13" s="1">
        <f t="shared" si="6"/>
        <v>8.5714285714285712</v>
      </c>
      <c r="V13" s="1">
        <v>9.6</v>
      </c>
      <c r="W13" s="1">
        <v>10</v>
      </c>
      <c r="X13" s="1">
        <v>12.2</v>
      </c>
      <c r="Y13" s="1">
        <v>11.8</v>
      </c>
      <c r="Z13" s="1">
        <v>19.2</v>
      </c>
      <c r="AA13" s="1">
        <v>19.399999999999999</v>
      </c>
      <c r="AB13" s="1">
        <v>20.6</v>
      </c>
      <c r="AC13" s="1">
        <v>31.25</v>
      </c>
      <c r="AD13" s="1">
        <v>34.3333333333333</v>
      </c>
      <c r="AE13" s="1">
        <v>52.2</v>
      </c>
      <c r="AF13" s="1"/>
      <c r="AG13" s="1">
        <f t="shared" si="7"/>
        <v>3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6" t="s">
        <v>48</v>
      </c>
      <c r="B14" s="16" t="s">
        <v>41</v>
      </c>
      <c r="C14" s="16"/>
      <c r="D14" s="16"/>
      <c r="E14" s="16"/>
      <c r="F14" s="16"/>
      <c r="G14" s="17">
        <v>0</v>
      </c>
      <c r="H14" s="16">
        <v>50</v>
      </c>
      <c r="I14" s="16" t="s">
        <v>37</v>
      </c>
      <c r="J14" s="16"/>
      <c r="K14" s="16">
        <f t="shared" si="2"/>
        <v>0</v>
      </c>
      <c r="L14" s="16"/>
      <c r="M14" s="16"/>
      <c r="N14" s="16"/>
      <c r="O14" s="16">
        <f t="shared" si="3"/>
        <v>0</v>
      </c>
      <c r="P14" s="18"/>
      <c r="Q14" s="5">
        <f t="shared" si="8"/>
        <v>0</v>
      </c>
      <c r="R14" s="18"/>
      <c r="S14" s="16"/>
      <c r="T14" s="1" t="e">
        <f t="shared" si="5"/>
        <v>#DIV/0!</v>
      </c>
      <c r="U14" s="16" t="e">
        <f t="shared" si="6"/>
        <v>#DIV/0!</v>
      </c>
      <c r="V14" s="16">
        <v>0</v>
      </c>
      <c r="W14" s="16">
        <v>0</v>
      </c>
      <c r="X14" s="16">
        <v>0</v>
      </c>
      <c r="Y14" s="16">
        <v>0</v>
      </c>
      <c r="Z14" s="16">
        <v>0</v>
      </c>
      <c r="AA14" s="16">
        <v>0</v>
      </c>
      <c r="AB14" s="16">
        <v>0</v>
      </c>
      <c r="AC14" s="16">
        <v>0</v>
      </c>
      <c r="AD14" s="16">
        <v>0</v>
      </c>
      <c r="AE14" s="16">
        <v>0</v>
      </c>
      <c r="AF14" s="16" t="s">
        <v>49</v>
      </c>
      <c r="AG14" s="1">
        <f t="shared" si="7"/>
        <v>0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50</v>
      </c>
      <c r="B15" s="1" t="s">
        <v>41</v>
      </c>
      <c r="C15" s="1">
        <v>128</v>
      </c>
      <c r="D15" s="1">
        <v>91</v>
      </c>
      <c r="E15" s="1">
        <v>100</v>
      </c>
      <c r="F15" s="1">
        <v>102</v>
      </c>
      <c r="G15" s="7">
        <v>0.35</v>
      </c>
      <c r="H15" s="1">
        <v>50</v>
      </c>
      <c r="I15" s="1" t="s">
        <v>37</v>
      </c>
      <c r="J15" s="1">
        <v>102</v>
      </c>
      <c r="K15" s="1">
        <f t="shared" si="2"/>
        <v>-2</v>
      </c>
      <c r="L15" s="1"/>
      <c r="M15" s="1"/>
      <c r="N15" s="1"/>
      <c r="O15" s="1">
        <f t="shared" si="3"/>
        <v>20</v>
      </c>
      <c r="P15" s="5">
        <f t="shared" ref="P15:P18" si="9">10*O15-N15-F15</f>
        <v>98</v>
      </c>
      <c r="Q15" s="5">
        <f t="shared" si="8"/>
        <v>98</v>
      </c>
      <c r="R15" s="5"/>
      <c r="S15" s="1"/>
      <c r="T15" s="1">
        <f t="shared" si="5"/>
        <v>10</v>
      </c>
      <c r="U15" s="1">
        <f t="shared" si="6"/>
        <v>5.0999999999999996</v>
      </c>
      <c r="V15" s="1">
        <v>9.8000000000000007</v>
      </c>
      <c r="W15" s="1">
        <v>9</v>
      </c>
      <c r="X15" s="1">
        <v>19</v>
      </c>
      <c r="Y15" s="1">
        <v>24.4</v>
      </c>
      <c r="Z15" s="1">
        <v>21.2</v>
      </c>
      <c r="AA15" s="1">
        <v>13.8</v>
      </c>
      <c r="AB15" s="1">
        <v>17.2</v>
      </c>
      <c r="AC15" s="1">
        <v>11</v>
      </c>
      <c r="AD15" s="1">
        <v>11.3333333333333</v>
      </c>
      <c r="AE15" s="1">
        <v>21</v>
      </c>
      <c r="AF15" s="1" t="s">
        <v>42</v>
      </c>
      <c r="AG15" s="1">
        <f t="shared" si="7"/>
        <v>34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51</v>
      </c>
      <c r="B16" s="1" t="s">
        <v>36</v>
      </c>
      <c r="C16" s="1">
        <v>1577.6759999999999</v>
      </c>
      <c r="D16" s="1">
        <v>1477.63</v>
      </c>
      <c r="E16" s="1">
        <v>850.23699999999997</v>
      </c>
      <c r="F16" s="1">
        <v>2006.53</v>
      </c>
      <c r="G16" s="7">
        <v>1</v>
      </c>
      <c r="H16" s="1">
        <v>55</v>
      </c>
      <c r="I16" s="1" t="s">
        <v>37</v>
      </c>
      <c r="J16" s="1">
        <v>802.73500000000001</v>
      </c>
      <c r="K16" s="1">
        <f t="shared" si="2"/>
        <v>47.501999999999953</v>
      </c>
      <c r="L16" s="1"/>
      <c r="M16" s="1"/>
      <c r="N16" s="1"/>
      <c r="O16" s="1">
        <f t="shared" si="3"/>
        <v>170.04739999999998</v>
      </c>
      <c r="P16" s="5"/>
      <c r="Q16" s="5">
        <f t="shared" si="8"/>
        <v>0</v>
      </c>
      <c r="R16" s="5"/>
      <c r="S16" s="1"/>
      <c r="T16" s="1">
        <f t="shared" si="5"/>
        <v>11.799827577487219</v>
      </c>
      <c r="U16" s="1">
        <f t="shared" si="6"/>
        <v>11.799827577487219</v>
      </c>
      <c r="V16" s="1">
        <v>217.05459999999999</v>
      </c>
      <c r="W16" s="1">
        <v>233.74379999999999</v>
      </c>
      <c r="X16" s="1">
        <v>302.94139999999999</v>
      </c>
      <c r="Y16" s="1">
        <v>308.6234</v>
      </c>
      <c r="Z16" s="1">
        <v>302.66120000000001</v>
      </c>
      <c r="AA16" s="1">
        <v>285.255</v>
      </c>
      <c r="AB16" s="1">
        <v>337.94319999999999</v>
      </c>
      <c r="AC16" s="1">
        <v>336.27249999999998</v>
      </c>
      <c r="AD16" s="1">
        <v>315.76533333333299</v>
      </c>
      <c r="AE16" s="1">
        <v>249.2526</v>
      </c>
      <c r="AF16" s="1"/>
      <c r="AG16" s="1">
        <f t="shared" si="7"/>
        <v>0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52</v>
      </c>
      <c r="B17" s="1" t="s">
        <v>36</v>
      </c>
      <c r="C17" s="1">
        <v>2460.6619999999998</v>
      </c>
      <c r="D17" s="1"/>
      <c r="E17" s="1">
        <v>1473.7629999999999</v>
      </c>
      <c r="F17" s="1">
        <v>833.33399999999995</v>
      </c>
      <c r="G17" s="7">
        <v>1</v>
      </c>
      <c r="H17" s="1">
        <v>50</v>
      </c>
      <c r="I17" s="1" t="s">
        <v>37</v>
      </c>
      <c r="J17" s="1">
        <v>1471.65</v>
      </c>
      <c r="K17" s="1">
        <f t="shared" si="2"/>
        <v>2.112999999999829</v>
      </c>
      <c r="L17" s="1"/>
      <c r="M17" s="1"/>
      <c r="N17" s="1"/>
      <c r="O17" s="1">
        <f t="shared" si="3"/>
        <v>294.75259999999997</v>
      </c>
      <c r="P17" s="5">
        <f t="shared" si="9"/>
        <v>2114.192</v>
      </c>
      <c r="Q17" s="5">
        <v>2000</v>
      </c>
      <c r="R17" s="5"/>
      <c r="S17" s="1"/>
      <c r="T17" s="1">
        <f t="shared" si="5"/>
        <v>9.6125835700855564</v>
      </c>
      <c r="U17" s="1">
        <f t="shared" si="6"/>
        <v>2.8272320583431667</v>
      </c>
      <c r="V17" s="1">
        <v>182.6764</v>
      </c>
      <c r="W17" s="1">
        <v>201.91679999999999</v>
      </c>
      <c r="X17" s="1">
        <v>273.53359999999998</v>
      </c>
      <c r="Y17" s="1">
        <v>292.91739999999999</v>
      </c>
      <c r="Z17" s="1">
        <v>362.6524</v>
      </c>
      <c r="AA17" s="1">
        <v>339.03100000000001</v>
      </c>
      <c r="AB17" s="1">
        <v>304.9726</v>
      </c>
      <c r="AC17" s="1">
        <v>372.83699999999999</v>
      </c>
      <c r="AD17" s="1">
        <v>354.16466666666702</v>
      </c>
      <c r="AE17" s="1">
        <v>593.01880000000006</v>
      </c>
      <c r="AF17" s="1" t="s">
        <v>53</v>
      </c>
      <c r="AG17" s="1">
        <f t="shared" si="7"/>
        <v>2000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54</v>
      </c>
      <c r="B18" s="1" t="s">
        <v>36</v>
      </c>
      <c r="C18" s="1">
        <v>76.087000000000003</v>
      </c>
      <c r="D18" s="1">
        <v>286.68599999999998</v>
      </c>
      <c r="E18" s="1">
        <v>126.61</v>
      </c>
      <c r="F18" s="1">
        <v>174.80600000000001</v>
      </c>
      <c r="G18" s="7">
        <v>1</v>
      </c>
      <c r="H18" s="1">
        <v>60</v>
      </c>
      <c r="I18" s="1" t="s">
        <v>37</v>
      </c>
      <c r="J18" s="1">
        <v>116.7</v>
      </c>
      <c r="K18" s="1">
        <f t="shared" si="2"/>
        <v>9.9099999999999966</v>
      </c>
      <c r="L18" s="1"/>
      <c r="M18" s="1"/>
      <c r="N18" s="1"/>
      <c r="O18" s="1">
        <f t="shared" si="3"/>
        <v>25.321999999999999</v>
      </c>
      <c r="P18" s="5">
        <f t="shared" si="9"/>
        <v>78.413999999999987</v>
      </c>
      <c r="Q18" s="5">
        <v>70</v>
      </c>
      <c r="R18" s="5"/>
      <c r="S18" s="1"/>
      <c r="T18" s="1">
        <f t="shared" si="5"/>
        <v>9.6677197693705086</v>
      </c>
      <c r="U18" s="1">
        <f t="shared" si="6"/>
        <v>6.9033251717873796</v>
      </c>
      <c r="V18" s="1">
        <v>16.998000000000001</v>
      </c>
      <c r="W18" s="1">
        <v>24.0806</v>
      </c>
      <c r="X18" s="1">
        <v>32.466999999999999</v>
      </c>
      <c r="Y18" s="1">
        <v>26.828800000000001</v>
      </c>
      <c r="Z18" s="1">
        <v>20.8474</v>
      </c>
      <c r="AA18" s="1">
        <v>23.185600000000001</v>
      </c>
      <c r="AB18" s="1">
        <v>33.850200000000001</v>
      </c>
      <c r="AC18" s="1">
        <v>26.14425</v>
      </c>
      <c r="AD18" s="1">
        <v>27.815000000000001</v>
      </c>
      <c r="AE18" s="1">
        <v>36.759399999999999</v>
      </c>
      <c r="AF18" s="1"/>
      <c r="AG18" s="1">
        <f t="shared" si="7"/>
        <v>70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55</v>
      </c>
      <c r="B19" s="1" t="s">
        <v>36</v>
      </c>
      <c r="C19" s="1"/>
      <c r="D19" s="1">
        <v>1288.48</v>
      </c>
      <c r="E19" s="1">
        <v>1295.683</v>
      </c>
      <c r="F19" s="1">
        <v>-80.051000000000002</v>
      </c>
      <c r="G19" s="7">
        <v>1</v>
      </c>
      <c r="H19" s="1">
        <v>60</v>
      </c>
      <c r="I19" s="1" t="s">
        <v>37</v>
      </c>
      <c r="J19" s="1">
        <v>1373.3</v>
      </c>
      <c r="K19" s="1">
        <f t="shared" si="2"/>
        <v>-77.616999999999962</v>
      </c>
      <c r="L19" s="1"/>
      <c r="M19" s="1"/>
      <c r="N19" s="1"/>
      <c r="O19" s="1">
        <f t="shared" si="3"/>
        <v>259.13659999999999</v>
      </c>
      <c r="P19" s="5">
        <f>7*O19-N19-F19</f>
        <v>1894.0071999999998</v>
      </c>
      <c r="Q19" s="5">
        <v>1800</v>
      </c>
      <c r="R19" s="5"/>
      <c r="S19" s="1"/>
      <c r="T19" s="1">
        <f t="shared" si="5"/>
        <v>6.6372291679369111</v>
      </c>
      <c r="U19" s="1">
        <f t="shared" si="6"/>
        <v>-0.30891429462299036</v>
      </c>
      <c r="V19" s="1">
        <v>8.8561999999999994</v>
      </c>
      <c r="W19" s="1">
        <v>23.467199999999998</v>
      </c>
      <c r="X19" s="1">
        <v>108.175</v>
      </c>
      <c r="Y19" s="1">
        <v>108.5758</v>
      </c>
      <c r="Z19" s="1">
        <v>26.614599999999999</v>
      </c>
      <c r="AA19" s="1">
        <v>63.14</v>
      </c>
      <c r="AB19" s="1">
        <v>56.112199999999987</v>
      </c>
      <c r="AC19" s="1">
        <v>41.963500000000003</v>
      </c>
      <c r="AD19" s="1">
        <v>25.8593333333333</v>
      </c>
      <c r="AE19" s="1">
        <v>30.496400000000001</v>
      </c>
      <c r="AF19" s="1"/>
      <c r="AG19" s="1">
        <f t="shared" si="7"/>
        <v>1800</v>
      </c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6" t="s">
        <v>56</v>
      </c>
      <c r="B20" s="16" t="s">
        <v>36</v>
      </c>
      <c r="C20" s="16"/>
      <c r="D20" s="16"/>
      <c r="E20" s="16"/>
      <c r="F20" s="16"/>
      <c r="G20" s="17">
        <v>0</v>
      </c>
      <c r="H20" s="16">
        <v>60</v>
      </c>
      <c r="I20" s="16" t="s">
        <v>37</v>
      </c>
      <c r="J20" s="16"/>
      <c r="K20" s="16">
        <f t="shared" si="2"/>
        <v>0</v>
      </c>
      <c r="L20" s="16"/>
      <c r="M20" s="16"/>
      <c r="N20" s="16"/>
      <c r="O20" s="16">
        <f t="shared" si="3"/>
        <v>0</v>
      </c>
      <c r="P20" s="18"/>
      <c r="Q20" s="5">
        <f t="shared" si="8"/>
        <v>0</v>
      </c>
      <c r="R20" s="18"/>
      <c r="S20" s="16"/>
      <c r="T20" s="1" t="e">
        <f t="shared" si="5"/>
        <v>#DIV/0!</v>
      </c>
      <c r="U20" s="16" t="e">
        <f t="shared" si="6"/>
        <v>#DIV/0!</v>
      </c>
      <c r="V20" s="16">
        <v>0</v>
      </c>
      <c r="W20" s="16">
        <v>0</v>
      </c>
      <c r="X20" s="16">
        <v>0</v>
      </c>
      <c r="Y20" s="16">
        <v>0</v>
      </c>
      <c r="Z20" s="16">
        <v>0</v>
      </c>
      <c r="AA20" s="16">
        <v>0</v>
      </c>
      <c r="AB20" s="16">
        <v>0</v>
      </c>
      <c r="AC20" s="16">
        <v>-0.2225</v>
      </c>
      <c r="AD20" s="16">
        <v>-0.29666666666666702</v>
      </c>
      <c r="AE20" s="16">
        <v>0</v>
      </c>
      <c r="AF20" s="16" t="s">
        <v>49</v>
      </c>
      <c r="AG20" s="1">
        <f t="shared" si="7"/>
        <v>0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57</v>
      </c>
      <c r="B21" s="1" t="s">
        <v>36</v>
      </c>
      <c r="C21" s="1">
        <v>1999.7460000000001</v>
      </c>
      <c r="D21" s="1">
        <v>2779.4459999999999</v>
      </c>
      <c r="E21" s="1">
        <v>2036.9559999999999</v>
      </c>
      <c r="F21" s="1">
        <v>2333.8809999999999</v>
      </c>
      <c r="G21" s="7">
        <v>1</v>
      </c>
      <c r="H21" s="1">
        <v>60</v>
      </c>
      <c r="I21" s="1" t="s">
        <v>37</v>
      </c>
      <c r="J21" s="1">
        <v>1920.8</v>
      </c>
      <c r="K21" s="1">
        <f t="shared" si="2"/>
        <v>116.15599999999995</v>
      </c>
      <c r="L21" s="1"/>
      <c r="M21" s="1"/>
      <c r="N21" s="1">
        <v>1153.657640000001</v>
      </c>
      <c r="O21" s="1">
        <f t="shared" si="3"/>
        <v>407.39119999999997</v>
      </c>
      <c r="P21" s="5">
        <f t="shared" ref="P21:P23" si="10">10*O21-N21-F21</f>
        <v>586.37335999999914</v>
      </c>
      <c r="Q21" s="5">
        <v>500</v>
      </c>
      <c r="R21" s="5"/>
      <c r="S21" s="1"/>
      <c r="T21" s="1">
        <f t="shared" si="5"/>
        <v>9.7879842274452695</v>
      </c>
      <c r="U21" s="1">
        <f t="shared" si="6"/>
        <v>8.560662675089695</v>
      </c>
      <c r="V21" s="1">
        <v>434.70020000000011</v>
      </c>
      <c r="W21" s="1">
        <v>434.90440000000001</v>
      </c>
      <c r="X21" s="1">
        <v>453.90159999999997</v>
      </c>
      <c r="Y21" s="1">
        <v>465.54840000000002</v>
      </c>
      <c r="Z21" s="1">
        <v>448.89780000000002</v>
      </c>
      <c r="AA21" s="1">
        <v>435.45339999999999</v>
      </c>
      <c r="AB21" s="1">
        <v>517.33979999999997</v>
      </c>
      <c r="AC21" s="1">
        <v>504.399</v>
      </c>
      <c r="AD21" s="1">
        <v>486.94233333333301</v>
      </c>
      <c r="AE21" s="1">
        <v>702.20619999999997</v>
      </c>
      <c r="AF21" s="1" t="s">
        <v>58</v>
      </c>
      <c r="AG21" s="1">
        <f t="shared" si="7"/>
        <v>500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" t="s">
        <v>59</v>
      </c>
      <c r="B22" s="1" t="s">
        <v>36</v>
      </c>
      <c r="C22" s="1">
        <v>737.274</v>
      </c>
      <c r="D22" s="1">
        <v>812.56</v>
      </c>
      <c r="E22" s="1">
        <v>768.65499999999997</v>
      </c>
      <c r="F22" s="1">
        <v>602.80100000000004</v>
      </c>
      <c r="G22" s="7">
        <v>1</v>
      </c>
      <c r="H22" s="1">
        <v>60</v>
      </c>
      <c r="I22" s="1" t="s">
        <v>37</v>
      </c>
      <c r="J22" s="1">
        <v>733.1</v>
      </c>
      <c r="K22" s="1">
        <f t="shared" si="2"/>
        <v>35.55499999999995</v>
      </c>
      <c r="L22" s="1"/>
      <c r="M22" s="1"/>
      <c r="N22" s="1">
        <v>521.38620000000014</v>
      </c>
      <c r="O22" s="1">
        <f t="shared" si="3"/>
        <v>153.73099999999999</v>
      </c>
      <c r="P22" s="5">
        <f t="shared" si="10"/>
        <v>413.12279999999976</v>
      </c>
      <c r="Q22" s="5">
        <v>400</v>
      </c>
      <c r="R22" s="5"/>
      <c r="S22" s="1"/>
      <c r="T22" s="1">
        <f t="shared" si="5"/>
        <v>9.914637906472997</v>
      </c>
      <c r="U22" s="1">
        <f t="shared" si="6"/>
        <v>7.312690348726024</v>
      </c>
      <c r="V22" s="1">
        <v>145.0908</v>
      </c>
      <c r="W22" s="1">
        <v>136.97640000000001</v>
      </c>
      <c r="X22" s="1">
        <v>56.775599999999997</v>
      </c>
      <c r="Y22" s="1">
        <v>59.685000000000002</v>
      </c>
      <c r="Z22" s="1">
        <v>112.05759999999999</v>
      </c>
      <c r="AA22" s="1">
        <v>96.652000000000001</v>
      </c>
      <c r="AB22" s="1">
        <v>62.427</v>
      </c>
      <c r="AC22" s="1">
        <v>62.5075</v>
      </c>
      <c r="AD22" s="1">
        <v>58.940666666666701</v>
      </c>
      <c r="AE22" s="1">
        <v>90.253600000000006</v>
      </c>
      <c r="AF22" s="1" t="s">
        <v>58</v>
      </c>
      <c r="AG22" s="1">
        <f t="shared" si="7"/>
        <v>400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60</v>
      </c>
      <c r="B23" s="1" t="s">
        <v>36</v>
      </c>
      <c r="C23" s="1">
        <v>394.774</v>
      </c>
      <c r="D23" s="1">
        <v>1313.15</v>
      </c>
      <c r="E23" s="1">
        <v>902.24400000000003</v>
      </c>
      <c r="F23" s="1">
        <v>604.12400000000002</v>
      </c>
      <c r="G23" s="7">
        <v>1</v>
      </c>
      <c r="H23" s="1">
        <v>60</v>
      </c>
      <c r="I23" s="1" t="s">
        <v>37</v>
      </c>
      <c r="J23" s="1">
        <v>863.55200000000002</v>
      </c>
      <c r="K23" s="1">
        <f t="shared" si="2"/>
        <v>38.692000000000007</v>
      </c>
      <c r="L23" s="1"/>
      <c r="M23" s="1"/>
      <c r="N23" s="1">
        <v>567.04283999999984</v>
      </c>
      <c r="O23" s="1">
        <f t="shared" si="3"/>
        <v>180.44880000000001</v>
      </c>
      <c r="P23" s="5">
        <f t="shared" si="10"/>
        <v>633.32116000000019</v>
      </c>
      <c r="Q23" s="5">
        <v>600</v>
      </c>
      <c r="R23" s="5"/>
      <c r="S23" s="1"/>
      <c r="T23" s="1">
        <f t="shared" si="5"/>
        <v>9.8153428562561782</v>
      </c>
      <c r="U23" s="1">
        <f t="shared" si="6"/>
        <v>6.4902999632028573</v>
      </c>
      <c r="V23" s="1">
        <v>160.60820000000001</v>
      </c>
      <c r="W23" s="1">
        <v>148.3424</v>
      </c>
      <c r="X23" s="1">
        <v>105.2816</v>
      </c>
      <c r="Y23" s="1">
        <v>110.1074</v>
      </c>
      <c r="Z23" s="1">
        <v>106.2098</v>
      </c>
      <c r="AA23" s="1">
        <v>94.828599999999994</v>
      </c>
      <c r="AB23" s="1">
        <v>84.347400000000007</v>
      </c>
      <c r="AC23" s="1">
        <v>77.685000000000002</v>
      </c>
      <c r="AD23" s="1">
        <v>73.499666666666698</v>
      </c>
      <c r="AE23" s="1">
        <v>120.1572</v>
      </c>
      <c r="AF23" s="1" t="s">
        <v>58</v>
      </c>
      <c r="AG23" s="1">
        <f t="shared" si="7"/>
        <v>600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61</v>
      </c>
      <c r="B24" s="1" t="s">
        <v>36</v>
      </c>
      <c r="C24" s="1">
        <v>1510.1120000000001</v>
      </c>
      <c r="D24" s="1">
        <v>496.20299999999997</v>
      </c>
      <c r="E24" s="1">
        <v>682.14499999999998</v>
      </c>
      <c r="F24" s="1">
        <v>1185.905</v>
      </c>
      <c r="G24" s="7">
        <v>1</v>
      </c>
      <c r="H24" s="1">
        <v>60</v>
      </c>
      <c r="I24" s="1" t="s">
        <v>37</v>
      </c>
      <c r="J24" s="1">
        <v>644.12599999999998</v>
      </c>
      <c r="K24" s="1">
        <f t="shared" si="2"/>
        <v>38.019000000000005</v>
      </c>
      <c r="L24" s="1"/>
      <c r="M24" s="1"/>
      <c r="N24" s="1">
        <v>191.47019999999969</v>
      </c>
      <c r="O24" s="1">
        <f t="shared" si="3"/>
        <v>136.429</v>
      </c>
      <c r="P24" s="5"/>
      <c r="Q24" s="5">
        <f t="shared" si="8"/>
        <v>0</v>
      </c>
      <c r="R24" s="5"/>
      <c r="S24" s="1"/>
      <c r="T24" s="1">
        <f t="shared" si="5"/>
        <v>10.095912159438241</v>
      </c>
      <c r="U24" s="1">
        <f t="shared" si="6"/>
        <v>10.095912159438241</v>
      </c>
      <c r="V24" s="1">
        <v>191.56960000000001</v>
      </c>
      <c r="W24" s="1">
        <v>210.9306</v>
      </c>
      <c r="X24" s="1">
        <v>284.25940000000003</v>
      </c>
      <c r="Y24" s="1">
        <v>292.45139999999998</v>
      </c>
      <c r="Z24" s="1">
        <v>285.27620000000002</v>
      </c>
      <c r="AA24" s="1">
        <v>264.5224</v>
      </c>
      <c r="AB24" s="1">
        <v>262.721</v>
      </c>
      <c r="AC24" s="1">
        <v>260.767</v>
      </c>
      <c r="AD24" s="1">
        <v>240.612666666667</v>
      </c>
      <c r="AE24" s="1">
        <v>415.31939999999997</v>
      </c>
      <c r="AF24" s="1" t="s">
        <v>53</v>
      </c>
      <c r="AG24" s="1">
        <f t="shared" si="7"/>
        <v>0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6" t="s">
        <v>62</v>
      </c>
      <c r="B25" s="16" t="s">
        <v>36</v>
      </c>
      <c r="C25" s="16"/>
      <c r="D25" s="16"/>
      <c r="E25" s="16"/>
      <c r="F25" s="16"/>
      <c r="G25" s="17">
        <v>0</v>
      </c>
      <c r="H25" s="16">
        <v>30</v>
      </c>
      <c r="I25" s="16" t="s">
        <v>37</v>
      </c>
      <c r="J25" s="16"/>
      <c r="K25" s="16">
        <f t="shared" si="2"/>
        <v>0</v>
      </c>
      <c r="L25" s="16"/>
      <c r="M25" s="16"/>
      <c r="N25" s="16"/>
      <c r="O25" s="16">
        <f t="shared" si="3"/>
        <v>0</v>
      </c>
      <c r="P25" s="18"/>
      <c r="Q25" s="5">
        <f t="shared" si="8"/>
        <v>0</v>
      </c>
      <c r="R25" s="18"/>
      <c r="S25" s="16"/>
      <c r="T25" s="1" t="e">
        <f t="shared" si="5"/>
        <v>#DIV/0!</v>
      </c>
      <c r="U25" s="16" t="e">
        <f t="shared" si="6"/>
        <v>#DIV/0!</v>
      </c>
      <c r="V25" s="16">
        <v>0</v>
      </c>
      <c r="W25" s="16">
        <v>0</v>
      </c>
      <c r="X25" s="16">
        <v>0</v>
      </c>
      <c r="Y25" s="16">
        <v>0</v>
      </c>
      <c r="Z25" s="16">
        <v>0</v>
      </c>
      <c r="AA25" s="16">
        <v>0</v>
      </c>
      <c r="AB25" s="16">
        <v>0</v>
      </c>
      <c r="AC25" s="16">
        <v>0</v>
      </c>
      <c r="AD25" s="16">
        <v>0</v>
      </c>
      <c r="AE25" s="16">
        <v>0</v>
      </c>
      <c r="AF25" s="16" t="s">
        <v>49</v>
      </c>
      <c r="AG25" s="1">
        <f t="shared" si="7"/>
        <v>0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6" t="s">
        <v>63</v>
      </c>
      <c r="B26" s="16" t="s">
        <v>36</v>
      </c>
      <c r="C26" s="16"/>
      <c r="D26" s="16"/>
      <c r="E26" s="16"/>
      <c r="F26" s="16"/>
      <c r="G26" s="17">
        <v>0</v>
      </c>
      <c r="H26" s="16">
        <v>30</v>
      </c>
      <c r="I26" s="16" t="s">
        <v>37</v>
      </c>
      <c r="J26" s="16"/>
      <c r="K26" s="16">
        <f t="shared" si="2"/>
        <v>0</v>
      </c>
      <c r="L26" s="16"/>
      <c r="M26" s="16"/>
      <c r="N26" s="16"/>
      <c r="O26" s="16">
        <f t="shared" si="3"/>
        <v>0</v>
      </c>
      <c r="P26" s="18"/>
      <c r="Q26" s="5">
        <f t="shared" si="8"/>
        <v>0</v>
      </c>
      <c r="R26" s="18"/>
      <c r="S26" s="16"/>
      <c r="T26" s="1" t="e">
        <f t="shared" si="5"/>
        <v>#DIV/0!</v>
      </c>
      <c r="U26" s="16" t="e">
        <f t="shared" si="6"/>
        <v>#DIV/0!</v>
      </c>
      <c r="V26" s="16">
        <v>0</v>
      </c>
      <c r="W26" s="16">
        <v>0</v>
      </c>
      <c r="X26" s="16">
        <v>0</v>
      </c>
      <c r="Y26" s="16">
        <v>0</v>
      </c>
      <c r="Z26" s="16">
        <v>0</v>
      </c>
      <c r="AA26" s="16">
        <v>0</v>
      </c>
      <c r="AB26" s="16">
        <v>0</v>
      </c>
      <c r="AC26" s="16">
        <v>0</v>
      </c>
      <c r="AD26" s="16">
        <v>0</v>
      </c>
      <c r="AE26" s="16">
        <v>0</v>
      </c>
      <c r="AF26" s="16" t="s">
        <v>49</v>
      </c>
      <c r="AG26" s="1">
        <f t="shared" si="7"/>
        <v>0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64</v>
      </c>
      <c r="B27" s="1" t="s">
        <v>36</v>
      </c>
      <c r="C27" s="1">
        <v>583.91800000000001</v>
      </c>
      <c r="D27" s="1">
        <v>453.29199999999997</v>
      </c>
      <c r="E27" s="1">
        <v>442.35500000000002</v>
      </c>
      <c r="F27" s="1">
        <v>484.642</v>
      </c>
      <c r="G27" s="7">
        <v>1</v>
      </c>
      <c r="H27" s="1">
        <v>30</v>
      </c>
      <c r="I27" s="1" t="s">
        <v>37</v>
      </c>
      <c r="J27" s="1">
        <v>462.40899999999999</v>
      </c>
      <c r="K27" s="1">
        <f t="shared" si="2"/>
        <v>-20.053999999999974</v>
      </c>
      <c r="L27" s="1"/>
      <c r="M27" s="1"/>
      <c r="N27" s="1">
        <v>88.900599999999827</v>
      </c>
      <c r="O27" s="1">
        <f t="shared" si="3"/>
        <v>88.471000000000004</v>
      </c>
      <c r="P27" s="5">
        <f>10*O27-N27-F27</f>
        <v>311.16740000000021</v>
      </c>
      <c r="Q27" s="5">
        <f t="shared" si="8"/>
        <v>311.16740000000021</v>
      </c>
      <c r="R27" s="5"/>
      <c r="S27" s="1"/>
      <c r="T27" s="1">
        <f t="shared" si="5"/>
        <v>10</v>
      </c>
      <c r="U27" s="1">
        <f t="shared" si="6"/>
        <v>6.4828316623526323</v>
      </c>
      <c r="V27" s="1">
        <v>86.351199999999992</v>
      </c>
      <c r="W27" s="1">
        <v>93.849199999999996</v>
      </c>
      <c r="X27" s="1">
        <v>114.18899999999999</v>
      </c>
      <c r="Y27" s="1">
        <v>116.4472</v>
      </c>
      <c r="Z27" s="1">
        <v>126.6854</v>
      </c>
      <c r="AA27" s="1">
        <v>116.864</v>
      </c>
      <c r="AB27" s="1">
        <v>127.59059999999999</v>
      </c>
      <c r="AC27" s="1">
        <v>111.66475</v>
      </c>
      <c r="AD27" s="1">
        <v>95.234666666666698</v>
      </c>
      <c r="AE27" s="1">
        <v>157.3912</v>
      </c>
      <c r="AF27" s="1"/>
      <c r="AG27" s="1">
        <f t="shared" si="7"/>
        <v>311</v>
      </c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6" t="s">
        <v>65</v>
      </c>
      <c r="B28" s="16" t="s">
        <v>36</v>
      </c>
      <c r="C28" s="16"/>
      <c r="D28" s="16"/>
      <c r="E28" s="16"/>
      <c r="F28" s="16"/>
      <c r="G28" s="17">
        <v>0</v>
      </c>
      <c r="H28" s="16">
        <v>45</v>
      </c>
      <c r="I28" s="16" t="s">
        <v>37</v>
      </c>
      <c r="J28" s="16"/>
      <c r="K28" s="16">
        <f t="shared" si="2"/>
        <v>0</v>
      </c>
      <c r="L28" s="16"/>
      <c r="M28" s="16"/>
      <c r="N28" s="16"/>
      <c r="O28" s="16">
        <f t="shared" si="3"/>
        <v>0</v>
      </c>
      <c r="P28" s="18"/>
      <c r="Q28" s="5">
        <f t="shared" si="8"/>
        <v>0</v>
      </c>
      <c r="R28" s="18"/>
      <c r="S28" s="16"/>
      <c r="T28" s="1" t="e">
        <f t="shared" si="5"/>
        <v>#DIV/0!</v>
      </c>
      <c r="U28" s="16" t="e">
        <f t="shared" si="6"/>
        <v>#DIV/0!</v>
      </c>
      <c r="V28" s="16">
        <v>0</v>
      </c>
      <c r="W28" s="16">
        <v>0</v>
      </c>
      <c r="X28" s="16">
        <v>0</v>
      </c>
      <c r="Y28" s="16">
        <v>0</v>
      </c>
      <c r="Z28" s="16">
        <v>0</v>
      </c>
      <c r="AA28" s="16">
        <v>0</v>
      </c>
      <c r="AB28" s="16">
        <v>0</v>
      </c>
      <c r="AC28" s="16">
        <v>0</v>
      </c>
      <c r="AD28" s="16">
        <v>0</v>
      </c>
      <c r="AE28" s="16">
        <v>0</v>
      </c>
      <c r="AF28" s="16" t="s">
        <v>49</v>
      </c>
      <c r="AG28" s="1">
        <f t="shared" si="7"/>
        <v>0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6" t="s">
        <v>66</v>
      </c>
      <c r="B29" s="16" t="s">
        <v>36</v>
      </c>
      <c r="C29" s="16"/>
      <c r="D29" s="16"/>
      <c r="E29" s="16"/>
      <c r="F29" s="16"/>
      <c r="G29" s="17">
        <v>0</v>
      </c>
      <c r="H29" s="16">
        <v>40</v>
      </c>
      <c r="I29" s="16" t="s">
        <v>37</v>
      </c>
      <c r="J29" s="16"/>
      <c r="K29" s="16">
        <f t="shared" si="2"/>
        <v>0</v>
      </c>
      <c r="L29" s="16"/>
      <c r="M29" s="16"/>
      <c r="N29" s="16"/>
      <c r="O29" s="16">
        <f t="shared" si="3"/>
        <v>0</v>
      </c>
      <c r="P29" s="18"/>
      <c r="Q29" s="5">
        <f t="shared" si="8"/>
        <v>0</v>
      </c>
      <c r="R29" s="18"/>
      <c r="S29" s="16"/>
      <c r="T29" s="1" t="e">
        <f t="shared" si="5"/>
        <v>#DIV/0!</v>
      </c>
      <c r="U29" s="16" t="e">
        <f t="shared" si="6"/>
        <v>#DIV/0!</v>
      </c>
      <c r="V29" s="16">
        <v>0</v>
      </c>
      <c r="W29" s="16">
        <v>0</v>
      </c>
      <c r="X29" s="16">
        <v>0</v>
      </c>
      <c r="Y29" s="16">
        <v>0</v>
      </c>
      <c r="Z29" s="16">
        <v>0</v>
      </c>
      <c r="AA29" s="16">
        <v>0</v>
      </c>
      <c r="AB29" s="16">
        <v>0</v>
      </c>
      <c r="AC29" s="16">
        <v>0</v>
      </c>
      <c r="AD29" s="16">
        <v>0</v>
      </c>
      <c r="AE29" s="16">
        <v>0</v>
      </c>
      <c r="AF29" s="16" t="s">
        <v>49</v>
      </c>
      <c r="AG29" s="1">
        <f t="shared" si="7"/>
        <v>0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6" t="s">
        <v>67</v>
      </c>
      <c r="B30" s="16" t="s">
        <v>36</v>
      </c>
      <c r="C30" s="16"/>
      <c r="D30" s="16"/>
      <c r="E30" s="16"/>
      <c r="F30" s="16"/>
      <c r="G30" s="17">
        <v>0</v>
      </c>
      <c r="H30" s="16">
        <v>30</v>
      </c>
      <c r="I30" s="16" t="s">
        <v>37</v>
      </c>
      <c r="J30" s="16">
        <v>2.6</v>
      </c>
      <c r="K30" s="16">
        <f t="shared" si="2"/>
        <v>-2.6</v>
      </c>
      <c r="L30" s="16"/>
      <c r="M30" s="16"/>
      <c r="N30" s="16"/>
      <c r="O30" s="16">
        <f t="shared" si="3"/>
        <v>0</v>
      </c>
      <c r="P30" s="18"/>
      <c r="Q30" s="5">
        <f t="shared" si="8"/>
        <v>0</v>
      </c>
      <c r="R30" s="18"/>
      <c r="S30" s="16"/>
      <c r="T30" s="1" t="e">
        <f t="shared" si="5"/>
        <v>#DIV/0!</v>
      </c>
      <c r="U30" s="16" t="e">
        <f t="shared" si="6"/>
        <v>#DIV/0!</v>
      </c>
      <c r="V30" s="16">
        <v>0</v>
      </c>
      <c r="W30" s="16">
        <v>0</v>
      </c>
      <c r="X30" s="16">
        <v>0</v>
      </c>
      <c r="Y30" s="16">
        <v>0</v>
      </c>
      <c r="Z30" s="16">
        <v>0</v>
      </c>
      <c r="AA30" s="16">
        <v>0</v>
      </c>
      <c r="AB30" s="16">
        <v>0</v>
      </c>
      <c r="AC30" s="16">
        <v>0</v>
      </c>
      <c r="AD30" s="16">
        <v>0</v>
      </c>
      <c r="AE30" s="16">
        <v>0</v>
      </c>
      <c r="AF30" s="16" t="s">
        <v>49</v>
      </c>
      <c r="AG30" s="1">
        <f t="shared" si="7"/>
        <v>0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6" t="s">
        <v>68</v>
      </c>
      <c r="B31" s="16" t="s">
        <v>36</v>
      </c>
      <c r="C31" s="16"/>
      <c r="D31" s="16"/>
      <c r="E31" s="16"/>
      <c r="F31" s="16"/>
      <c r="G31" s="17">
        <v>0</v>
      </c>
      <c r="H31" s="16">
        <v>50</v>
      </c>
      <c r="I31" s="16" t="s">
        <v>37</v>
      </c>
      <c r="J31" s="16"/>
      <c r="K31" s="16">
        <f t="shared" si="2"/>
        <v>0</v>
      </c>
      <c r="L31" s="16"/>
      <c r="M31" s="16"/>
      <c r="N31" s="16"/>
      <c r="O31" s="16">
        <f t="shared" si="3"/>
        <v>0</v>
      </c>
      <c r="P31" s="18"/>
      <c r="Q31" s="5">
        <f t="shared" si="8"/>
        <v>0</v>
      </c>
      <c r="R31" s="18"/>
      <c r="S31" s="16"/>
      <c r="T31" s="1" t="e">
        <f t="shared" si="5"/>
        <v>#DIV/0!</v>
      </c>
      <c r="U31" s="16" t="e">
        <f t="shared" si="6"/>
        <v>#DIV/0!</v>
      </c>
      <c r="V31" s="16">
        <v>0</v>
      </c>
      <c r="W31" s="16">
        <v>0</v>
      </c>
      <c r="X31" s="16">
        <v>0</v>
      </c>
      <c r="Y31" s="16">
        <v>0</v>
      </c>
      <c r="Z31" s="16">
        <v>0</v>
      </c>
      <c r="AA31" s="16">
        <v>0</v>
      </c>
      <c r="AB31" s="16">
        <v>0</v>
      </c>
      <c r="AC31" s="16">
        <v>0</v>
      </c>
      <c r="AD31" s="16">
        <v>0</v>
      </c>
      <c r="AE31" s="16">
        <v>0</v>
      </c>
      <c r="AF31" s="16" t="s">
        <v>49</v>
      </c>
      <c r="AG31" s="1">
        <f t="shared" si="7"/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" t="s">
        <v>69</v>
      </c>
      <c r="B32" s="1" t="s">
        <v>36</v>
      </c>
      <c r="C32" s="1"/>
      <c r="D32" s="1">
        <v>21.648</v>
      </c>
      <c r="E32" s="1">
        <v>14.301</v>
      </c>
      <c r="F32" s="1">
        <v>4.484</v>
      </c>
      <c r="G32" s="7">
        <v>1</v>
      </c>
      <c r="H32" s="1">
        <v>50</v>
      </c>
      <c r="I32" s="1" t="s">
        <v>37</v>
      </c>
      <c r="J32" s="1">
        <v>14.7</v>
      </c>
      <c r="K32" s="1">
        <f t="shared" si="2"/>
        <v>-0.39899999999999913</v>
      </c>
      <c r="L32" s="1"/>
      <c r="M32" s="1"/>
      <c r="N32" s="1"/>
      <c r="O32" s="1">
        <f t="shared" si="3"/>
        <v>2.8601999999999999</v>
      </c>
      <c r="P32" s="5">
        <f>9*O32-N32-F32</f>
        <v>21.257799999999996</v>
      </c>
      <c r="Q32" s="5">
        <f t="shared" si="8"/>
        <v>21.257799999999996</v>
      </c>
      <c r="R32" s="5"/>
      <c r="S32" s="1"/>
      <c r="T32" s="1">
        <f t="shared" si="5"/>
        <v>9</v>
      </c>
      <c r="U32" s="1">
        <f t="shared" si="6"/>
        <v>1.5677225368855325</v>
      </c>
      <c r="V32" s="1">
        <v>-0.86020000000000008</v>
      </c>
      <c r="W32" s="1">
        <v>-0.43319999999999997</v>
      </c>
      <c r="X32" s="1">
        <v>-0.2868</v>
      </c>
      <c r="Y32" s="1">
        <v>-0.2868</v>
      </c>
      <c r="Z32" s="1">
        <v>0.72419999999999995</v>
      </c>
      <c r="AA32" s="1">
        <v>1.8706</v>
      </c>
      <c r="AB32" s="1">
        <v>3.5808</v>
      </c>
      <c r="AC32" s="1">
        <v>3.9352499999999999</v>
      </c>
      <c r="AD32" s="1">
        <v>3.5733333333333301</v>
      </c>
      <c r="AE32" s="1">
        <v>5.7527999999999997</v>
      </c>
      <c r="AF32" s="1" t="s">
        <v>70</v>
      </c>
      <c r="AG32" s="1">
        <f t="shared" si="7"/>
        <v>21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" t="s">
        <v>71</v>
      </c>
      <c r="B33" s="1" t="s">
        <v>41</v>
      </c>
      <c r="C33" s="1">
        <v>772</v>
      </c>
      <c r="D33" s="1">
        <v>1356</v>
      </c>
      <c r="E33" s="1">
        <v>872</v>
      </c>
      <c r="F33" s="1">
        <v>1020</v>
      </c>
      <c r="G33" s="7">
        <v>0.4</v>
      </c>
      <c r="H33" s="1">
        <v>45</v>
      </c>
      <c r="I33" s="1" t="s">
        <v>37</v>
      </c>
      <c r="J33" s="1">
        <v>887</v>
      </c>
      <c r="K33" s="1">
        <f t="shared" si="2"/>
        <v>-15</v>
      </c>
      <c r="L33" s="1"/>
      <c r="M33" s="1"/>
      <c r="N33" s="1">
        <v>237.40000000000009</v>
      </c>
      <c r="O33" s="1">
        <f t="shared" si="3"/>
        <v>174.4</v>
      </c>
      <c r="P33" s="5">
        <f t="shared" ref="P33:P36" si="11">10*O33-N33-F33</f>
        <v>486.59999999999991</v>
      </c>
      <c r="Q33" s="5">
        <v>450</v>
      </c>
      <c r="R33" s="5"/>
      <c r="S33" s="1"/>
      <c r="T33" s="1">
        <f t="shared" si="5"/>
        <v>9.7901376146788994</v>
      </c>
      <c r="U33" s="1">
        <f t="shared" si="6"/>
        <v>7.2098623853211015</v>
      </c>
      <c r="V33" s="1">
        <v>184.8</v>
      </c>
      <c r="W33" s="1">
        <v>196.6</v>
      </c>
      <c r="X33" s="1">
        <v>184.8</v>
      </c>
      <c r="Y33" s="1">
        <v>197.4</v>
      </c>
      <c r="Z33" s="1">
        <v>200.4</v>
      </c>
      <c r="AA33" s="1">
        <v>169.4</v>
      </c>
      <c r="AB33" s="1">
        <v>193.6</v>
      </c>
      <c r="AC33" s="1">
        <v>182.75</v>
      </c>
      <c r="AD33" s="1">
        <v>173.666666666667</v>
      </c>
      <c r="AE33" s="1">
        <v>212.8</v>
      </c>
      <c r="AF33" s="1" t="s">
        <v>42</v>
      </c>
      <c r="AG33" s="1">
        <f t="shared" si="7"/>
        <v>180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72</v>
      </c>
      <c r="B34" s="1" t="s">
        <v>41</v>
      </c>
      <c r="C34" s="1">
        <v>261</v>
      </c>
      <c r="D34" s="1">
        <v>370</v>
      </c>
      <c r="E34" s="1">
        <v>319</v>
      </c>
      <c r="F34" s="1">
        <v>202</v>
      </c>
      <c r="G34" s="7">
        <v>0.45</v>
      </c>
      <c r="H34" s="1">
        <v>50</v>
      </c>
      <c r="I34" s="1" t="s">
        <v>37</v>
      </c>
      <c r="J34" s="1">
        <v>331</v>
      </c>
      <c r="K34" s="1">
        <f t="shared" si="2"/>
        <v>-12</v>
      </c>
      <c r="L34" s="1"/>
      <c r="M34" s="1"/>
      <c r="N34" s="1">
        <v>132.6</v>
      </c>
      <c r="O34" s="1">
        <f t="shared" si="3"/>
        <v>63.8</v>
      </c>
      <c r="P34" s="5">
        <f t="shared" si="11"/>
        <v>303.39999999999998</v>
      </c>
      <c r="Q34" s="5">
        <v>300</v>
      </c>
      <c r="R34" s="5"/>
      <c r="S34" s="1"/>
      <c r="T34" s="1">
        <f t="shared" si="5"/>
        <v>9.9467084639498449</v>
      </c>
      <c r="U34" s="1">
        <f t="shared" si="6"/>
        <v>5.2445141065830727</v>
      </c>
      <c r="V34" s="1">
        <v>53.2</v>
      </c>
      <c r="W34" s="1">
        <v>54.4</v>
      </c>
      <c r="X34" s="1">
        <v>54.2</v>
      </c>
      <c r="Y34" s="1">
        <v>52</v>
      </c>
      <c r="Z34" s="1">
        <v>54.6</v>
      </c>
      <c r="AA34" s="1">
        <v>47.8</v>
      </c>
      <c r="AB34" s="1">
        <v>51.6</v>
      </c>
      <c r="AC34" s="1">
        <v>51.25</v>
      </c>
      <c r="AD34" s="1">
        <v>58</v>
      </c>
      <c r="AE34" s="1">
        <v>79.8</v>
      </c>
      <c r="AF34" s="1" t="s">
        <v>42</v>
      </c>
      <c r="AG34" s="1">
        <f t="shared" si="7"/>
        <v>135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73</v>
      </c>
      <c r="B35" s="1" t="s">
        <v>41</v>
      </c>
      <c r="C35" s="1">
        <v>487</v>
      </c>
      <c r="D35" s="1">
        <v>918</v>
      </c>
      <c r="E35" s="1">
        <v>612</v>
      </c>
      <c r="F35" s="1">
        <v>659</v>
      </c>
      <c r="G35" s="7">
        <v>0.4</v>
      </c>
      <c r="H35" s="1">
        <v>45</v>
      </c>
      <c r="I35" s="1" t="s">
        <v>37</v>
      </c>
      <c r="J35" s="1">
        <v>623</v>
      </c>
      <c r="K35" s="1">
        <f t="shared" si="2"/>
        <v>-11</v>
      </c>
      <c r="L35" s="1"/>
      <c r="M35" s="1"/>
      <c r="N35" s="1">
        <v>294</v>
      </c>
      <c r="O35" s="1">
        <f t="shared" si="3"/>
        <v>122.4</v>
      </c>
      <c r="P35" s="5">
        <f t="shared" si="11"/>
        <v>271</v>
      </c>
      <c r="Q35" s="5">
        <v>250</v>
      </c>
      <c r="R35" s="5"/>
      <c r="S35" s="1"/>
      <c r="T35" s="1">
        <f t="shared" si="5"/>
        <v>9.8284313725490193</v>
      </c>
      <c r="U35" s="1">
        <f t="shared" si="6"/>
        <v>7.7859477124183005</v>
      </c>
      <c r="V35" s="1">
        <v>134</v>
      </c>
      <c r="W35" s="1">
        <v>131.6</v>
      </c>
      <c r="X35" s="1">
        <v>122.4</v>
      </c>
      <c r="Y35" s="1">
        <v>136.19999999999999</v>
      </c>
      <c r="Z35" s="1">
        <v>133.80000000000001</v>
      </c>
      <c r="AA35" s="1">
        <v>116.4</v>
      </c>
      <c r="AB35" s="1">
        <v>137.6</v>
      </c>
      <c r="AC35" s="1">
        <v>136.75</v>
      </c>
      <c r="AD35" s="1">
        <v>122</v>
      </c>
      <c r="AE35" s="1">
        <v>118</v>
      </c>
      <c r="AF35" s="1"/>
      <c r="AG35" s="1">
        <f t="shared" si="7"/>
        <v>100</v>
      </c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74</v>
      </c>
      <c r="B36" s="1" t="s">
        <v>36</v>
      </c>
      <c r="C36" s="1">
        <v>400.98200000000003</v>
      </c>
      <c r="D36" s="1">
        <v>44.35</v>
      </c>
      <c r="E36" s="1">
        <v>152.386</v>
      </c>
      <c r="F36" s="1">
        <v>278.291</v>
      </c>
      <c r="G36" s="7">
        <v>1</v>
      </c>
      <c r="H36" s="1">
        <v>45</v>
      </c>
      <c r="I36" s="1" t="s">
        <v>37</v>
      </c>
      <c r="J36" s="1">
        <v>138.80000000000001</v>
      </c>
      <c r="K36" s="1">
        <f t="shared" si="2"/>
        <v>13.585999999999984</v>
      </c>
      <c r="L36" s="1"/>
      <c r="M36" s="1"/>
      <c r="N36" s="1"/>
      <c r="O36" s="1">
        <f t="shared" si="3"/>
        <v>30.4772</v>
      </c>
      <c r="P36" s="5">
        <f t="shared" si="11"/>
        <v>26.480999999999995</v>
      </c>
      <c r="Q36" s="5">
        <f t="shared" si="8"/>
        <v>26.480999999999995</v>
      </c>
      <c r="R36" s="5"/>
      <c r="S36" s="1"/>
      <c r="T36" s="1">
        <f t="shared" si="5"/>
        <v>10</v>
      </c>
      <c r="U36" s="1">
        <f t="shared" si="6"/>
        <v>9.1311209691178981</v>
      </c>
      <c r="V36" s="1">
        <v>30.695599999999999</v>
      </c>
      <c r="W36" s="1">
        <v>44.145400000000002</v>
      </c>
      <c r="X36" s="1">
        <v>40.934800000000003</v>
      </c>
      <c r="Y36" s="1">
        <v>42.219200000000001</v>
      </c>
      <c r="Z36" s="1">
        <v>65.385400000000004</v>
      </c>
      <c r="AA36" s="1">
        <v>50.280799999999999</v>
      </c>
      <c r="AB36" s="1">
        <v>54.496400000000008</v>
      </c>
      <c r="AC36" s="1">
        <v>42.357999999999997</v>
      </c>
      <c r="AD36" s="1">
        <v>24.0893333333333</v>
      </c>
      <c r="AE36" s="1">
        <v>38.814999999999998</v>
      </c>
      <c r="AF36" s="1"/>
      <c r="AG36" s="1">
        <f t="shared" si="7"/>
        <v>26</v>
      </c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6" t="s">
        <v>75</v>
      </c>
      <c r="B37" s="16" t="s">
        <v>41</v>
      </c>
      <c r="C37" s="16"/>
      <c r="D37" s="16"/>
      <c r="E37" s="16"/>
      <c r="F37" s="16"/>
      <c r="G37" s="17">
        <v>0</v>
      </c>
      <c r="H37" s="16">
        <v>45</v>
      </c>
      <c r="I37" s="16" t="s">
        <v>37</v>
      </c>
      <c r="J37" s="16"/>
      <c r="K37" s="16">
        <f t="shared" ref="K37:K68" si="12">E37-J37</f>
        <v>0</v>
      </c>
      <c r="L37" s="16"/>
      <c r="M37" s="16"/>
      <c r="N37" s="16"/>
      <c r="O37" s="16">
        <f t="shared" si="3"/>
        <v>0</v>
      </c>
      <c r="P37" s="18"/>
      <c r="Q37" s="5">
        <f t="shared" si="8"/>
        <v>0</v>
      </c>
      <c r="R37" s="18"/>
      <c r="S37" s="16"/>
      <c r="T37" s="1" t="e">
        <f t="shared" si="5"/>
        <v>#DIV/0!</v>
      </c>
      <c r="U37" s="16" t="e">
        <f t="shared" si="6"/>
        <v>#DIV/0!</v>
      </c>
      <c r="V37" s="16">
        <v>0</v>
      </c>
      <c r="W37" s="16">
        <v>0</v>
      </c>
      <c r="X37" s="16">
        <v>0.2</v>
      </c>
      <c r="Y37" s="16">
        <v>0.2</v>
      </c>
      <c r="Z37" s="16">
        <v>0</v>
      </c>
      <c r="AA37" s="16">
        <v>0</v>
      </c>
      <c r="AB37" s="16">
        <v>-0.6</v>
      </c>
      <c r="AC37" s="16">
        <v>-0.5</v>
      </c>
      <c r="AD37" s="16">
        <v>-0.33333333333333298</v>
      </c>
      <c r="AE37" s="16">
        <v>-1</v>
      </c>
      <c r="AF37" s="16" t="s">
        <v>49</v>
      </c>
      <c r="AG37" s="1">
        <f t="shared" si="7"/>
        <v>0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" t="s">
        <v>76</v>
      </c>
      <c r="B38" s="1" t="s">
        <v>41</v>
      </c>
      <c r="C38" s="1">
        <v>61</v>
      </c>
      <c r="D38" s="1">
        <v>324</v>
      </c>
      <c r="E38" s="1">
        <v>151</v>
      </c>
      <c r="F38" s="1">
        <v>161</v>
      </c>
      <c r="G38" s="7">
        <v>0.35</v>
      </c>
      <c r="H38" s="1">
        <v>40</v>
      </c>
      <c r="I38" s="1" t="s">
        <v>37</v>
      </c>
      <c r="J38" s="1">
        <v>166</v>
      </c>
      <c r="K38" s="1">
        <f t="shared" si="12"/>
        <v>-15</v>
      </c>
      <c r="L38" s="1"/>
      <c r="M38" s="1"/>
      <c r="N38" s="1">
        <v>35.100000000000023</v>
      </c>
      <c r="O38" s="1">
        <f t="shared" si="3"/>
        <v>30.2</v>
      </c>
      <c r="P38" s="5">
        <f t="shared" ref="P38:P46" si="13">10*O38-N38-F38</f>
        <v>105.89999999999998</v>
      </c>
      <c r="Q38" s="5">
        <f t="shared" si="8"/>
        <v>105.89999999999998</v>
      </c>
      <c r="R38" s="5"/>
      <c r="S38" s="1"/>
      <c r="T38" s="1">
        <f t="shared" si="5"/>
        <v>10</v>
      </c>
      <c r="U38" s="1">
        <f t="shared" si="6"/>
        <v>6.4933774834437097</v>
      </c>
      <c r="V38" s="1">
        <v>32.200000000000003</v>
      </c>
      <c r="W38" s="1">
        <v>33.4</v>
      </c>
      <c r="X38" s="1">
        <v>35.200000000000003</v>
      </c>
      <c r="Y38" s="1">
        <v>37.200000000000003</v>
      </c>
      <c r="Z38" s="1">
        <v>31.4</v>
      </c>
      <c r="AA38" s="1">
        <v>28.8</v>
      </c>
      <c r="AB38" s="1">
        <v>35</v>
      </c>
      <c r="AC38" s="1">
        <v>40.5</v>
      </c>
      <c r="AD38" s="1">
        <v>34</v>
      </c>
      <c r="AE38" s="1">
        <v>60.8</v>
      </c>
      <c r="AF38" s="1"/>
      <c r="AG38" s="1">
        <f t="shared" si="7"/>
        <v>37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77</v>
      </c>
      <c r="B39" s="1" t="s">
        <v>36</v>
      </c>
      <c r="C39" s="1">
        <v>63.055999999999997</v>
      </c>
      <c r="D39" s="1">
        <v>107.7</v>
      </c>
      <c r="E39" s="1">
        <v>37.576999999999998</v>
      </c>
      <c r="F39" s="1">
        <v>107.7</v>
      </c>
      <c r="G39" s="7">
        <v>1</v>
      </c>
      <c r="H39" s="1">
        <v>40</v>
      </c>
      <c r="I39" s="1" t="s">
        <v>37</v>
      </c>
      <c r="J39" s="1">
        <v>48.6</v>
      </c>
      <c r="K39" s="1">
        <f t="shared" si="12"/>
        <v>-11.023000000000003</v>
      </c>
      <c r="L39" s="1"/>
      <c r="M39" s="1"/>
      <c r="N39" s="1">
        <v>88.885800000000003</v>
      </c>
      <c r="O39" s="1">
        <f t="shared" si="3"/>
        <v>7.5153999999999996</v>
      </c>
      <c r="P39" s="5"/>
      <c r="Q39" s="5">
        <f t="shared" si="8"/>
        <v>0</v>
      </c>
      <c r="R39" s="5"/>
      <c r="S39" s="1"/>
      <c r="T39" s="1">
        <f t="shared" si="5"/>
        <v>26.157729462171012</v>
      </c>
      <c r="U39" s="1">
        <f t="shared" si="6"/>
        <v>26.157729462171012</v>
      </c>
      <c r="V39" s="1">
        <v>19.5976</v>
      </c>
      <c r="W39" s="1">
        <v>17.905000000000001</v>
      </c>
      <c r="X39" s="1">
        <v>9.4989999999999988</v>
      </c>
      <c r="Y39" s="1">
        <v>8.3559999999999999</v>
      </c>
      <c r="Z39" s="1">
        <v>14.4162</v>
      </c>
      <c r="AA39" s="1">
        <v>14.1548</v>
      </c>
      <c r="AB39" s="1">
        <v>9.2148000000000003</v>
      </c>
      <c r="AC39" s="1">
        <v>5.7969999999999997</v>
      </c>
      <c r="AD39" s="1">
        <v>6.7586666666666702</v>
      </c>
      <c r="AE39" s="1">
        <v>21.381</v>
      </c>
      <c r="AF39" s="1"/>
      <c r="AG39" s="1">
        <f t="shared" si="7"/>
        <v>0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78</v>
      </c>
      <c r="B40" s="1" t="s">
        <v>41</v>
      </c>
      <c r="C40" s="1">
        <v>410.08</v>
      </c>
      <c r="D40" s="1">
        <v>480</v>
      </c>
      <c r="E40" s="1">
        <v>287</v>
      </c>
      <c r="F40" s="1">
        <v>518</v>
      </c>
      <c r="G40" s="7">
        <v>0.4</v>
      </c>
      <c r="H40" s="1">
        <v>40</v>
      </c>
      <c r="I40" s="1" t="s">
        <v>37</v>
      </c>
      <c r="J40" s="1">
        <v>304</v>
      </c>
      <c r="K40" s="1">
        <f t="shared" si="12"/>
        <v>-17</v>
      </c>
      <c r="L40" s="1"/>
      <c r="M40" s="1"/>
      <c r="N40" s="1"/>
      <c r="O40" s="1">
        <f t="shared" si="3"/>
        <v>57.4</v>
      </c>
      <c r="P40" s="5">
        <f t="shared" si="13"/>
        <v>56</v>
      </c>
      <c r="Q40" s="5">
        <f t="shared" si="8"/>
        <v>56</v>
      </c>
      <c r="R40" s="5"/>
      <c r="S40" s="1"/>
      <c r="T40" s="1">
        <f t="shared" si="5"/>
        <v>10</v>
      </c>
      <c r="U40" s="1">
        <f t="shared" si="6"/>
        <v>9.0243902439024399</v>
      </c>
      <c r="V40" s="1">
        <v>65.400000000000006</v>
      </c>
      <c r="W40" s="1">
        <v>85.2</v>
      </c>
      <c r="X40" s="1">
        <v>81.400000000000006</v>
      </c>
      <c r="Y40" s="1">
        <v>71.8</v>
      </c>
      <c r="Z40" s="1">
        <v>89.784000000000006</v>
      </c>
      <c r="AA40" s="1">
        <v>80.584000000000003</v>
      </c>
      <c r="AB40" s="1">
        <v>68.8</v>
      </c>
      <c r="AC40" s="1">
        <v>70.5</v>
      </c>
      <c r="AD40" s="1">
        <v>60.6666666666667</v>
      </c>
      <c r="AE40" s="1">
        <v>48.6</v>
      </c>
      <c r="AF40" s="1"/>
      <c r="AG40" s="1">
        <f t="shared" si="7"/>
        <v>22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79</v>
      </c>
      <c r="B41" s="1" t="s">
        <v>41</v>
      </c>
      <c r="C41" s="1">
        <v>1966</v>
      </c>
      <c r="D41" s="1"/>
      <c r="E41" s="1">
        <v>527</v>
      </c>
      <c r="F41" s="1">
        <v>1314</v>
      </c>
      <c r="G41" s="7">
        <v>0.4</v>
      </c>
      <c r="H41" s="1">
        <v>45</v>
      </c>
      <c r="I41" s="1" t="s">
        <v>37</v>
      </c>
      <c r="J41" s="1">
        <v>533</v>
      </c>
      <c r="K41" s="1">
        <f t="shared" si="12"/>
        <v>-6</v>
      </c>
      <c r="L41" s="1"/>
      <c r="M41" s="1"/>
      <c r="N41" s="1"/>
      <c r="O41" s="1">
        <f t="shared" si="3"/>
        <v>105.4</v>
      </c>
      <c r="P41" s="5"/>
      <c r="Q41" s="5">
        <f t="shared" si="8"/>
        <v>0</v>
      </c>
      <c r="R41" s="5"/>
      <c r="S41" s="1"/>
      <c r="T41" s="1">
        <f t="shared" si="5"/>
        <v>12.466793168880455</v>
      </c>
      <c r="U41" s="1">
        <f t="shared" si="6"/>
        <v>12.466793168880455</v>
      </c>
      <c r="V41" s="1">
        <v>105.928</v>
      </c>
      <c r="W41" s="1">
        <v>128.72800000000001</v>
      </c>
      <c r="X41" s="1">
        <v>169.2</v>
      </c>
      <c r="Y41" s="1">
        <v>184.8</v>
      </c>
      <c r="Z41" s="1">
        <v>183</v>
      </c>
      <c r="AA41" s="1">
        <v>127.6</v>
      </c>
      <c r="AB41" s="1">
        <v>239.4</v>
      </c>
      <c r="AC41" s="1">
        <v>136.75</v>
      </c>
      <c r="AD41" s="1">
        <v>131</v>
      </c>
      <c r="AE41" s="1">
        <v>135.4</v>
      </c>
      <c r="AF41" s="1" t="s">
        <v>80</v>
      </c>
      <c r="AG41" s="1">
        <f t="shared" si="7"/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81</v>
      </c>
      <c r="B42" s="1" t="s">
        <v>36</v>
      </c>
      <c r="C42" s="1">
        <v>79.277000000000001</v>
      </c>
      <c r="D42" s="1">
        <v>210.916</v>
      </c>
      <c r="E42" s="1">
        <v>77.290999999999997</v>
      </c>
      <c r="F42" s="1">
        <v>166.446</v>
      </c>
      <c r="G42" s="7">
        <v>1</v>
      </c>
      <c r="H42" s="1">
        <v>40</v>
      </c>
      <c r="I42" s="1" t="s">
        <v>37</v>
      </c>
      <c r="J42" s="1">
        <v>91.608000000000004</v>
      </c>
      <c r="K42" s="1">
        <f t="shared" si="12"/>
        <v>-14.317000000000007</v>
      </c>
      <c r="L42" s="1"/>
      <c r="M42" s="1"/>
      <c r="N42" s="1">
        <v>79.513100000000037</v>
      </c>
      <c r="O42" s="1">
        <f t="shared" si="3"/>
        <v>15.4582</v>
      </c>
      <c r="P42" s="5"/>
      <c r="Q42" s="5">
        <f t="shared" si="8"/>
        <v>0</v>
      </c>
      <c r="R42" s="5"/>
      <c r="S42" s="1"/>
      <c r="T42" s="1">
        <f t="shared" si="5"/>
        <v>15.911238048414436</v>
      </c>
      <c r="U42" s="1">
        <f t="shared" si="6"/>
        <v>15.911238048414436</v>
      </c>
      <c r="V42" s="1">
        <v>28.5486</v>
      </c>
      <c r="W42" s="1">
        <v>27.502800000000001</v>
      </c>
      <c r="X42" s="1">
        <v>17.25</v>
      </c>
      <c r="Y42" s="1">
        <v>16.663599999999999</v>
      </c>
      <c r="Z42" s="1">
        <v>21.145</v>
      </c>
      <c r="AA42" s="1">
        <v>19.111599999999999</v>
      </c>
      <c r="AB42" s="1">
        <v>13.2338</v>
      </c>
      <c r="AC42" s="1">
        <v>17.0655</v>
      </c>
      <c r="AD42" s="1">
        <v>20.0893333333333</v>
      </c>
      <c r="AE42" s="1">
        <v>22.0992</v>
      </c>
      <c r="AF42" s="1"/>
      <c r="AG42" s="1">
        <f t="shared" si="7"/>
        <v>0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82</v>
      </c>
      <c r="B43" s="1" t="s">
        <v>41</v>
      </c>
      <c r="C43" s="1">
        <v>699.654</v>
      </c>
      <c r="D43" s="1">
        <v>102</v>
      </c>
      <c r="E43" s="1">
        <v>365</v>
      </c>
      <c r="F43" s="1">
        <v>343</v>
      </c>
      <c r="G43" s="7">
        <v>0.35</v>
      </c>
      <c r="H43" s="1">
        <v>40</v>
      </c>
      <c r="I43" s="1" t="s">
        <v>37</v>
      </c>
      <c r="J43" s="1">
        <v>405</v>
      </c>
      <c r="K43" s="1">
        <f t="shared" si="12"/>
        <v>-40</v>
      </c>
      <c r="L43" s="1"/>
      <c r="M43" s="1"/>
      <c r="N43" s="1">
        <v>186.446</v>
      </c>
      <c r="O43" s="1">
        <f t="shared" si="3"/>
        <v>73</v>
      </c>
      <c r="P43" s="5">
        <f t="shared" si="13"/>
        <v>200.55399999999997</v>
      </c>
      <c r="Q43" s="5">
        <v>180</v>
      </c>
      <c r="R43" s="5"/>
      <c r="S43" s="1"/>
      <c r="T43" s="1">
        <f t="shared" si="5"/>
        <v>9.7184383561643841</v>
      </c>
      <c r="U43" s="1">
        <f t="shared" si="6"/>
        <v>7.2526849315068498</v>
      </c>
      <c r="V43" s="1">
        <v>87.8</v>
      </c>
      <c r="W43" s="1">
        <v>93.6</v>
      </c>
      <c r="X43" s="1">
        <v>121.2692</v>
      </c>
      <c r="Y43" s="1">
        <v>131.0692</v>
      </c>
      <c r="Z43" s="1">
        <v>145.4</v>
      </c>
      <c r="AA43" s="1">
        <v>130.4</v>
      </c>
      <c r="AB43" s="1">
        <v>98.2</v>
      </c>
      <c r="AC43" s="1">
        <v>105.25</v>
      </c>
      <c r="AD43" s="1">
        <v>102</v>
      </c>
      <c r="AE43" s="1">
        <v>158</v>
      </c>
      <c r="AF43" s="1" t="s">
        <v>83</v>
      </c>
      <c r="AG43" s="1">
        <f t="shared" si="7"/>
        <v>63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84</v>
      </c>
      <c r="B44" s="1" t="s">
        <v>41</v>
      </c>
      <c r="C44" s="1">
        <v>474</v>
      </c>
      <c r="D44" s="1">
        <v>356</v>
      </c>
      <c r="E44" s="1">
        <v>320</v>
      </c>
      <c r="F44" s="1">
        <v>432</v>
      </c>
      <c r="G44" s="7">
        <v>0.4</v>
      </c>
      <c r="H44" s="1">
        <v>40</v>
      </c>
      <c r="I44" s="1" t="s">
        <v>37</v>
      </c>
      <c r="J44" s="1">
        <v>346</v>
      </c>
      <c r="K44" s="1">
        <f t="shared" si="12"/>
        <v>-26</v>
      </c>
      <c r="L44" s="1"/>
      <c r="M44" s="1"/>
      <c r="N44" s="1">
        <v>179</v>
      </c>
      <c r="O44" s="1">
        <f t="shared" si="3"/>
        <v>64</v>
      </c>
      <c r="P44" s="5">
        <f t="shared" si="13"/>
        <v>29</v>
      </c>
      <c r="Q44" s="5">
        <f t="shared" si="8"/>
        <v>29</v>
      </c>
      <c r="R44" s="5"/>
      <c r="S44" s="1"/>
      <c r="T44" s="1">
        <f t="shared" si="5"/>
        <v>10</v>
      </c>
      <c r="U44" s="1">
        <f t="shared" si="6"/>
        <v>9.546875</v>
      </c>
      <c r="V44" s="1">
        <v>80</v>
      </c>
      <c r="W44" s="1">
        <v>78.8</v>
      </c>
      <c r="X44" s="1">
        <v>32.200000000000003</v>
      </c>
      <c r="Y44" s="1">
        <v>40.6</v>
      </c>
      <c r="Z44" s="1">
        <v>79.599999999999994</v>
      </c>
      <c r="AA44" s="1">
        <v>69</v>
      </c>
      <c r="AB44" s="1">
        <v>74</v>
      </c>
      <c r="AC44" s="1">
        <v>73.75</v>
      </c>
      <c r="AD44" s="1">
        <v>68.6666666666667</v>
      </c>
      <c r="AE44" s="1">
        <v>79.2</v>
      </c>
      <c r="AF44" s="1" t="s">
        <v>42</v>
      </c>
      <c r="AG44" s="1">
        <f t="shared" si="7"/>
        <v>12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85</v>
      </c>
      <c r="B45" s="1" t="s">
        <v>36</v>
      </c>
      <c r="C45" s="1">
        <v>81.766999999999996</v>
      </c>
      <c r="D45" s="1">
        <v>265.83600000000001</v>
      </c>
      <c r="E45" s="1">
        <v>127.505</v>
      </c>
      <c r="F45" s="1">
        <v>179.7</v>
      </c>
      <c r="G45" s="7">
        <v>1</v>
      </c>
      <c r="H45" s="1">
        <v>50</v>
      </c>
      <c r="I45" s="1" t="s">
        <v>37</v>
      </c>
      <c r="J45" s="1">
        <v>135.63999999999999</v>
      </c>
      <c r="K45" s="1">
        <f t="shared" si="12"/>
        <v>-8.1349999999999909</v>
      </c>
      <c r="L45" s="1"/>
      <c r="M45" s="1"/>
      <c r="N45" s="1">
        <v>47.968400000000031</v>
      </c>
      <c r="O45" s="1">
        <f t="shared" si="3"/>
        <v>25.500999999999998</v>
      </c>
      <c r="P45" s="5">
        <f t="shared" si="13"/>
        <v>27.341599999999971</v>
      </c>
      <c r="Q45" s="5">
        <f t="shared" si="8"/>
        <v>27.341599999999971</v>
      </c>
      <c r="R45" s="5"/>
      <c r="S45" s="1"/>
      <c r="T45" s="1">
        <f t="shared" si="5"/>
        <v>10</v>
      </c>
      <c r="U45" s="1">
        <f t="shared" si="6"/>
        <v>8.9278224383357525</v>
      </c>
      <c r="V45" s="1">
        <v>28.464400000000001</v>
      </c>
      <c r="W45" s="1">
        <v>28.945399999999999</v>
      </c>
      <c r="X45" s="1">
        <v>23.978999999999999</v>
      </c>
      <c r="Y45" s="1">
        <v>22.672999999999998</v>
      </c>
      <c r="Z45" s="1">
        <v>24.298400000000001</v>
      </c>
      <c r="AA45" s="1">
        <v>25.247599999999998</v>
      </c>
      <c r="AB45" s="1">
        <v>30.409600000000001</v>
      </c>
      <c r="AC45" s="1">
        <v>25.135249999999999</v>
      </c>
      <c r="AD45" s="1">
        <v>27.33</v>
      </c>
      <c r="AE45" s="1">
        <v>34.321199999999997</v>
      </c>
      <c r="AF45" s="1"/>
      <c r="AG45" s="1">
        <f t="shared" si="7"/>
        <v>27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86</v>
      </c>
      <c r="B46" s="1" t="s">
        <v>36</v>
      </c>
      <c r="C46" s="1">
        <v>310.06400000000002</v>
      </c>
      <c r="D46" s="1">
        <v>545.75199999999995</v>
      </c>
      <c r="E46" s="1">
        <v>372.87599999999998</v>
      </c>
      <c r="F46" s="1">
        <v>379.572</v>
      </c>
      <c r="G46" s="7">
        <v>1</v>
      </c>
      <c r="H46" s="1">
        <v>50</v>
      </c>
      <c r="I46" s="1" t="s">
        <v>37</v>
      </c>
      <c r="J46" s="1">
        <v>373.185</v>
      </c>
      <c r="K46" s="1">
        <f t="shared" si="12"/>
        <v>-0.30900000000002592</v>
      </c>
      <c r="L46" s="1"/>
      <c r="M46" s="1"/>
      <c r="N46" s="1">
        <v>180.93059999999991</v>
      </c>
      <c r="O46" s="1">
        <f t="shared" si="3"/>
        <v>74.575199999999995</v>
      </c>
      <c r="P46" s="5">
        <f t="shared" si="13"/>
        <v>185.24940000000004</v>
      </c>
      <c r="Q46" s="5">
        <v>150</v>
      </c>
      <c r="R46" s="5"/>
      <c r="S46" s="1"/>
      <c r="T46" s="1">
        <f t="shared" si="5"/>
        <v>9.5273308016606055</v>
      </c>
      <c r="U46" s="1">
        <f t="shared" si="6"/>
        <v>7.5159382743861221</v>
      </c>
      <c r="V46" s="1">
        <v>79.401199999999989</v>
      </c>
      <c r="W46" s="1">
        <v>80.198400000000007</v>
      </c>
      <c r="X46" s="1">
        <v>75.653400000000005</v>
      </c>
      <c r="Y46" s="1">
        <v>74.241799999999998</v>
      </c>
      <c r="Z46" s="1">
        <v>80.280999999999992</v>
      </c>
      <c r="AA46" s="1">
        <v>74.295199999999994</v>
      </c>
      <c r="AB46" s="1">
        <v>87.456400000000002</v>
      </c>
      <c r="AC46" s="1">
        <v>84.467500000000001</v>
      </c>
      <c r="AD46" s="1">
        <v>86.863333333333301</v>
      </c>
      <c r="AE46" s="1">
        <v>155.77459999999999</v>
      </c>
      <c r="AF46" s="1"/>
      <c r="AG46" s="1">
        <f t="shared" si="7"/>
        <v>150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6" t="s">
        <v>87</v>
      </c>
      <c r="B47" s="16" t="s">
        <v>36</v>
      </c>
      <c r="C47" s="16"/>
      <c r="D47" s="16"/>
      <c r="E47" s="16"/>
      <c r="F47" s="16"/>
      <c r="G47" s="17">
        <v>0</v>
      </c>
      <c r="H47" s="16">
        <v>40</v>
      </c>
      <c r="I47" s="16" t="s">
        <v>37</v>
      </c>
      <c r="J47" s="16"/>
      <c r="K47" s="16">
        <f t="shared" si="12"/>
        <v>0</v>
      </c>
      <c r="L47" s="16"/>
      <c r="M47" s="16"/>
      <c r="N47" s="16"/>
      <c r="O47" s="16">
        <f t="shared" si="3"/>
        <v>0</v>
      </c>
      <c r="P47" s="18"/>
      <c r="Q47" s="5">
        <f t="shared" si="8"/>
        <v>0</v>
      </c>
      <c r="R47" s="18"/>
      <c r="S47" s="16"/>
      <c r="T47" s="1" t="e">
        <f t="shared" si="5"/>
        <v>#DIV/0!</v>
      </c>
      <c r="U47" s="16" t="e">
        <f t="shared" si="6"/>
        <v>#DIV/0!</v>
      </c>
      <c r="V47" s="16">
        <v>0</v>
      </c>
      <c r="W47" s="16">
        <v>0</v>
      </c>
      <c r="X47" s="16">
        <v>0</v>
      </c>
      <c r="Y47" s="16">
        <v>0</v>
      </c>
      <c r="Z47" s="16">
        <v>0</v>
      </c>
      <c r="AA47" s="16">
        <v>0</v>
      </c>
      <c r="AB47" s="16">
        <v>0</v>
      </c>
      <c r="AC47" s="16">
        <v>0</v>
      </c>
      <c r="AD47" s="16">
        <v>0</v>
      </c>
      <c r="AE47" s="16">
        <v>0</v>
      </c>
      <c r="AF47" s="16" t="s">
        <v>49</v>
      </c>
      <c r="AG47" s="1">
        <f t="shared" si="7"/>
        <v>0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" t="s">
        <v>88</v>
      </c>
      <c r="B48" s="1" t="s">
        <v>41</v>
      </c>
      <c r="C48" s="1">
        <v>100</v>
      </c>
      <c r="D48" s="1">
        <v>200</v>
      </c>
      <c r="E48" s="1">
        <v>141</v>
      </c>
      <c r="F48" s="1">
        <v>103</v>
      </c>
      <c r="G48" s="7">
        <v>0.45</v>
      </c>
      <c r="H48" s="1">
        <v>50</v>
      </c>
      <c r="I48" s="1" t="s">
        <v>37</v>
      </c>
      <c r="J48" s="1">
        <v>144</v>
      </c>
      <c r="K48" s="1">
        <f t="shared" si="12"/>
        <v>-3</v>
      </c>
      <c r="L48" s="1"/>
      <c r="M48" s="1"/>
      <c r="N48" s="1">
        <v>117.9</v>
      </c>
      <c r="O48" s="1">
        <f t="shared" si="3"/>
        <v>28.2</v>
      </c>
      <c r="P48" s="5">
        <f>10*O48-N48-F48</f>
        <v>61.099999999999994</v>
      </c>
      <c r="Q48" s="5">
        <f t="shared" si="8"/>
        <v>61.099999999999994</v>
      </c>
      <c r="R48" s="5"/>
      <c r="S48" s="1"/>
      <c r="T48" s="1">
        <f t="shared" si="5"/>
        <v>10</v>
      </c>
      <c r="U48" s="1">
        <f t="shared" si="6"/>
        <v>7.8333333333333339</v>
      </c>
      <c r="V48" s="1">
        <v>31.8</v>
      </c>
      <c r="W48" s="1">
        <v>30.2</v>
      </c>
      <c r="X48" s="1">
        <v>22</v>
      </c>
      <c r="Y48" s="1">
        <v>23.8</v>
      </c>
      <c r="Z48" s="1">
        <v>25.4</v>
      </c>
      <c r="AA48" s="1">
        <v>22.4</v>
      </c>
      <c r="AB48" s="1">
        <v>23.2</v>
      </c>
      <c r="AC48" s="1">
        <v>24.75</v>
      </c>
      <c r="AD48" s="1">
        <v>28</v>
      </c>
      <c r="AE48" s="1">
        <v>20</v>
      </c>
      <c r="AF48" s="1" t="s">
        <v>42</v>
      </c>
      <c r="AG48" s="1">
        <f t="shared" si="7"/>
        <v>27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6" t="s">
        <v>89</v>
      </c>
      <c r="B49" s="16" t="s">
        <v>36</v>
      </c>
      <c r="C49" s="16"/>
      <c r="D49" s="16"/>
      <c r="E49" s="16"/>
      <c r="F49" s="16"/>
      <c r="G49" s="17">
        <v>0</v>
      </c>
      <c r="H49" s="16">
        <v>40</v>
      </c>
      <c r="I49" s="16" t="s">
        <v>37</v>
      </c>
      <c r="J49" s="16"/>
      <c r="K49" s="16">
        <f t="shared" si="12"/>
        <v>0</v>
      </c>
      <c r="L49" s="16"/>
      <c r="M49" s="16"/>
      <c r="N49" s="16"/>
      <c r="O49" s="16">
        <f t="shared" si="3"/>
        <v>0</v>
      </c>
      <c r="P49" s="18"/>
      <c r="Q49" s="5">
        <f t="shared" si="8"/>
        <v>0</v>
      </c>
      <c r="R49" s="18"/>
      <c r="S49" s="16"/>
      <c r="T49" s="1" t="e">
        <f t="shared" si="5"/>
        <v>#DIV/0!</v>
      </c>
      <c r="U49" s="16" t="e">
        <f t="shared" si="6"/>
        <v>#DIV/0!</v>
      </c>
      <c r="V49" s="16">
        <v>0</v>
      </c>
      <c r="W49" s="16">
        <v>0</v>
      </c>
      <c r="X49" s="16">
        <v>0</v>
      </c>
      <c r="Y49" s="16">
        <v>0</v>
      </c>
      <c r="Z49" s="16">
        <v>0</v>
      </c>
      <c r="AA49" s="16">
        <v>0</v>
      </c>
      <c r="AB49" s="16">
        <v>-0.2</v>
      </c>
      <c r="AC49" s="16">
        <v>0</v>
      </c>
      <c r="AD49" s="16">
        <v>0</v>
      </c>
      <c r="AE49" s="16">
        <v>-2.4E-2</v>
      </c>
      <c r="AF49" s="16" t="s">
        <v>49</v>
      </c>
      <c r="AG49" s="1">
        <f t="shared" si="7"/>
        <v>0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" t="s">
        <v>90</v>
      </c>
      <c r="B50" s="1" t="s">
        <v>41</v>
      </c>
      <c r="C50" s="1">
        <v>141</v>
      </c>
      <c r="D50" s="1">
        <v>30</v>
      </c>
      <c r="E50" s="1">
        <v>75</v>
      </c>
      <c r="F50" s="1">
        <v>76</v>
      </c>
      <c r="G50" s="7">
        <v>0.4</v>
      </c>
      <c r="H50" s="1">
        <v>40</v>
      </c>
      <c r="I50" s="1" t="s">
        <v>37</v>
      </c>
      <c r="J50" s="1">
        <v>78</v>
      </c>
      <c r="K50" s="1">
        <f t="shared" si="12"/>
        <v>-3</v>
      </c>
      <c r="L50" s="1"/>
      <c r="M50" s="1"/>
      <c r="N50" s="1">
        <v>37.599999999999987</v>
      </c>
      <c r="O50" s="1">
        <f t="shared" si="3"/>
        <v>15</v>
      </c>
      <c r="P50" s="5">
        <f t="shared" ref="P50:P61" si="14">10*O50-N50-F50</f>
        <v>36.400000000000006</v>
      </c>
      <c r="Q50" s="5">
        <f t="shared" si="8"/>
        <v>36.400000000000006</v>
      </c>
      <c r="R50" s="5"/>
      <c r="S50" s="1"/>
      <c r="T50" s="1">
        <f t="shared" si="5"/>
        <v>10</v>
      </c>
      <c r="U50" s="1">
        <f t="shared" si="6"/>
        <v>7.5733333333333333</v>
      </c>
      <c r="V50" s="1">
        <v>15.6</v>
      </c>
      <c r="W50" s="1">
        <v>15</v>
      </c>
      <c r="X50" s="1">
        <v>9.1999999999999993</v>
      </c>
      <c r="Y50" s="1">
        <v>11.6</v>
      </c>
      <c r="Z50" s="1">
        <v>21.2</v>
      </c>
      <c r="AA50" s="1">
        <v>18.399999999999999</v>
      </c>
      <c r="AB50" s="1">
        <v>12.8</v>
      </c>
      <c r="AC50" s="1">
        <v>19</v>
      </c>
      <c r="AD50" s="1">
        <v>21.3333333333333</v>
      </c>
      <c r="AE50" s="1">
        <v>16.2</v>
      </c>
      <c r="AF50" s="1"/>
      <c r="AG50" s="1">
        <f t="shared" si="7"/>
        <v>15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91</v>
      </c>
      <c r="B51" s="1" t="s">
        <v>41</v>
      </c>
      <c r="C51" s="1">
        <v>2</v>
      </c>
      <c r="D51" s="1">
        <v>114</v>
      </c>
      <c r="E51" s="1">
        <v>61</v>
      </c>
      <c r="F51" s="1">
        <v>48</v>
      </c>
      <c r="G51" s="7">
        <v>0.4</v>
      </c>
      <c r="H51" s="1">
        <v>40</v>
      </c>
      <c r="I51" s="1" t="s">
        <v>37</v>
      </c>
      <c r="J51" s="1">
        <v>65</v>
      </c>
      <c r="K51" s="1">
        <f t="shared" si="12"/>
        <v>-4</v>
      </c>
      <c r="L51" s="1"/>
      <c r="M51" s="1"/>
      <c r="N51" s="1"/>
      <c r="O51" s="1">
        <f t="shared" si="3"/>
        <v>12.2</v>
      </c>
      <c r="P51" s="5">
        <f t="shared" si="14"/>
        <v>74</v>
      </c>
      <c r="Q51" s="5">
        <f t="shared" si="8"/>
        <v>74</v>
      </c>
      <c r="R51" s="5"/>
      <c r="S51" s="1"/>
      <c r="T51" s="1">
        <f t="shared" si="5"/>
        <v>10</v>
      </c>
      <c r="U51" s="1">
        <f t="shared" si="6"/>
        <v>3.9344262295081971</v>
      </c>
      <c r="V51" s="1">
        <v>6.6</v>
      </c>
      <c r="W51" s="1">
        <v>9.8000000000000007</v>
      </c>
      <c r="X51" s="1">
        <v>11.6</v>
      </c>
      <c r="Y51" s="1">
        <v>8.1999999999999993</v>
      </c>
      <c r="Z51" s="1">
        <v>-1.4</v>
      </c>
      <c r="AA51" s="1">
        <v>-0.4</v>
      </c>
      <c r="AB51" s="1">
        <v>11</v>
      </c>
      <c r="AC51" s="1">
        <v>12.75</v>
      </c>
      <c r="AD51" s="1">
        <v>11.6666666666667</v>
      </c>
      <c r="AE51" s="1">
        <v>13.8</v>
      </c>
      <c r="AF51" s="1" t="s">
        <v>92</v>
      </c>
      <c r="AG51" s="1">
        <f t="shared" si="7"/>
        <v>30</v>
      </c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93</v>
      </c>
      <c r="B52" s="1" t="s">
        <v>36</v>
      </c>
      <c r="C52" s="1">
        <v>114.51600000000001</v>
      </c>
      <c r="D52" s="1">
        <v>171.327</v>
      </c>
      <c r="E52" s="1">
        <v>61.293999999999997</v>
      </c>
      <c r="F52" s="1">
        <v>136.63200000000001</v>
      </c>
      <c r="G52" s="7">
        <v>1</v>
      </c>
      <c r="H52" s="1">
        <v>50</v>
      </c>
      <c r="I52" s="1" t="s">
        <v>37</v>
      </c>
      <c r="J52" s="1">
        <v>116.1</v>
      </c>
      <c r="K52" s="1">
        <f t="shared" si="12"/>
        <v>-54.805999999999997</v>
      </c>
      <c r="L52" s="1"/>
      <c r="M52" s="1"/>
      <c r="N52" s="1">
        <v>111.9866</v>
      </c>
      <c r="O52" s="1">
        <f t="shared" si="3"/>
        <v>12.258799999999999</v>
      </c>
      <c r="P52" s="5"/>
      <c r="Q52" s="5">
        <f t="shared" si="8"/>
        <v>0</v>
      </c>
      <c r="R52" s="5"/>
      <c r="S52" s="1"/>
      <c r="T52" s="1">
        <f t="shared" si="5"/>
        <v>20.280826834600454</v>
      </c>
      <c r="U52" s="1">
        <f t="shared" si="6"/>
        <v>20.280826834600454</v>
      </c>
      <c r="V52" s="1">
        <v>25.814800000000002</v>
      </c>
      <c r="W52" s="1">
        <v>25.062999999999999</v>
      </c>
      <c r="X52" s="1">
        <v>17.664400000000001</v>
      </c>
      <c r="Y52" s="1">
        <v>13.813599999999999</v>
      </c>
      <c r="Z52" s="1">
        <v>22.6646</v>
      </c>
      <c r="AA52" s="1">
        <v>27.921399999999998</v>
      </c>
      <c r="AB52" s="1">
        <v>12.476599999999999</v>
      </c>
      <c r="AC52" s="1">
        <v>27.049250000000001</v>
      </c>
      <c r="AD52" s="1">
        <v>33.395666666666699</v>
      </c>
      <c r="AE52" s="1">
        <v>11.869199999999999</v>
      </c>
      <c r="AF52" s="1"/>
      <c r="AG52" s="1">
        <f t="shared" si="7"/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94</v>
      </c>
      <c r="B53" s="1" t="s">
        <v>36</v>
      </c>
      <c r="C53" s="1">
        <v>273.13400000000001</v>
      </c>
      <c r="D53" s="1">
        <v>511.00799999999998</v>
      </c>
      <c r="E53" s="1">
        <v>341.97500000000002</v>
      </c>
      <c r="F53" s="1">
        <v>362.93599999999998</v>
      </c>
      <c r="G53" s="7">
        <v>1</v>
      </c>
      <c r="H53" s="1">
        <v>50</v>
      </c>
      <c r="I53" s="1" t="s">
        <v>37</v>
      </c>
      <c r="J53" s="1">
        <v>336.82</v>
      </c>
      <c r="K53" s="1">
        <f t="shared" si="12"/>
        <v>5.1550000000000296</v>
      </c>
      <c r="L53" s="1"/>
      <c r="M53" s="1"/>
      <c r="N53" s="1">
        <v>87.599900000000105</v>
      </c>
      <c r="O53" s="1">
        <f t="shared" si="3"/>
        <v>68.39500000000001</v>
      </c>
      <c r="P53" s="5">
        <f t="shared" si="14"/>
        <v>233.41409999999991</v>
      </c>
      <c r="Q53" s="5">
        <f t="shared" si="8"/>
        <v>233.41409999999991</v>
      </c>
      <c r="R53" s="5"/>
      <c r="S53" s="1"/>
      <c r="T53" s="1">
        <f t="shared" si="5"/>
        <v>10</v>
      </c>
      <c r="U53" s="1">
        <f t="shared" si="6"/>
        <v>6.5872636888661456</v>
      </c>
      <c r="V53" s="1">
        <v>68.879800000000003</v>
      </c>
      <c r="W53" s="1">
        <v>63.473599999999998</v>
      </c>
      <c r="X53" s="1">
        <v>49.395600000000002</v>
      </c>
      <c r="Y53" s="1">
        <v>54.472799999999992</v>
      </c>
      <c r="Z53" s="1">
        <v>63.8384</v>
      </c>
      <c r="AA53" s="1">
        <v>63.148000000000003</v>
      </c>
      <c r="AB53" s="1">
        <v>66.744600000000005</v>
      </c>
      <c r="AC53" s="1">
        <v>67.864500000000007</v>
      </c>
      <c r="AD53" s="1">
        <v>69.662666666666695</v>
      </c>
      <c r="AE53" s="1">
        <v>102.1344</v>
      </c>
      <c r="AF53" s="1"/>
      <c r="AG53" s="1">
        <f t="shared" si="7"/>
        <v>233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95</v>
      </c>
      <c r="B54" s="1" t="s">
        <v>36</v>
      </c>
      <c r="C54" s="1">
        <v>80.171000000000006</v>
      </c>
      <c r="D54" s="1"/>
      <c r="E54" s="1">
        <v>56.893000000000001</v>
      </c>
      <c r="F54" s="1">
        <v>13.362</v>
      </c>
      <c r="G54" s="7">
        <v>1</v>
      </c>
      <c r="H54" s="1">
        <v>50</v>
      </c>
      <c r="I54" s="1" t="s">
        <v>37</v>
      </c>
      <c r="J54" s="1">
        <v>58.4</v>
      </c>
      <c r="K54" s="1">
        <f t="shared" si="12"/>
        <v>-1.5069999999999979</v>
      </c>
      <c r="L54" s="1"/>
      <c r="M54" s="1"/>
      <c r="N54" s="1">
        <v>40.590600000000002</v>
      </c>
      <c r="O54" s="1">
        <f t="shared" si="3"/>
        <v>11.3786</v>
      </c>
      <c r="P54" s="5">
        <f t="shared" si="14"/>
        <v>59.833400000000005</v>
      </c>
      <c r="Q54" s="5">
        <f t="shared" si="8"/>
        <v>59.833400000000005</v>
      </c>
      <c r="R54" s="5"/>
      <c r="S54" s="1"/>
      <c r="T54" s="1">
        <f t="shared" si="5"/>
        <v>10</v>
      </c>
      <c r="U54" s="1">
        <f t="shared" si="6"/>
        <v>4.7415850807656481</v>
      </c>
      <c r="V54" s="1">
        <v>8.1135999999999999</v>
      </c>
      <c r="W54" s="1">
        <v>5.6054000000000004</v>
      </c>
      <c r="X54" s="1">
        <v>3.7151999999999998</v>
      </c>
      <c r="Y54" s="1">
        <v>4.1924000000000001</v>
      </c>
      <c r="Z54" s="1">
        <v>9.3343999999999987</v>
      </c>
      <c r="AA54" s="1">
        <v>8.8948</v>
      </c>
      <c r="AB54" s="1">
        <v>4.1353999999999997</v>
      </c>
      <c r="AC54" s="1">
        <v>5.7679999999999998</v>
      </c>
      <c r="AD54" s="1">
        <v>7.4340000000000002</v>
      </c>
      <c r="AE54" s="1">
        <v>15.2926</v>
      </c>
      <c r="AF54" s="1"/>
      <c r="AG54" s="1">
        <f t="shared" si="7"/>
        <v>60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96</v>
      </c>
      <c r="B55" s="1" t="s">
        <v>41</v>
      </c>
      <c r="C55" s="1">
        <v>64</v>
      </c>
      <c r="D55" s="1">
        <v>180</v>
      </c>
      <c r="E55" s="1">
        <v>76</v>
      </c>
      <c r="F55" s="1">
        <v>130</v>
      </c>
      <c r="G55" s="7">
        <v>0.4</v>
      </c>
      <c r="H55" s="1">
        <v>50</v>
      </c>
      <c r="I55" s="1" t="s">
        <v>37</v>
      </c>
      <c r="J55" s="1">
        <v>86</v>
      </c>
      <c r="K55" s="1">
        <f t="shared" si="12"/>
        <v>-10</v>
      </c>
      <c r="L55" s="1"/>
      <c r="M55" s="1"/>
      <c r="N55" s="1">
        <v>69.199999999999989</v>
      </c>
      <c r="O55" s="1">
        <f t="shared" si="3"/>
        <v>15.2</v>
      </c>
      <c r="P55" s="5"/>
      <c r="Q55" s="5">
        <f t="shared" si="8"/>
        <v>0</v>
      </c>
      <c r="R55" s="5"/>
      <c r="S55" s="1"/>
      <c r="T55" s="1">
        <f t="shared" si="5"/>
        <v>13.105263157894736</v>
      </c>
      <c r="U55" s="1">
        <f t="shared" si="6"/>
        <v>13.105263157894736</v>
      </c>
      <c r="V55" s="1">
        <v>23.2</v>
      </c>
      <c r="W55" s="1">
        <v>20.2</v>
      </c>
      <c r="X55" s="1">
        <v>14.6</v>
      </c>
      <c r="Y55" s="1">
        <v>18</v>
      </c>
      <c r="Z55" s="1">
        <v>15.6</v>
      </c>
      <c r="AA55" s="1">
        <v>13.2</v>
      </c>
      <c r="AB55" s="1">
        <v>22.6</v>
      </c>
      <c r="AC55" s="1">
        <v>24</v>
      </c>
      <c r="AD55" s="1">
        <v>18</v>
      </c>
      <c r="AE55" s="1">
        <v>39.200000000000003</v>
      </c>
      <c r="AF55" s="1"/>
      <c r="AG55" s="1">
        <f t="shared" si="7"/>
        <v>0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97</v>
      </c>
      <c r="B56" s="1" t="s">
        <v>41</v>
      </c>
      <c r="C56" s="1">
        <v>537</v>
      </c>
      <c r="D56" s="1">
        <v>678</v>
      </c>
      <c r="E56" s="1">
        <v>560</v>
      </c>
      <c r="F56" s="1">
        <v>510</v>
      </c>
      <c r="G56" s="7">
        <v>0.4</v>
      </c>
      <c r="H56" s="1">
        <v>40</v>
      </c>
      <c r="I56" s="1" t="s">
        <v>37</v>
      </c>
      <c r="J56" s="1">
        <v>572</v>
      </c>
      <c r="K56" s="1">
        <f t="shared" si="12"/>
        <v>-12</v>
      </c>
      <c r="L56" s="1"/>
      <c r="M56" s="1"/>
      <c r="N56" s="1">
        <v>165.89999999999989</v>
      </c>
      <c r="O56" s="1">
        <f t="shared" si="3"/>
        <v>112</v>
      </c>
      <c r="P56" s="5">
        <f t="shared" si="14"/>
        <v>444.10000000000014</v>
      </c>
      <c r="Q56" s="5">
        <f t="shared" si="8"/>
        <v>444.10000000000014</v>
      </c>
      <c r="R56" s="5"/>
      <c r="S56" s="1"/>
      <c r="T56" s="1">
        <f t="shared" si="5"/>
        <v>10</v>
      </c>
      <c r="U56" s="1">
        <f t="shared" si="6"/>
        <v>6.0348214285714272</v>
      </c>
      <c r="V56" s="1">
        <v>109.8</v>
      </c>
      <c r="W56" s="1">
        <v>111</v>
      </c>
      <c r="X56" s="1">
        <v>105</v>
      </c>
      <c r="Y56" s="1">
        <v>109.6</v>
      </c>
      <c r="Z56" s="1">
        <v>126.4</v>
      </c>
      <c r="AA56" s="1">
        <v>117.4</v>
      </c>
      <c r="AB56" s="1">
        <v>119.8</v>
      </c>
      <c r="AC56" s="1">
        <v>113.25</v>
      </c>
      <c r="AD56" s="1">
        <v>119.666666666667</v>
      </c>
      <c r="AE56" s="1">
        <v>101</v>
      </c>
      <c r="AF56" s="1"/>
      <c r="AG56" s="1">
        <f t="shared" si="7"/>
        <v>178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98</v>
      </c>
      <c r="B57" s="1" t="s">
        <v>41</v>
      </c>
      <c r="C57" s="1">
        <v>399</v>
      </c>
      <c r="D57" s="1">
        <v>654</v>
      </c>
      <c r="E57" s="1">
        <v>425</v>
      </c>
      <c r="F57" s="1">
        <v>498</v>
      </c>
      <c r="G57" s="7">
        <v>0.4</v>
      </c>
      <c r="H57" s="1">
        <v>40</v>
      </c>
      <c r="I57" s="1" t="s">
        <v>37</v>
      </c>
      <c r="J57" s="1">
        <v>435</v>
      </c>
      <c r="K57" s="1">
        <f t="shared" si="12"/>
        <v>-10</v>
      </c>
      <c r="L57" s="1"/>
      <c r="M57" s="1"/>
      <c r="N57" s="1">
        <v>81.600000000000023</v>
      </c>
      <c r="O57" s="1">
        <f t="shared" si="3"/>
        <v>85</v>
      </c>
      <c r="P57" s="5">
        <f t="shared" si="14"/>
        <v>270.39999999999998</v>
      </c>
      <c r="Q57" s="5">
        <f t="shared" si="8"/>
        <v>270.39999999999998</v>
      </c>
      <c r="R57" s="5"/>
      <c r="S57" s="1"/>
      <c r="T57" s="1">
        <f t="shared" si="5"/>
        <v>10</v>
      </c>
      <c r="U57" s="1">
        <f t="shared" si="6"/>
        <v>6.8188235294117652</v>
      </c>
      <c r="V57" s="1">
        <v>89.2</v>
      </c>
      <c r="W57" s="1">
        <v>94.2</v>
      </c>
      <c r="X57" s="1">
        <v>86.2</v>
      </c>
      <c r="Y57" s="1">
        <v>88</v>
      </c>
      <c r="Z57" s="1">
        <v>98.8</v>
      </c>
      <c r="AA57" s="1">
        <v>91.4</v>
      </c>
      <c r="AB57" s="1">
        <v>96.6</v>
      </c>
      <c r="AC57" s="1">
        <v>86.25</v>
      </c>
      <c r="AD57" s="1">
        <v>89</v>
      </c>
      <c r="AE57" s="1">
        <v>94.2</v>
      </c>
      <c r="AF57" s="1"/>
      <c r="AG57" s="1">
        <f t="shared" si="7"/>
        <v>108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99</v>
      </c>
      <c r="B58" s="1" t="s">
        <v>36</v>
      </c>
      <c r="C58" s="1"/>
      <c r="D58" s="1">
        <v>310.08300000000003</v>
      </c>
      <c r="E58" s="1">
        <v>87.8</v>
      </c>
      <c r="F58" s="1">
        <v>218.21100000000001</v>
      </c>
      <c r="G58" s="7">
        <v>1</v>
      </c>
      <c r="H58" s="1">
        <v>40</v>
      </c>
      <c r="I58" s="1" t="s">
        <v>37</v>
      </c>
      <c r="J58" s="1">
        <v>91.424000000000007</v>
      </c>
      <c r="K58" s="1">
        <f t="shared" si="12"/>
        <v>-3.6240000000000094</v>
      </c>
      <c r="L58" s="1"/>
      <c r="M58" s="1"/>
      <c r="N58" s="1"/>
      <c r="O58" s="1">
        <f t="shared" si="3"/>
        <v>17.559999999999999</v>
      </c>
      <c r="P58" s="5"/>
      <c r="Q58" s="5">
        <f t="shared" si="8"/>
        <v>0</v>
      </c>
      <c r="R58" s="5"/>
      <c r="S58" s="1"/>
      <c r="T58" s="1">
        <f t="shared" si="5"/>
        <v>12.426594533029615</v>
      </c>
      <c r="U58" s="1">
        <f t="shared" si="6"/>
        <v>12.426594533029615</v>
      </c>
      <c r="V58" s="1">
        <v>0.31759999999999999</v>
      </c>
      <c r="W58" s="1">
        <v>-0.49020000000000002</v>
      </c>
      <c r="X58" s="1">
        <v>27.581800000000001</v>
      </c>
      <c r="Y58" s="1">
        <v>34.296599999999998</v>
      </c>
      <c r="Z58" s="1">
        <v>9.9552000000000014</v>
      </c>
      <c r="AA58" s="1">
        <v>5.9923999999999999</v>
      </c>
      <c r="AB58" s="1">
        <v>20.729399999999998</v>
      </c>
      <c r="AC58" s="1">
        <v>20.761749999999999</v>
      </c>
      <c r="AD58" s="1">
        <v>21.148666666666699</v>
      </c>
      <c r="AE58" s="1">
        <v>35.603400000000001</v>
      </c>
      <c r="AF58" s="1"/>
      <c r="AG58" s="1">
        <f t="shared" si="7"/>
        <v>0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100</v>
      </c>
      <c r="B59" s="1" t="s">
        <v>36</v>
      </c>
      <c r="C59" s="1"/>
      <c r="D59" s="1">
        <v>140.62700000000001</v>
      </c>
      <c r="E59" s="1">
        <v>81.718999999999994</v>
      </c>
      <c r="F59" s="1">
        <v>56.5</v>
      </c>
      <c r="G59" s="7">
        <v>1</v>
      </c>
      <c r="H59" s="1">
        <v>40</v>
      </c>
      <c r="I59" s="1" t="s">
        <v>37</v>
      </c>
      <c r="J59" s="1">
        <v>83.695999999999998</v>
      </c>
      <c r="K59" s="1">
        <f t="shared" si="12"/>
        <v>-1.9770000000000039</v>
      </c>
      <c r="L59" s="1"/>
      <c r="M59" s="1"/>
      <c r="N59" s="1"/>
      <c r="O59" s="1">
        <f t="shared" si="3"/>
        <v>16.343799999999998</v>
      </c>
      <c r="P59" s="5">
        <f t="shared" si="14"/>
        <v>106.93799999999999</v>
      </c>
      <c r="Q59" s="5">
        <f t="shared" si="8"/>
        <v>106.93799999999999</v>
      </c>
      <c r="R59" s="5"/>
      <c r="S59" s="1"/>
      <c r="T59" s="1">
        <f t="shared" si="5"/>
        <v>10</v>
      </c>
      <c r="U59" s="1">
        <f t="shared" si="6"/>
        <v>3.4569683916836969</v>
      </c>
      <c r="V59" s="1">
        <v>-0.80660000000000009</v>
      </c>
      <c r="W59" s="1">
        <v>-0.16239999999999999</v>
      </c>
      <c r="X59" s="1">
        <v>11.776</v>
      </c>
      <c r="Y59" s="1">
        <v>17.286000000000001</v>
      </c>
      <c r="Z59" s="1">
        <v>12.111599999999999</v>
      </c>
      <c r="AA59" s="1">
        <v>9.2947999999999986</v>
      </c>
      <c r="AB59" s="1">
        <v>17.023800000000001</v>
      </c>
      <c r="AC59" s="1">
        <v>12.747</v>
      </c>
      <c r="AD59" s="1">
        <v>13.6886666666667</v>
      </c>
      <c r="AE59" s="1">
        <v>28.753799999999998</v>
      </c>
      <c r="AF59" s="1"/>
      <c r="AG59" s="1">
        <f t="shared" si="7"/>
        <v>107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101</v>
      </c>
      <c r="B60" s="1" t="s">
        <v>36</v>
      </c>
      <c r="C60" s="1"/>
      <c r="D60" s="1">
        <v>258.35199999999998</v>
      </c>
      <c r="E60" s="1">
        <v>71.543000000000006</v>
      </c>
      <c r="F60" s="1">
        <v>181.17599999999999</v>
      </c>
      <c r="G60" s="7">
        <v>1</v>
      </c>
      <c r="H60" s="1">
        <v>40</v>
      </c>
      <c r="I60" s="1" t="s">
        <v>37</v>
      </c>
      <c r="J60" s="1">
        <v>76.231999999999999</v>
      </c>
      <c r="K60" s="1">
        <f t="shared" si="12"/>
        <v>-4.688999999999993</v>
      </c>
      <c r="L60" s="1"/>
      <c r="M60" s="1"/>
      <c r="N60" s="1"/>
      <c r="O60" s="1">
        <f t="shared" si="3"/>
        <v>14.308600000000002</v>
      </c>
      <c r="P60" s="5"/>
      <c r="Q60" s="5">
        <f t="shared" si="8"/>
        <v>0</v>
      </c>
      <c r="R60" s="5"/>
      <c r="S60" s="1"/>
      <c r="T60" s="1">
        <f t="shared" si="5"/>
        <v>12.662035419258345</v>
      </c>
      <c r="U60" s="1">
        <f t="shared" si="6"/>
        <v>12.662035419258345</v>
      </c>
      <c r="V60" s="1">
        <v>-0.32279999999999998</v>
      </c>
      <c r="W60" s="1">
        <v>0.64800000000000002</v>
      </c>
      <c r="X60" s="1">
        <v>22.684000000000001</v>
      </c>
      <c r="Y60" s="1">
        <v>27.2178</v>
      </c>
      <c r="Z60" s="1">
        <v>10.260400000000001</v>
      </c>
      <c r="AA60" s="1">
        <v>6.7016000000000009</v>
      </c>
      <c r="AB60" s="1">
        <v>17.498200000000001</v>
      </c>
      <c r="AC60" s="1">
        <v>10.360749999999999</v>
      </c>
      <c r="AD60" s="1">
        <v>10.836</v>
      </c>
      <c r="AE60" s="1">
        <v>22.435400000000001</v>
      </c>
      <c r="AF60" s="1"/>
      <c r="AG60" s="1">
        <f t="shared" si="7"/>
        <v>0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102</v>
      </c>
      <c r="B61" s="1" t="s">
        <v>36</v>
      </c>
      <c r="C61" s="1"/>
      <c r="D61" s="1">
        <v>193.63</v>
      </c>
      <c r="E61" s="1">
        <v>73.13</v>
      </c>
      <c r="F61" s="1">
        <v>117.627</v>
      </c>
      <c r="G61" s="7">
        <v>1</v>
      </c>
      <c r="H61" s="1">
        <v>30</v>
      </c>
      <c r="I61" s="1" t="s">
        <v>37</v>
      </c>
      <c r="J61" s="1">
        <v>69.5</v>
      </c>
      <c r="K61" s="1">
        <f t="shared" si="12"/>
        <v>3.6299999999999955</v>
      </c>
      <c r="L61" s="1"/>
      <c r="M61" s="1"/>
      <c r="N61" s="1"/>
      <c r="O61" s="1">
        <f t="shared" si="3"/>
        <v>14.625999999999999</v>
      </c>
      <c r="P61" s="5">
        <f t="shared" si="14"/>
        <v>28.632999999999996</v>
      </c>
      <c r="Q61" s="5">
        <f t="shared" si="8"/>
        <v>28.632999999999996</v>
      </c>
      <c r="R61" s="5"/>
      <c r="S61" s="1"/>
      <c r="T61" s="1">
        <f t="shared" si="5"/>
        <v>10</v>
      </c>
      <c r="U61" s="1">
        <f t="shared" si="6"/>
        <v>8.0423218925201692</v>
      </c>
      <c r="V61" s="1">
        <v>9.5426000000000002</v>
      </c>
      <c r="W61" s="1">
        <v>11.5076</v>
      </c>
      <c r="X61" s="1">
        <v>19.418600000000001</v>
      </c>
      <c r="Y61" s="1">
        <v>19.3354</v>
      </c>
      <c r="Z61" s="1">
        <v>11.466799999999999</v>
      </c>
      <c r="AA61" s="1">
        <v>10.765000000000001</v>
      </c>
      <c r="AB61" s="1">
        <v>16.808199999999999</v>
      </c>
      <c r="AC61" s="1">
        <v>12.249000000000001</v>
      </c>
      <c r="AD61" s="1">
        <v>15.9743333333333</v>
      </c>
      <c r="AE61" s="1">
        <v>13.0982</v>
      </c>
      <c r="AF61" s="1"/>
      <c r="AG61" s="1">
        <f t="shared" si="7"/>
        <v>29</v>
      </c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103</v>
      </c>
      <c r="B62" s="1" t="s">
        <v>41</v>
      </c>
      <c r="C62" s="1">
        <v>569</v>
      </c>
      <c r="D62" s="1">
        <v>1014</v>
      </c>
      <c r="E62" s="1">
        <v>806</v>
      </c>
      <c r="F62" s="1">
        <v>593</v>
      </c>
      <c r="G62" s="7">
        <v>0.6</v>
      </c>
      <c r="H62" s="1">
        <v>60</v>
      </c>
      <c r="I62" s="1" t="s">
        <v>104</v>
      </c>
      <c r="J62" s="1">
        <v>992</v>
      </c>
      <c r="K62" s="1">
        <f t="shared" si="12"/>
        <v>-186</v>
      </c>
      <c r="L62" s="1"/>
      <c r="M62" s="1"/>
      <c r="N62" s="1"/>
      <c r="O62" s="1">
        <f t="shared" si="3"/>
        <v>161.19999999999999</v>
      </c>
      <c r="P62" s="5">
        <f>8*O62-N62-F62</f>
        <v>696.59999999999991</v>
      </c>
      <c r="Q62" s="5">
        <v>1200</v>
      </c>
      <c r="R62" s="5">
        <v>1200</v>
      </c>
      <c r="S62" s="1" t="s">
        <v>152</v>
      </c>
      <c r="T62" s="1">
        <f t="shared" si="5"/>
        <v>11.122828784119108</v>
      </c>
      <c r="U62" s="1">
        <f t="shared" si="6"/>
        <v>3.6786600496277919</v>
      </c>
      <c r="V62" s="1">
        <v>98.6</v>
      </c>
      <c r="W62" s="1">
        <v>61.6</v>
      </c>
      <c r="X62" s="1">
        <v>29.6</v>
      </c>
      <c r="Y62" s="1">
        <v>28</v>
      </c>
      <c r="Z62" s="1">
        <v>26.6</v>
      </c>
      <c r="AA62" s="1">
        <v>22.2</v>
      </c>
      <c r="AB62" s="1">
        <v>28.2</v>
      </c>
      <c r="AC62" s="1">
        <v>27.25</v>
      </c>
      <c r="AD62" s="1">
        <v>25.3333333333333</v>
      </c>
      <c r="AE62" s="1">
        <v>42</v>
      </c>
      <c r="AF62" s="1" t="s">
        <v>80</v>
      </c>
      <c r="AG62" s="1">
        <f t="shared" si="7"/>
        <v>720</v>
      </c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2" t="s">
        <v>105</v>
      </c>
      <c r="B63" s="12" t="s">
        <v>41</v>
      </c>
      <c r="C63" s="12"/>
      <c r="D63" s="12">
        <v>2</v>
      </c>
      <c r="E63" s="12">
        <v>2</v>
      </c>
      <c r="F63" s="12"/>
      <c r="G63" s="13">
        <v>0</v>
      </c>
      <c r="H63" s="12" t="e">
        <v>#N/A</v>
      </c>
      <c r="I63" s="14" t="s">
        <v>143</v>
      </c>
      <c r="J63" s="12">
        <v>2</v>
      </c>
      <c r="K63" s="12">
        <f t="shared" si="12"/>
        <v>0</v>
      </c>
      <c r="L63" s="12"/>
      <c r="M63" s="12"/>
      <c r="N63" s="12"/>
      <c r="O63" s="12">
        <f t="shared" si="3"/>
        <v>0.4</v>
      </c>
      <c r="P63" s="15"/>
      <c r="Q63" s="5">
        <f t="shared" si="8"/>
        <v>0</v>
      </c>
      <c r="R63" s="15"/>
      <c r="S63" s="12"/>
      <c r="T63" s="1">
        <f t="shared" si="5"/>
        <v>0</v>
      </c>
      <c r="U63" s="12">
        <f t="shared" si="6"/>
        <v>0</v>
      </c>
      <c r="V63" s="12">
        <v>0</v>
      </c>
      <c r="W63" s="12">
        <v>0</v>
      </c>
      <c r="X63" s="12">
        <v>0</v>
      </c>
      <c r="Y63" s="12">
        <v>0</v>
      </c>
      <c r="Z63" s="12">
        <v>0</v>
      </c>
      <c r="AA63" s="12">
        <v>0</v>
      </c>
      <c r="AB63" s="12">
        <v>0</v>
      </c>
      <c r="AC63" s="12">
        <v>0</v>
      </c>
      <c r="AD63" s="12">
        <v>0</v>
      </c>
      <c r="AE63" s="12">
        <v>0</v>
      </c>
      <c r="AF63" s="12"/>
      <c r="AG63" s="1">
        <f t="shared" si="7"/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6" t="s">
        <v>106</v>
      </c>
      <c r="B64" s="16" t="s">
        <v>41</v>
      </c>
      <c r="C64" s="16"/>
      <c r="D64" s="16"/>
      <c r="E64" s="16"/>
      <c r="F64" s="16"/>
      <c r="G64" s="17">
        <v>0</v>
      </c>
      <c r="H64" s="16">
        <v>50</v>
      </c>
      <c r="I64" s="16" t="s">
        <v>37</v>
      </c>
      <c r="J64" s="16"/>
      <c r="K64" s="16">
        <f t="shared" si="12"/>
        <v>0</v>
      </c>
      <c r="L64" s="16"/>
      <c r="M64" s="16"/>
      <c r="N64" s="16"/>
      <c r="O64" s="16">
        <f t="shared" si="3"/>
        <v>0</v>
      </c>
      <c r="P64" s="18"/>
      <c r="Q64" s="5">
        <f t="shared" si="8"/>
        <v>0</v>
      </c>
      <c r="R64" s="18"/>
      <c r="S64" s="16"/>
      <c r="T64" s="1" t="e">
        <f t="shared" si="5"/>
        <v>#DIV/0!</v>
      </c>
      <c r="U64" s="16" t="e">
        <f t="shared" si="6"/>
        <v>#DIV/0!</v>
      </c>
      <c r="V64" s="16">
        <v>0</v>
      </c>
      <c r="W64" s="16">
        <v>0</v>
      </c>
      <c r="X64" s="16">
        <v>0</v>
      </c>
      <c r="Y64" s="16">
        <v>0</v>
      </c>
      <c r="Z64" s="16">
        <v>0</v>
      </c>
      <c r="AA64" s="16">
        <v>0</v>
      </c>
      <c r="AB64" s="16">
        <v>0</v>
      </c>
      <c r="AC64" s="16">
        <v>0</v>
      </c>
      <c r="AD64" s="16">
        <v>0</v>
      </c>
      <c r="AE64" s="16">
        <v>0</v>
      </c>
      <c r="AF64" s="16" t="s">
        <v>49</v>
      </c>
      <c r="AG64" s="1">
        <f t="shared" si="7"/>
        <v>0</v>
      </c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6" t="s">
        <v>107</v>
      </c>
      <c r="B65" s="16" t="s">
        <v>41</v>
      </c>
      <c r="C65" s="16"/>
      <c r="D65" s="16"/>
      <c r="E65" s="16"/>
      <c r="F65" s="16"/>
      <c r="G65" s="17">
        <v>0</v>
      </c>
      <c r="H65" s="16">
        <v>50</v>
      </c>
      <c r="I65" s="16" t="s">
        <v>37</v>
      </c>
      <c r="J65" s="16"/>
      <c r="K65" s="16">
        <f t="shared" si="12"/>
        <v>0</v>
      </c>
      <c r="L65" s="16"/>
      <c r="M65" s="16"/>
      <c r="N65" s="16"/>
      <c r="O65" s="16">
        <f t="shared" si="3"/>
        <v>0</v>
      </c>
      <c r="P65" s="18"/>
      <c r="Q65" s="5">
        <f t="shared" si="8"/>
        <v>0</v>
      </c>
      <c r="R65" s="18"/>
      <c r="S65" s="16"/>
      <c r="T65" s="1" t="e">
        <f t="shared" si="5"/>
        <v>#DIV/0!</v>
      </c>
      <c r="U65" s="16" t="e">
        <f t="shared" si="6"/>
        <v>#DIV/0!</v>
      </c>
      <c r="V65" s="16">
        <v>-0.2</v>
      </c>
      <c r="W65" s="16">
        <v>-0.2</v>
      </c>
      <c r="X65" s="16">
        <v>0</v>
      </c>
      <c r="Y65" s="16">
        <v>0</v>
      </c>
      <c r="Z65" s="16">
        <v>0</v>
      </c>
      <c r="AA65" s="16">
        <v>0</v>
      </c>
      <c r="AB65" s="16">
        <v>0</v>
      </c>
      <c r="AC65" s="16">
        <v>0</v>
      </c>
      <c r="AD65" s="16">
        <v>0</v>
      </c>
      <c r="AE65" s="16">
        <v>-1.2</v>
      </c>
      <c r="AF65" s="16" t="s">
        <v>49</v>
      </c>
      <c r="AG65" s="1">
        <f t="shared" si="7"/>
        <v>0</v>
      </c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6" t="s">
        <v>108</v>
      </c>
      <c r="B66" s="16" t="s">
        <v>41</v>
      </c>
      <c r="C66" s="16"/>
      <c r="D66" s="16"/>
      <c r="E66" s="16"/>
      <c r="F66" s="16"/>
      <c r="G66" s="17">
        <v>0</v>
      </c>
      <c r="H66" s="16">
        <v>30</v>
      </c>
      <c r="I66" s="16" t="s">
        <v>37</v>
      </c>
      <c r="J66" s="16"/>
      <c r="K66" s="16">
        <f t="shared" si="12"/>
        <v>0</v>
      </c>
      <c r="L66" s="16"/>
      <c r="M66" s="16"/>
      <c r="N66" s="16"/>
      <c r="O66" s="16">
        <f t="shared" si="3"/>
        <v>0</v>
      </c>
      <c r="P66" s="18"/>
      <c r="Q66" s="5">
        <f t="shared" si="8"/>
        <v>0</v>
      </c>
      <c r="R66" s="18"/>
      <c r="S66" s="16"/>
      <c r="T66" s="1" t="e">
        <f t="shared" si="5"/>
        <v>#DIV/0!</v>
      </c>
      <c r="U66" s="16" t="e">
        <f t="shared" si="6"/>
        <v>#DIV/0!</v>
      </c>
      <c r="V66" s="16">
        <v>0</v>
      </c>
      <c r="W66" s="16">
        <v>0</v>
      </c>
      <c r="X66" s="16">
        <v>0</v>
      </c>
      <c r="Y66" s="16">
        <v>0</v>
      </c>
      <c r="Z66" s="16">
        <v>0</v>
      </c>
      <c r="AA66" s="16">
        <v>0</v>
      </c>
      <c r="AB66" s="16">
        <v>0</v>
      </c>
      <c r="AC66" s="16">
        <v>0</v>
      </c>
      <c r="AD66" s="16">
        <v>0</v>
      </c>
      <c r="AE66" s="16">
        <v>-0.2</v>
      </c>
      <c r="AF66" s="16" t="s">
        <v>49</v>
      </c>
      <c r="AG66" s="1">
        <f t="shared" si="7"/>
        <v>0</v>
      </c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109</v>
      </c>
      <c r="B67" s="1" t="s">
        <v>41</v>
      </c>
      <c r="C67" s="1">
        <v>751</v>
      </c>
      <c r="D67" s="1">
        <v>280</v>
      </c>
      <c r="E67" s="1">
        <v>116</v>
      </c>
      <c r="F67" s="1">
        <v>893</v>
      </c>
      <c r="G67" s="7">
        <v>0.6</v>
      </c>
      <c r="H67" s="1">
        <v>55</v>
      </c>
      <c r="I67" s="1" t="s">
        <v>37</v>
      </c>
      <c r="J67" s="1">
        <v>126</v>
      </c>
      <c r="K67" s="1">
        <f t="shared" si="12"/>
        <v>-10</v>
      </c>
      <c r="L67" s="1"/>
      <c r="M67" s="1"/>
      <c r="N67" s="1"/>
      <c r="O67" s="1">
        <f t="shared" si="3"/>
        <v>23.2</v>
      </c>
      <c r="P67" s="5"/>
      <c r="Q67" s="5">
        <f t="shared" si="8"/>
        <v>0</v>
      </c>
      <c r="R67" s="5"/>
      <c r="S67" s="1"/>
      <c r="T67" s="1">
        <f t="shared" si="5"/>
        <v>38.491379310344826</v>
      </c>
      <c r="U67" s="1">
        <f t="shared" si="6"/>
        <v>38.491379310344826</v>
      </c>
      <c r="V67" s="1">
        <v>16.2</v>
      </c>
      <c r="W67" s="1">
        <v>8.8000000000000007</v>
      </c>
      <c r="X67" s="1">
        <v>59.6</v>
      </c>
      <c r="Y67" s="1">
        <v>105</v>
      </c>
      <c r="Z67" s="1">
        <v>95.2</v>
      </c>
      <c r="AA67" s="1">
        <v>53.4</v>
      </c>
      <c r="AB67" s="1">
        <v>38</v>
      </c>
      <c r="AC67" s="1">
        <v>18.75</v>
      </c>
      <c r="AD67" s="1">
        <v>14.6666666666667</v>
      </c>
      <c r="AE67" s="1">
        <v>39.200000000000003</v>
      </c>
      <c r="AF67" s="23" t="s">
        <v>145</v>
      </c>
      <c r="AG67" s="1">
        <f t="shared" si="7"/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6" t="s">
        <v>110</v>
      </c>
      <c r="B68" s="16" t="s">
        <v>41</v>
      </c>
      <c r="C68" s="16"/>
      <c r="D68" s="16"/>
      <c r="E68" s="16"/>
      <c r="F68" s="16"/>
      <c r="G68" s="17">
        <v>0</v>
      </c>
      <c r="H68" s="16">
        <v>40</v>
      </c>
      <c r="I68" s="16" t="s">
        <v>37</v>
      </c>
      <c r="J68" s="16"/>
      <c r="K68" s="16">
        <f t="shared" si="12"/>
        <v>0</v>
      </c>
      <c r="L68" s="16"/>
      <c r="M68" s="16"/>
      <c r="N68" s="16"/>
      <c r="O68" s="16">
        <f t="shared" si="3"/>
        <v>0</v>
      </c>
      <c r="P68" s="18"/>
      <c r="Q68" s="5">
        <f t="shared" si="8"/>
        <v>0</v>
      </c>
      <c r="R68" s="18"/>
      <c r="S68" s="16"/>
      <c r="T68" s="1" t="e">
        <f t="shared" si="5"/>
        <v>#DIV/0!</v>
      </c>
      <c r="U68" s="16" t="e">
        <f t="shared" si="6"/>
        <v>#DIV/0!</v>
      </c>
      <c r="V68" s="16">
        <v>0</v>
      </c>
      <c r="W68" s="16">
        <v>0</v>
      </c>
      <c r="X68" s="16">
        <v>0</v>
      </c>
      <c r="Y68" s="16">
        <v>0</v>
      </c>
      <c r="Z68" s="16">
        <v>0</v>
      </c>
      <c r="AA68" s="16">
        <v>0</v>
      </c>
      <c r="AB68" s="16">
        <v>0</v>
      </c>
      <c r="AC68" s="16">
        <v>0</v>
      </c>
      <c r="AD68" s="16">
        <v>0</v>
      </c>
      <c r="AE68" s="16">
        <v>0</v>
      </c>
      <c r="AF68" s="16" t="s">
        <v>49</v>
      </c>
      <c r="AG68" s="1">
        <f t="shared" si="7"/>
        <v>0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111</v>
      </c>
      <c r="B69" s="1" t="s">
        <v>41</v>
      </c>
      <c r="C69" s="1"/>
      <c r="D69" s="1">
        <v>132</v>
      </c>
      <c r="E69" s="1">
        <v>65</v>
      </c>
      <c r="F69" s="1">
        <v>65</v>
      </c>
      <c r="G69" s="7">
        <v>0.4</v>
      </c>
      <c r="H69" s="1">
        <v>50</v>
      </c>
      <c r="I69" s="1" t="s">
        <v>37</v>
      </c>
      <c r="J69" s="1">
        <v>74</v>
      </c>
      <c r="K69" s="1">
        <f t="shared" ref="K69:K95" si="15">E69-J69</f>
        <v>-9</v>
      </c>
      <c r="L69" s="1"/>
      <c r="M69" s="1"/>
      <c r="N69" s="1"/>
      <c r="O69" s="1">
        <f t="shared" si="3"/>
        <v>13</v>
      </c>
      <c r="P69" s="5">
        <f t="shared" ref="P69" si="16">10*O69-N69-F69</f>
        <v>65</v>
      </c>
      <c r="Q69" s="5">
        <f t="shared" si="8"/>
        <v>65</v>
      </c>
      <c r="R69" s="5"/>
      <c r="S69" s="1"/>
      <c r="T69" s="1">
        <f t="shared" si="5"/>
        <v>10</v>
      </c>
      <c r="U69" s="1">
        <f t="shared" si="6"/>
        <v>5</v>
      </c>
      <c r="V69" s="1">
        <v>3.2</v>
      </c>
      <c r="W69" s="1">
        <v>4.2</v>
      </c>
      <c r="X69" s="1">
        <v>12.6</v>
      </c>
      <c r="Y69" s="1">
        <v>15.2</v>
      </c>
      <c r="Z69" s="1">
        <v>4.8</v>
      </c>
      <c r="AA69" s="1">
        <v>3</v>
      </c>
      <c r="AB69" s="1">
        <v>12.4</v>
      </c>
      <c r="AC69" s="1">
        <v>5.5</v>
      </c>
      <c r="AD69" s="1">
        <v>6.6666666666666696</v>
      </c>
      <c r="AE69" s="1">
        <v>9.1999999999999993</v>
      </c>
      <c r="AF69" s="1" t="s">
        <v>42</v>
      </c>
      <c r="AG69" s="1">
        <f t="shared" si="7"/>
        <v>26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112</v>
      </c>
      <c r="B70" s="1" t="s">
        <v>41</v>
      </c>
      <c r="C70" s="1">
        <v>19</v>
      </c>
      <c r="D70" s="1"/>
      <c r="E70" s="1">
        <v>5</v>
      </c>
      <c r="F70" s="1">
        <v>11</v>
      </c>
      <c r="G70" s="7">
        <v>0.11</v>
      </c>
      <c r="H70" s="1">
        <v>150</v>
      </c>
      <c r="I70" s="1" t="s">
        <v>37</v>
      </c>
      <c r="J70" s="1">
        <v>5</v>
      </c>
      <c r="K70" s="1">
        <f t="shared" si="15"/>
        <v>0</v>
      </c>
      <c r="L70" s="1"/>
      <c r="M70" s="1"/>
      <c r="N70" s="1"/>
      <c r="O70" s="1">
        <f t="shared" ref="O70:O95" si="17">E70/5</f>
        <v>1</v>
      </c>
      <c r="P70" s="5"/>
      <c r="Q70" s="5">
        <f t="shared" si="8"/>
        <v>0</v>
      </c>
      <c r="R70" s="5"/>
      <c r="S70" s="1"/>
      <c r="T70" s="1">
        <f t="shared" si="5"/>
        <v>11</v>
      </c>
      <c r="U70" s="1">
        <f t="shared" si="6"/>
        <v>11</v>
      </c>
      <c r="V70" s="1">
        <v>1</v>
      </c>
      <c r="W70" s="1">
        <v>0.6</v>
      </c>
      <c r="X70" s="1">
        <v>0.2</v>
      </c>
      <c r="Y70" s="1">
        <v>0.4</v>
      </c>
      <c r="Z70" s="1">
        <v>1</v>
      </c>
      <c r="AA70" s="1">
        <v>0.8</v>
      </c>
      <c r="AB70" s="1">
        <v>1</v>
      </c>
      <c r="AC70" s="1">
        <v>0.25</v>
      </c>
      <c r="AD70" s="1">
        <v>0.33333333333333298</v>
      </c>
      <c r="AE70" s="1">
        <v>3.8</v>
      </c>
      <c r="AF70" s="24" t="s">
        <v>46</v>
      </c>
      <c r="AG70" s="1">
        <f t="shared" si="7"/>
        <v>0</v>
      </c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21" t="s">
        <v>113</v>
      </c>
      <c r="B71" s="1" t="s">
        <v>41</v>
      </c>
      <c r="C71" s="1"/>
      <c r="D71" s="1"/>
      <c r="E71" s="1"/>
      <c r="F71" s="1"/>
      <c r="G71" s="7">
        <v>0.06</v>
      </c>
      <c r="H71" s="1">
        <v>60</v>
      </c>
      <c r="I71" s="1" t="s">
        <v>37</v>
      </c>
      <c r="J71" s="1"/>
      <c r="K71" s="1">
        <f t="shared" si="15"/>
        <v>0</v>
      </c>
      <c r="L71" s="1"/>
      <c r="M71" s="1"/>
      <c r="N71" s="21"/>
      <c r="O71" s="1">
        <f t="shared" si="17"/>
        <v>0</v>
      </c>
      <c r="P71" s="20">
        <v>10</v>
      </c>
      <c r="Q71" s="5">
        <f t="shared" ref="Q71:Q95" si="18">P71</f>
        <v>10</v>
      </c>
      <c r="R71" s="5"/>
      <c r="S71" s="1"/>
      <c r="T71" s="1" t="e">
        <f t="shared" ref="T71:T95" si="19">(F71+N71+Q71)/O71</f>
        <v>#DIV/0!</v>
      </c>
      <c r="U71" s="1" t="e">
        <f t="shared" ref="U71:U95" si="20">(F71+N71)/O71</f>
        <v>#DIV/0!</v>
      </c>
      <c r="V71" s="1">
        <v>0</v>
      </c>
      <c r="W71" s="1">
        <v>0</v>
      </c>
      <c r="X71" s="1">
        <v>0.4</v>
      </c>
      <c r="Y71" s="1">
        <v>0.4</v>
      </c>
      <c r="Z71" s="1">
        <v>-0.6</v>
      </c>
      <c r="AA71" s="1">
        <v>-0.6</v>
      </c>
      <c r="AB71" s="1">
        <v>0.8</v>
      </c>
      <c r="AC71" s="1">
        <v>-0.75</v>
      </c>
      <c r="AD71" s="1">
        <v>-0.66666666666666696</v>
      </c>
      <c r="AE71" s="1">
        <v>2.2000000000000002</v>
      </c>
      <c r="AF71" s="19" t="s">
        <v>144</v>
      </c>
      <c r="AG71" s="1">
        <f t="shared" ref="AG71:AG95" si="21">ROUND(Q71*G71,0)</f>
        <v>1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21" t="s">
        <v>114</v>
      </c>
      <c r="B72" s="1" t="s">
        <v>41</v>
      </c>
      <c r="C72" s="1"/>
      <c r="D72" s="1"/>
      <c r="E72" s="1"/>
      <c r="F72" s="1"/>
      <c r="G72" s="7">
        <v>0.15</v>
      </c>
      <c r="H72" s="1">
        <v>60</v>
      </c>
      <c r="I72" s="1" t="s">
        <v>37</v>
      </c>
      <c r="J72" s="1"/>
      <c r="K72" s="1">
        <f t="shared" si="15"/>
        <v>0</v>
      </c>
      <c r="L72" s="1"/>
      <c r="M72" s="1"/>
      <c r="N72" s="21"/>
      <c r="O72" s="1">
        <f t="shared" si="17"/>
        <v>0</v>
      </c>
      <c r="P72" s="20">
        <v>10</v>
      </c>
      <c r="Q72" s="5">
        <f t="shared" si="18"/>
        <v>10</v>
      </c>
      <c r="R72" s="5"/>
      <c r="S72" s="1"/>
      <c r="T72" s="1" t="e">
        <f t="shared" si="19"/>
        <v>#DIV/0!</v>
      </c>
      <c r="U72" s="1" t="e">
        <f t="shared" si="20"/>
        <v>#DIV/0!</v>
      </c>
      <c r="V72" s="1">
        <v>0</v>
      </c>
      <c r="W72" s="1">
        <v>0</v>
      </c>
      <c r="X72" s="1">
        <v>1</v>
      </c>
      <c r="Y72" s="1">
        <v>1.4</v>
      </c>
      <c r="Z72" s="1">
        <v>1.2</v>
      </c>
      <c r="AA72" s="1">
        <v>1.4</v>
      </c>
      <c r="AB72" s="1">
        <v>1.8</v>
      </c>
      <c r="AC72" s="1">
        <v>1.5</v>
      </c>
      <c r="AD72" s="1">
        <v>-0.33333333333333298</v>
      </c>
      <c r="AE72" s="1">
        <v>6.2</v>
      </c>
      <c r="AF72" s="19" t="s">
        <v>144</v>
      </c>
      <c r="AG72" s="1">
        <f t="shared" si="21"/>
        <v>2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2" t="s">
        <v>115</v>
      </c>
      <c r="B73" s="12" t="s">
        <v>36</v>
      </c>
      <c r="C73" s="12"/>
      <c r="D73" s="12">
        <v>1.484</v>
      </c>
      <c r="E73" s="12">
        <v>1.484</v>
      </c>
      <c r="F73" s="12"/>
      <c r="G73" s="13">
        <v>0</v>
      </c>
      <c r="H73" s="12" t="e">
        <v>#N/A</v>
      </c>
      <c r="I73" s="14" t="s">
        <v>143</v>
      </c>
      <c r="J73" s="12">
        <v>1.3</v>
      </c>
      <c r="K73" s="12">
        <f t="shared" si="15"/>
        <v>0.18399999999999994</v>
      </c>
      <c r="L73" s="12"/>
      <c r="M73" s="12"/>
      <c r="N73" s="12"/>
      <c r="O73" s="12">
        <f t="shared" si="17"/>
        <v>0.29680000000000001</v>
      </c>
      <c r="P73" s="15"/>
      <c r="Q73" s="5">
        <f t="shared" si="18"/>
        <v>0</v>
      </c>
      <c r="R73" s="15"/>
      <c r="S73" s="12"/>
      <c r="T73" s="1">
        <f t="shared" si="19"/>
        <v>0</v>
      </c>
      <c r="U73" s="12">
        <f t="shared" si="20"/>
        <v>0</v>
      </c>
      <c r="V73" s="12">
        <v>0</v>
      </c>
      <c r="W73" s="12">
        <v>0</v>
      </c>
      <c r="X73" s="12">
        <v>0</v>
      </c>
      <c r="Y73" s="12">
        <v>0</v>
      </c>
      <c r="Z73" s="12">
        <v>0</v>
      </c>
      <c r="AA73" s="12">
        <v>0</v>
      </c>
      <c r="AB73" s="12">
        <v>0</v>
      </c>
      <c r="AC73" s="12">
        <v>0</v>
      </c>
      <c r="AD73" s="12">
        <v>0</v>
      </c>
      <c r="AE73" s="12">
        <v>0</v>
      </c>
      <c r="AF73" s="12"/>
      <c r="AG73" s="1">
        <f t="shared" si="21"/>
        <v>0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116</v>
      </c>
      <c r="B74" s="1" t="s">
        <v>41</v>
      </c>
      <c r="C74" s="1">
        <v>9</v>
      </c>
      <c r="D74" s="1"/>
      <c r="E74" s="1">
        <v>2</v>
      </c>
      <c r="F74" s="1">
        <v>7</v>
      </c>
      <c r="G74" s="7">
        <v>0.4</v>
      </c>
      <c r="H74" s="1">
        <v>55</v>
      </c>
      <c r="I74" s="1" t="s">
        <v>37</v>
      </c>
      <c r="J74" s="1">
        <v>2</v>
      </c>
      <c r="K74" s="1">
        <f t="shared" si="15"/>
        <v>0</v>
      </c>
      <c r="L74" s="1"/>
      <c r="M74" s="1"/>
      <c r="N74" s="1"/>
      <c r="O74" s="1">
        <f t="shared" si="17"/>
        <v>0.4</v>
      </c>
      <c r="P74" s="5"/>
      <c r="Q74" s="5">
        <f t="shared" si="18"/>
        <v>0</v>
      </c>
      <c r="R74" s="5"/>
      <c r="S74" s="1"/>
      <c r="T74" s="1">
        <f t="shared" si="19"/>
        <v>17.5</v>
      </c>
      <c r="U74" s="1">
        <f t="shared" si="20"/>
        <v>17.5</v>
      </c>
      <c r="V74" s="1">
        <v>0</v>
      </c>
      <c r="W74" s="1">
        <v>0</v>
      </c>
      <c r="X74" s="1">
        <v>0.4</v>
      </c>
      <c r="Y74" s="1">
        <v>0.4</v>
      </c>
      <c r="Z74" s="1">
        <v>-0.2</v>
      </c>
      <c r="AA74" s="1">
        <v>-0.2</v>
      </c>
      <c r="AB74" s="1">
        <v>1</v>
      </c>
      <c r="AC74" s="1">
        <v>0.75</v>
      </c>
      <c r="AD74" s="1">
        <v>1</v>
      </c>
      <c r="AE74" s="1">
        <v>1</v>
      </c>
      <c r="AF74" s="24" t="s">
        <v>46</v>
      </c>
      <c r="AG74" s="1">
        <f t="shared" si="21"/>
        <v>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117</v>
      </c>
      <c r="B75" s="1" t="s">
        <v>36</v>
      </c>
      <c r="C75" s="1">
        <v>16.847000000000001</v>
      </c>
      <c r="D75" s="1"/>
      <c r="E75" s="1">
        <v>4.3099999999999996</v>
      </c>
      <c r="F75" s="1">
        <v>4.3049999999999997</v>
      </c>
      <c r="G75" s="7">
        <v>1</v>
      </c>
      <c r="H75" s="1">
        <v>55</v>
      </c>
      <c r="I75" s="1" t="s">
        <v>37</v>
      </c>
      <c r="J75" s="1">
        <v>3.9</v>
      </c>
      <c r="K75" s="1">
        <f t="shared" si="15"/>
        <v>0.4099999999999997</v>
      </c>
      <c r="L75" s="1"/>
      <c r="M75" s="1"/>
      <c r="N75" s="1">
        <v>5.2561999999999989</v>
      </c>
      <c r="O75" s="1">
        <f t="shared" si="17"/>
        <v>0.86199999999999988</v>
      </c>
      <c r="P75" s="5"/>
      <c r="Q75" s="5">
        <f t="shared" si="18"/>
        <v>0</v>
      </c>
      <c r="R75" s="5"/>
      <c r="S75" s="1"/>
      <c r="T75" s="1">
        <f t="shared" si="19"/>
        <v>11.091879350348028</v>
      </c>
      <c r="U75" s="1">
        <f t="shared" si="20"/>
        <v>11.091879350348028</v>
      </c>
      <c r="V75" s="1">
        <v>1.1292</v>
      </c>
      <c r="W75" s="1">
        <v>0.83919999999999995</v>
      </c>
      <c r="X75" s="1">
        <v>0</v>
      </c>
      <c r="Y75" s="1">
        <v>0.2676</v>
      </c>
      <c r="Z75" s="1">
        <v>0.17960000000000001</v>
      </c>
      <c r="AA75" s="1">
        <v>-8.7999999999999995E-2</v>
      </c>
      <c r="AB75" s="1">
        <v>0.53600000000000003</v>
      </c>
      <c r="AC75" s="1">
        <v>-3.7499999999999999E-3</v>
      </c>
      <c r="AD75" s="1">
        <v>-6.6666666666666697E-3</v>
      </c>
      <c r="AE75" s="1">
        <v>1.873</v>
      </c>
      <c r="AF75" s="22" t="s">
        <v>118</v>
      </c>
      <c r="AG75" s="1">
        <f t="shared" si="21"/>
        <v>0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" t="s">
        <v>119</v>
      </c>
      <c r="B76" s="1" t="s">
        <v>36</v>
      </c>
      <c r="C76" s="1">
        <v>76.628</v>
      </c>
      <c r="D76" s="1">
        <v>144.715</v>
      </c>
      <c r="E76" s="1">
        <v>96.954999999999998</v>
      </c>
      <c r="F76" s="1">
        <v>80.66</v>
      </c>
      <c r="G76" s="7">
        <v>1</v>
      </c>
      <c r="H76" s="1">
        <v>50</v>
      </c>
      <c r="I76" s="1" t="s">
        <v>37</v>
      </c>
      <c r="J76" s="1">
        <v>95.4</v>
      </c>
      <c r="K76" s="1">
        <f t="shared" si="15"/>
        <v>1.5549999999999926</v>
      </c>
      <c r="L76" s="1"/>
      <c r="M76" s="1"/>
      <c r="N76" s="1">
        <v>64.682399999999987</v>
      </c>
      <c r="O76" s="1">
        <f t="shared" si="17"/>
        <v>19.390999999999998</v>
      </c>
      <c r="P76" s="5">
        <f t="shared" ref="P76:P82" si="22">10*O76-N76-F76</f>
        <v>48.567599999999999</v>
      </c>
      <c r="Q76" s="5">
        <f t="shared" si="18"/>
        <v>48.567599999999999</v>
      </c>
      <c r="R76" s="5"/>
      <c r="S76" s="1"/>
      <c r="T76" s="1">
        <f t="shared" si="19"/>
        <v>10</v>
      </c>
      <c r="U76" s="1">
        <f t="shared" si="20"/>
        <v>7.4953535145170447</v>
      </c>
      <c r="V76" s="1">
        <v>18.855399999999999</v>
      </c>
      <c r="W76" s="1">
        <v>18.261399999999998</v>
      </c>
      <c r="X76" s="1">
        <v>16.911999999999999</v>
      </c>
      <c r="Y76" s="1">
        <v>14.706200000000001</v>
      </c>
      <c r="Z76" s="1">
        <v>16.902000000000001</v>
      </c>
      <c r="AA76" s="1">
        <v>18.800799999999999</v>
      </c>
      <c r="AB76" s="1">
        <v>19.1082</v>
      </c>
      <c r="AC76" s="1">
        <v>18.841999999999999</v>
      </c>
      <c r="AD76" s="1">
        <v>18.5773333333333</v>
      </c>
      <c r="AE76" s="1">
        <v>21.2958</v>
      </c>
      <c r="AF76" s="1"/>
      <c r="AG76" s="1">
        <f t="shared" si="21"/>
        <v>49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120</v>
      </c>
      <c r="B77" s="1" t="s">
        <v>41</v>
      </c>
      <c r="C77" s="1">
        <v>6</v>
      </c>
      <c r="D77" s="1"/>
      <c r="E77" s="1">
        <v>1</v>
      </c>
      <c r="F77" s="1">
        <v>5</v>
      </c>
      <c r="G77" s="7">
        <v>0.2</v>
      </c>
      <c r="H77" s="1">
        <v>40</v>
      </c>
      <c r="I77" s="1" t="s">
        <v>37</v>
      </c>
      <c r="J77" s="1">
        <v>1</v>
      </c>
      <c r="K77" s="1">
        <f t="shared" si="15"/>
        <v>0</v>
      </c>
      <c r="L77" s="1"/>
      <c r="M77" s="1"/>
      <c r="N77" s="1"/>
      <c r="O77" s="1">
        <f t="shared" si="17"/>
        <v>0.2</v>
      </c>
      <c r="P77" s="5"/>
      <c r="Q77" s="5">
        <f t="shared" si="18"/>
        <v>0</v>
      </c>
      <c r="R77" s="5"/>
      <c r="S77" s="1"/>
      <c r="T77" s="1">
        <f t="shared" si="19"/>
        <v>25</v>
      </c>
      <c r="U77" s="1">
        <f t="shared" si="20"/>
        <v>25</v>
      </c>
      <c r="V77" s="1">
        <v>0.2</v>
      </c>
      <c r="W77" s="1">
        <v>0.2</v>
      </c>
      <c r="X77" s="1">
        <v>0</v>
      </c>
      <c r="Y77" s="1">
        <v>0</v>
      </c>
      <c r="Z77" s="1">
        <v>0</v>
      </c>
      <c r="AA77" s="1">
        <v>0</v>
      </c>
      <c r="AB77" s="1">
        <v>-0.2</v>
      </c>
      <c r="AC77" s="1">
        <v>0</v>
      </c>
      <c r="AD77" s="1">
        <v>0</v>
      </c>
      <c r="AE77" s="1">
        <v>0.8</v>
      </c>
      <c r="AF77" s="23" t="s">
        <v>146</v>
      </c>
      <c r="AG77" s="1">
        <f t="shared" si="21"/>
        <v>0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121</v>
      </c>
      <c r="B78" s="1" t="s">
        <v>41</v>
      </c>
      <c r="C78" s="1">
        <v>9</v>
      </c>
      <c r="D78" s="1"/>
      <c r="E78" s="1">
        <v>6</v>
      </c>
      <c r="F78" s="1">
        <v>2</v>
      </c>
      <c r="G78" s="7">
        <v>0.2</v>
      </c>
      <c r="H78" s="1">
        <v>35</v>
      </c>
      <c r="I78" s="1" t="s">
        <v>37</v>
      </c>
      <c r="J78" s="1">
        <v>7</v>
      </c>
      <c r="K78" s="1">
        <f t="shared" si="15"/>
        <v>-1</v>
      </c>
      <c r="L78" s="1"/>
      <c r="M78" s="1"/>
      <c r="N78" s="1"/>
      <c r="O78" s="1">
        <f t="shared" si="17"/>
        <v>1.2</v>
      </c>
      <c r="P78" s="5">
        <f>9*O78-N78-F78</f>
        <v>8.7999999999999989</v>
      </c>
      <c r="Q78" s="5">
        <f t="shared" si="18"/>
        <v>8.7999999999999989</v>
      </c>
      <c r="R78" s="5"/>
      <c r="S78" s="1"/>
      <c r="T78" s="1">
        <f t="shared" si="19"/>
        <v>9</v>
      </c>
      <c r="U78" s="1">
        <f t="shared" si="20"/>
        <v>1.6666666666666667</v>
      </c>
      <c r="V78" s="1">
        <v>0.6</v>
      </c>
      <c r="W78" s="1">
        <v>0.4</v>
      </c>
      <c r="X78" s="1">
        <v>0</v>
      </c>
      <c r="Y78" s="1">
        <v>0</v>
      </c>
      <c r="Z78" s="1">
        <v>-0.4</v>
      </c>
      <c r="AA78" s="1">
        <v>-0.4</v>
      </c>
      <c r="AB78" s="1">
        <v>-1</v>
      </c>
      <c r="AC78" s="1">
        <v>0.75</v>
      </c>
      <c r="AD78" s="1">
        <v>2</v>
      </c>
      <c r="AE78" s="1">
        <v>1</v>
      </c>
      <c r="AF78" s="10" t="s">
        <v>150</v>
      </c>
      <c r="AG78" s="1">
        <f t="shared" si="21"/>
        <v>2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" t="s">
        <v>122</v>
      </c>
      <c r="B79" s="1" t="s">
        <v>36</v>
      </c>
      <c r="C79" s="1">
        <v>1639.069</v>
      </c>
      <c r="D79" s="1">
        <v>1804.838</v>
      </c>
      <c r="E79" s="1">
        <v>1498.1</v>
      </c>
      <c r="F79" s="1">
        <v>1616.29</v>
      </c>
      <c r="G79" s="7">
        <v>1</v>
      </c>
      <c r="H79" s="1">
        <v>60</v>
      </c>
      <c r="I79" s="1" t="s">
        <v>37</v>
      </c>
      <c r="J79" s="1">
        <v>1463.15</v>
      </c>
      <c r="K79" s="1">
        <f t="shared" si="15"/>
        <v>34.949999999999818</v>
      </c>
      <c r="L79" s="1"/>
      <c r="M79" s="1"/>
      <c r="N79" s="1">
        <v>748.35800000000017</v>
      </c>
      <c r="O79" s="1">
        <f t="shared" si="17"/>
        <v>299.62</v>
      </c>
      <c r="P79" s="5">
        <f t="shared" si="22"/>
        <v>631.55199999999968</v>
      </c>
      <c r="Q79" s="5">
        <f t="shared" si="18"/>
        <v>631.55199999999968</v>
      </c>
      <c r="R79" s="5"/>
      <c r="S79" s="1"/>
      <c r="T79" s="1">
        <f t="shared" si="19"/>
        <v>10</v>
      </c>
      <c r="U79" s="1">
        <f t="shared" si="20"/>
        <v>7.8921567318603572</v>
      </c>
      <c r="V79" s="1">
        <v>307.58800000000002</v>
      </c>
      <c r="W79" s="1">
        <v>309.10500000000002</v>
      </c>
      <c r="X79" s="1">
        <v>323.2912</v>
      </c>
      <c r="Y79" s="1">
        <v>326.76679999999999</v>
      </c>
      <c r="Z79" s="1">
        <v>337.21719999999999</v>
      </c>
      <c r="AA79" s="1">
        <v>326.90899999999999</v>
      </c>
      <c r="AB79" s="1">
        <v>230.00239999999999</v>
      </c>
      <c r="AC79" s="1">
        <v>363.72424999999998</v>
      </c>
      <c r="AD79" s="1">
        <v>372.33699999999999</v>
      </c>
      <c r="AE79" s="1">
        <v>249.4786</v>
      </c>
      <c r="AF79" s="1" t="s">
        <v>58</v>
      </c>
      <c r="AG79" s="1">
        <f t="shared" si="21"/>
        <v>632</v>
      </c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" t="s">
        <v>123</v>
      </c>
      <c r="B80" s="1" t="s">
        <v>36</v>
      </c>
      <c r="C80" s="1"/>
      <c r="D80" s="1">
        <v>2320.6999999999998</v>
      </c>
      <c r="E80" s="1">
        <v>727.94299999999998</v>
      </c>
      <c r="F80" s="1">
        <v>1590.4459999999999</v>
      </c>
      <c r="G80" s="7">
        <v>1</v>
      </c>
      <c r="H80" s="1">
        <v>60</v>
      </c>
      <c r="I80" s="1" t="s">
        <v>37</v>
      </c>
      <c r="J80" s="1">
        <v>732.51300000000003</v>
      </c>
      <c r="K80" s="1">
        <f t="shared" si="15"/>
        <v>-4.57000000000005</v>
      </c>
      <c r="L80" s="1"/>
      <c r="M80" s="1"/>
      <c r="N80" s="1"/>
      <c r="O80" s="1">
        <f t="shared" si="17"/>
        <v>145.58859999999999</v>
      </c>
      <c r="P80" s="5"/>
      <c r="Q80" s="5">
        <f t="shared" si="18"/>
        <v>0</v>
      </c>
      <c r="R80" s="5"/>
      <c r="S80" s="1"/>
      <c r="T80" s="1">
        <f t="shared" si="19"/>
        <v>10.92424818976211</v>
      </c>
      <c r="U80" s="1">
        <f t="shared" si="20"/>
        <v>10.92424818976211</v>
      </c>
      <c r="V80" s="1">
        <v>42.063000000000002</v>
      </c>
      <c r="W80" s="1">
        <v>52.270400000000002</v>
      </c>
      <c r="X80" s="1">
        <v>195.49860000000001</v>
      </c>
      <c r="Y80" s="1">
        <v>205.3802</v>
      </c>
      <c r="Z80" s="1">
        <v>99.617800000000003</v>
      </c>
      <c r="AA80" s="1">
        <v>108.7722</v>
      </c>
      <c r="AB80" s="1">
        <v>103.9306</v>
      </c>
      <c r="AC80" s="1">
        <v>114.95650000000001</v>
      </c>
      <c r="AD80" s="1">
        <v>117.820333333333</v>
      </c>
      <c r="AE80" s="1">
        <v>227.57679999999999</v>
      </c>
      <c r="AF80" s="1" t="s">
        <v>58</v>
      </c>
      <c r="AG80" s="1">
        <f t="shared" si="21"/>
        <v>0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" t="s">
        <v>124</v>
      </c>
      <c r="B81" s="1" t="s">
        <v>36</v>
      </c>
      <c r="C81" s="1"/>
      <c r="D81" s="1">
        <v>1504.6510000000001</v>
      </c>
      <c r="E81" s="1">
        <v>199.41800000000001</v>
      </c>
      <c r="F81" s="1">
        <v>1290.7860000000001</v>
      </c>
      <c r="G81" s="7">
        <v>1</v>
      </c>
      <c r="H81" s="1">
        <v>60</v>
      </c>
      <c r="I81" s="1" t="s">
        <v>37</v>
      </c>
      <c r="J81" s="1">
        <v>420</v>
      </c>
      <c r="K81" s="1">
        <f t="shared" si="15"/>
        <v>-220.58199999999999</v>
      </c>
      <c r="L81" s="1"/>
      <c r="M81" s="1"/>
      <c r="N81" s="1">
        <v>246.49459999999991</v>
      </c>
      <c r="O81" s="1">
        <f t="shared" si="17"/>
        <v>39.883600000000001</v>
      </c>
      <c r="P81" s="5"/>
      <c r="Q81" s="5">
        <v>1800</v>
      </c>
      <c r="R81" s="5">
        <v>2200</v>
      </c>
      <c r="S81" s="1" t="s">
        <v>58</v>
      </c>
      <c r="T81" s="1">
        <f t="shared" si="19"/>
        <v>83.675510736242458</v>
      </c>
      <c r="U81" s="1">
        <f t="shared" si="20"/>
        <v>38.544178559608461</v>
      </c>
      <c r="V81" s="1">
        <v>146.5984</v>
      </c>
      <c r="W81" s="1">
        <v>188.49039999999999</v>
      </c>
      <c r="X81" s="1">
        <v>69.858000000000004</v>
      </c>
      <c r="Y81" s="1">
        <v>23.367799999999999</v>
      </c>
      <c r="Z81" s="1">
        <v>90.63239999999999</v>
      </c>
      <c r="AA81" s="1">
        <v>93.383600000000001</v>
      </c>
      <c r="AB81" s="1">
        <v>172.6756</v>
      </c>
      <c r="AC81" s="1">
        <v>200.46074999999999</v>
      </c>
      <c r="AD81" s="1">
        <v>215.13300000000001</v>
      </c>
      <c r="AE81" s="1">
        <v>292.01260000000002</v>
      </c>
      <c r="AF81" s="1" t="s">
        <v>125</v>
      </c>
      <c r="AG81" s="1">
        <f t="shared" si="21"/>
        <v>1800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126</v>
      </c>
      <c r="B82" s="1" t="s">
        <v>36</v>
      </c>
      <c r="C82" s="1">
        <v>1985.4680000000001</v>
      </c>
      <c r="D82" s="1">
        <v>1939.3679999999999</v>
      </c>
      <c r="E82" s="1">
        <v>1343.78</v>
      </c>
      <c r="F82" s="1">
        <v>2340.9679999999998</v>
      </c>
      <c r="G82" s="7">
        <v>1</v>
      </c>
      <c r="H82" s="1">
        <v>60</v>
      </c>
      <c r="I82" s="1" t="s">
        <v>37</v>
      </c>
      <c r="J82" s="1">
        <v>1343.4</v>
      </c>
      <c r="K82" s="1">
        <f t="shared" si="15"/>
        <v>0.37999999999988177</v>
      </c>
      <c r="L82" s="1"/>
      <c r="M82" s="1"/>
      <c r="N82" s="1"/>
      <c r="O82" s="1">
        <f t="shared" si="17"/>
        <v>268.75599999999997</v>
      </c>
      <c r="P82" s="5">
        <f t="shared" si="22"/>
        <v>346.59199999999964</v>
      </c>
      <c r="Q82" s="5">
        <f t="shared" si="18"/>
        <v>346.59199999999964</v>
      </c>
      <c r="R82" s="5"/>
      <c r="S82" s="1"/>
      <c r="T82" s="1">
        <f t="shared" si="19"/>
        <v>10</v>
      </c>
      <c r="U82" s="1">
        <f t="shared" si="20"/>
        <v>8.7103841402610556</v>
      </c>
      <c r="V82" s="1">
        <v>236.32820000000001</v>
      </c>
      <c r="W82" s="1">
        <v>257.59399999999999</v>
      </c>
      <c r="X82" s="1">
        <v>499.1508</v>
      </c>
      <c r="Y82" s="1">
        <v>508.6354</v>
      </c>
      <c r="Z82" s="1">
        <v>413.95659999999998</v>
      </c>
      <c r="AA82" s="1">
        <v>390.52159999999998</v>
      </c>
      <c r="AB82" s="1">
        <v>495.69900000000001</v>
      </c>
      <c r="AC82" s="1">
        <v>571.64850000000001</v>
      </c>
      <c r="AD82" s="1">
        <v>599.98</v>
      </c>
      <c r="AE82" s="1">
        <v>717.61519999999996</v>
      </c>
      <c r="AF82" s="10" t="s">
        <v>53</v>
      </c>
      <c r="AG82" s="1">
        <f t="shared" si="21"/>
        <v>347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" t="s">
        <v>127</v>
      </c>
      <c r="B83" s="1" t="s">
        <v>36</v>
      </c>
      <c r="C83" s="1">
        <v>20.233000000000001</v>
      </c>
      <c r="D83" s="1">
        <v>5.0679999999999996</v>
      </c>
      <c r="E83" s="1">
        <v>4.0369999999999999</v>
      </c>
      <c r="F83" s="1">
        <v>13.516999999999999</v>
      </c>
      <c r="G83" s="7">
        <v>1</v>
      </c>
      <c r="H83" s="1">
        <v>55</v>
      </c>
      <c r="I83" s="1" t="s">
        <v>37</v>
      </c>
      <c r="J83" s="1">
        <v>3.9</v>
      </c>
      <c r="K83" s="1">
        <f t="shared" si="15"/>
        <v>0.13700000000000001</v>
      </c>
      <c r="L83" s="1"/>
      <c r="M83" s="1"/>
      <c r="N83" s="1">
        <v>8.9192</v>
      </c>
      <c r="O83" s="1">
        <f t="shared" si="17"/>
        <v>0.80740000000000001</v>
      </c>
      <c r="P83" s="5"/>
      <c r="Q83" s="5">
        <f t="shared" si="18"/>
        <v>0</v>
      </c>
      <c r="R83" s="5"/>
      <c r="S83" s="1"/>
      <c r="T83" s="1">
        <f t="shared" si="19"/>
        <v>27.788209066138222</v>
      </c>
      <c r="U83" s="1">
        <f t="shared" si="20"/>
        <v>27.788209066138222</v>
      </c>
      <c r="V83" s="1">
        <v>1.8231999999999999</v>
      </c>
      <c r="W83" s="1">
        <v>1.2876000000000001</v>
      </c>
      <c r="X83" s="1">
        <v>-0.2656</v>
      </c>
      <c r="Y83" s="1">
        <v>0.26400000000000001</v>
      </c>
      <c r="Z83" s="1">
        <v>1.583</v>
      </c>
      <c r="AA83" s="1">
        <v>2.1160000000000001</v>
      </c>
      <c r="AB83" s="1">
        <v>1.0369999999999999</v>
      </c>
      <c r="AC83" s="1">
        <v>0</v>
      </c>
      <c r="AD83" s="1">
        <v>0</v>
      </c>
      <c r="AE83" s="1">
        <v>2.1360000000000001</v>
      </c>
      <c r="AF83" s="23" t="s">
        <v>147</v>
      </c>
      <c r="AG83" s="1">
        <f t="shared" si="21"/>
        <v>0</v>
      </c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" t="s">
        <v>128</v>
      </c>
      <c r="B84" s="1" t="s">
        <v>36</v>
      </c>
      <c r="C84" s="1">
        <v>14.154999999999999</v>
      </c>
      <c r="D84" s="1">
        <v>10.653</v>
      </c>
      <c r="E84" s="1">
        <v>3.9649999999999999</v>
      </c>
      <c r="F84" s="1">
        <v>20.843</v>
      </c>
      <c r="G84" s="7">
        <v>1</v>
      </c>
      <c r="H84" s="1">
        <v>55</v>
      </c>
      <c r="I84" s="1" t="s">
        <v>37</v>
      </c>
      <c r="J84" s="1">
        <v>3.9</v>
      </c>
      <c r="K84" s="1">
        <f t="shared" si="15"/>
        <v>6.4999999999999947E-2</v>
      </c>
      <c r="L84" s="1"/>
      <c r="M84" s="1"/>
      <c r="N84" s="1"/>
      <c r="O84" s="1">
        <f t="shared" si="17"/>
        <v>0.79299999999999993</v>
      </c>
      <c r="P84" s="5"/>
      <c r="Q84" s="5">
        <f t="shared" si="18"/>
        <v>0</v>
      </c>
      <c r="R84" s="5"/>
      <c r="S84" s="1"/>
      <c r="T84" s="1">
        <f t="shared" si="19"/>
        <v>26.283732660781844</v>
      </c>
      <c r="U84" s="1">
        <f t="shared" si="20"/>
        <v>26.283732660781844</v>
      </c>
      <c r="V84" s="1">
        <v>0.80059999999999998</v>
      </c>
      <c r="W84" s="1">
        <v>0.65820000000000001</v>
      </c>
      <c r="X84" s="1">
        <v>1.7287999999999999</v>
      </c>
      <c r="Y84" s="1">
        <v>2.1505999999999998</v>
      </c>
      <c r="Z84" s="1">
        <v>2.1821999999999999</v>
      </c>
      <c r="AA84" s="1">
        <v>2.7172000000000001</v>
      </c>
      <c r="AB84" s="1">
        <v>0.71460000000000001</v>
      </c>
      <c r="AC84" s="1">
        <v>0.66425000000000001</v>
      </c>
      <c r="AD84" s="1">
        <v>0.44433333333333302</v>
      </c>
      <c r="AE84" s="1">
        <v>0.26700000000000002</v>
      </c>
      <c r="AF84" s="23" t="s">
        <v>148</v>
      </c>
      <c r="AG84" s="1">
        <f t="shared" si="21"/>
        <v>0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129</v>
      </c>
      <c r="B85" s="1" t="s">
        <v>36</v>
      </c>
      <c r="C85" s="1"/>
      <c r="D85" s="1">
        <v>21.315000000000001</v>
      </c>
      <c r="E85" s="1">
        <v>6.7249999999999996</v>
      </c>
      <c r="F85" s="1">
        <v>14.59</v>
      </c>
      <c r="G85" s="7">
        <v>1</v>
      </c>
      <c r="H85" s="1">
        <v>55</v>
      </c>
      <c r="I85" s="1" t="s">
        <v>37</v>
      </c>
      <c r="J85" s="1">
        <v>6.5</v>
      </c>
      <c r="K85" s="1">
        <f t="shared" si="15"/>
        <v>0.22499999999999964</v>
      </c>
      <c r="L85" s="1"/>
      <c r="M85" s="1"/>
      <c r="N85" s="1"/>
      <c r="O85" s="1">
        <f t="shared" si="17"/>
        <v>1.345</v>
      </c>
      <c r="P85" s="5"/>
      <c r="Q85" s="5">
        <f t="shared" si="18"/>
        <v>0</v>
      </c>
      <c r="R85" s="5"/>
      <c r="S85" s="1"/>
      <c r="T85" s="1">
        <f t="shared" si="19"/>
        <v>10.847583643122677</v>
      </c>
      <c r="U85" s="1">
        <f t="shared" si="20"/>
        <v>10.847583643122677</v>
      </c>
      <c r="V85" s="1">
        <v>0.26800000000000002</v>
      </c>
      <c r="W85" s="1">
        <v>0.54239999999999999</v>
      </c>
      <c r="X85" s="1">
        <v>1.0828</v>
      </c>
      <c r="Y85" s="1">
        <v>1.0758000000000001</v>
      </c>
      <c r="Z85" s="1">
        <v>0.53539999999999999</v>
      </c>
      <c r="AA85" s="1">
        <v>0.53739999999999999</v>
      </c>
      <c r="AB85" s="1">
        <v>0</v>
      </c>
      <c r="AC85" s="1">
        <v>0</v>
      </c>
      <c r="AD85" s="1">
        <v>0</v>
      </c>
      <c r="AE85" s="1">
        <v>0</v>
      </c>
      <c r="AF85" s="1" t="s">
        <v>130</v>
      </c>
      <c r="AG85" s="1">
        <f t="shared" si="21"/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6" t="s">
        <v>131</v>
      </c>
      <c r="B86" s="16" t="s">
        <v>36</v>
      </c>
      <c r="C86" s="16"/>
      <c r="D86" s="16"/>
      <c r="E86" s="16"/>
      <c r="F86" s="16"/>
      <c r="G86" s="17">
        <v>1</v>
      </c>
      <c r="H86" s="16">
        <v>60</v>
      </c>
      <c r="I86" s="16" t="s">
        <v>37</v>
      </c>
      <c r="J86" s="16"/>
      <c r="K86" s="16">
        <f t="shared" si="15"/>
        <v>0</v>
      </c>
      <c r="L86" s="16"/>
      <c r="M86" s="16"/>
      <c r="N86" s="16"/>
      <c r="O86" s="16">
        <f t="shared" si="17"/>
        <v>0</v>
      </c>
      <c r="P86" s="18"/>
      <c r="Q86" s="5">
        <v>70</v>
      </c>
      <c r="R86" s="18">
        <v>80</v>
      </c>
      <c r="S86" s="16" t="s">
        <v>153</v>
      </c>
      <c r="T86" s="1" t="e">
        <f t="shared" si="19"/>
        <v>#DIV/0!</v>
      </c>
      <c r="U86" s="16" t="e">
        <f t="shared" si="20"/>
        <v>#DIV/0!</v>
      </c>
      <c r="V86" s="16">
        <v>0</v>
      </c>
      <c r="W86" s="16">
        <v>0</v>
      </c>
      <c r="X86" s="16">
        <v>0</v>
      </c>
      <c r="Y86" s="16">
        <v>0</v>
      </c>
      <c r="Z86" s="16">
        <v>0</v>
      </c>
      <c r="AA86" s="16">
        <v>0</v>
      </c>
      <c r="AB86" s="16">
        <v>-0.161</v>
      </c>
      <c r="AC86" s="16">
        <v>0</v>
      </c>
      <c r="AD86" s="16">
        <v>0</v>
      </c>
      <c r="AE86" s="16">
        <v>0</v>
      </c>
      <c r="AF86" s="16" t="s">
        <v>154</v>
      </c>
      <c r="AG86" s="1">
        <f t="shared" si="21"/>
        <v>70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132</v>
      </c>
      <c r="B87" s="1" t="s">
        <v>41</v>
      </c>
      <c r="C87" s="1">
        <v>9</v>
      </c>
      <c r="D87" s="1">
        <v>18</v>
      </c>
      <c r="E87" s="1"/>
      <c r="F87" s="1">
        <v>23</v>
      </c>
      <c r="G87" s="7">
        <v>0.3</v>
      </c>
      <c r="H87" s="1">
        <v>40</v>
      </c>
      <c r="I87" s="1" t="s">
        <v>37</v>
      </c>
      <c r="J87" s="1">
        <v>2</v>
      </c>
      <c r="K87" s="1">
        <f t="shared" si="15"/>
        <v>-2</v>
      </c>
      <c r="L87" s="1"/>
      <c r="M87" s="1"/>
      <c r="N87" s="1"/>
      <c r="O87" s="1">
        <f t="shared" si="17"/>
        <v>0</v>
      </c>
      <c r="P87" s="5"/>
      <c r="Q87" s="5">
        <f t="shared" si="18"/>
        <v>0</v>
      </c>
      <c r="R87" s="5"/>
      <c r="S87" s="1"/>
      <c r="T87" s="1" t="e">
        <f t="shared" si="19"/>
        <v>#DIV/0!</v>
      </c>
      <c r="U87" s="1" t="e">
        <f t="shared" si="20"/>
        <v>#DIV/0!</v>
      </c>
      <c r="V87" s="1">
        <v>1.6</v>
      </c>
      <c r="W87" s="1">
        <v>3</v>
      </c>
      <c r="X87" s="1">
        <v>1.8</v>
      </c>
      <c r="Y87" s="1">
        <v>1.4</v>
      </c>
      <c r="Z87" s="1">
        <v>2.6</v>
      </c>
      <c r="AA87" s="1">
        <v>3</v>
      </c>
      <c r="AB87" s="1">
        <v>3.6</v>
      </c>
      <c r="AC87" s="1">
        <v>3.5</v>
      </c>
      <c r="AD87" s="1">
        <v>3.6666666666666701</v>
      </c>
      <c r="AE87" s="1">
        <v>5.4</v>
      </c>
      <c r="AF87" s="24" t="s">
        <v>46</v>
      </c>
      <c r="AG87" s="1">
        <f t="shared" si="21"/>
        <v>0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133</v>
      </c>
      <c r="B88" s="1" t="s">
        <v>41</v>
      </c>
      <c r="C88" s="1">
        <v>7</v>
      </c>
      <c r="D88" s="1">
        <v>24</v>
      </c>
      <c r="E88" s="1">
        <v>2</v>
      </c>
      <c r="F88" s="1">
        <v>27</v>
      </c>
      <c r="G88" s="7">
        <v>0.3</v>
      </c>
      <c r="H88" s="1">
        <v>40</v>
      </c>
      <c r="I88" s="1" t="s">
        <v>37</v>
      </c>
      <c r="J88" s="1">
        <v>3</v>
      </c>
      <c r="K88" s="1">
        <f t="shared" si="15"/>
        <v>-1</v>
      </c>
      <c r="L88" s="1"/>
      <c r="M88" s="1"/>
      <c r="N88" s="1"/>
      <c r="O88" s="1">
        <f t="shared" si="17"/>
        <v>0.4</v>
      </c>
      <c r="P88" s="5"/>
      <c r="Q88" s="5">
        <f t="shared" si="18"/>
        <v>0</v>
      </c>
      <c r="R88" s="5"/>
      <c r="S88" s="1"/>
      <c r="T88" s="1">
        <f t="shared" si="19"/>
        <v>67.5</v>
      </c>
      <c r="U88" s="1">
        <f t="shared" si="20"/>
        <v>67.5</v>
      </c>
      <c r="V88" s="1">
        <v>1.4</v>
      </c>
      <c r="W88" s="1">
        <v>2.2000000000000002</v>
      </c>
      <c r="X88" s="1">
        <v>2.2000000000000002</v>
      </c>
      <c r="Y88" s="1">
        <v>1.4</v>
      </c>
      <c r="Z88" s="1">
        <v>-1.4</v>
      </c>
      <c r="AA88" s="1">
        <v>-0.8</v>
      </c>
      <c r="AB88" s="1">
        <v>1.4</v>
      </c>
      <c r="AC88" s="1">
        <v>-0.25</v>
      </c>
      <c r="AD88" s="1">
        <v>-0.33333333333333298</v>
      </c>
      <c r="AE88" s="1">
        <v>4</v>
      </c>
      <c r="AF88" s="23" t="s">
        <v>149</v>
      </c>
      <c r="AG88" s="1">
        <f t="shared" si="21"/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134</v>
      </c>
      <c r="B89" s="1" t="s">
        <v>41</v>
      </c>
      <c r="C89" s="1">
        <v>61</v>
      </c>
      <c r="D89" s="1">
        <v>114</v>
      </c>
      <c r="E89" s="1">
        <v>70</v>
      </c>
      <c r="F89" s="1">
        <v>77</v>
      </c>
      <c r="G89" s="7">
        <v>0.3</v>
      </c>
      <c r="H89" s="1">
        <v>40</v>
      </c>
      <c r="I89" s="1" t="s">
        <v>37</v>
      </c>
      <c r="J89" s="1">
        <v>77</v>
      </c>
      <c r="K89" s="1">
        <f t="shared" si="15"/>
        <v>-7</v>
      </c>
      <c r="L89" s="1"/>
      <c r="M89" s="1"/>
      <c r="N89" s="1">
        <v>63</v>
      </c>
      <c r="O89" s="1">
        <f t="shared" si="17"/>
        <v>14</v>
      </c>
      <c r="P89" s="5"/>
      <c r="Q89" s="5">
        <f t="shared" si="18"/>
        <v>0</v>
      </c>
      <c r="R89" s="5"/>
      <c r="S89" s="1"/>
      <c r="T89" s="1">
        <f t="shared" si="19"/>
        <v>10</v>
      </c>
      <c r="U89" s="1">
        <f t="shared" si="20"/>
        <v>10</v>
      </c>
      <c r="V89" s="1">
        <v>17</v>
      </c>
      <c r="W89" s="1">
        <v>14.6</v>
      </c>
      <c r="X89" s="1">
        <v>4.8</v>
      </c>
      <c r="Y89" s="1">
        <v>5.8</v>
      </c>
      <c r="Z89" s="1">
        <v>12.8</v>
      </c>
      <c r="AA89" s="1">
        <v>10.199999999999999</v>
      </c>
      <c r="AB89" s="1">
        <v>11</v>
      </c>
      <c r="AC89" s="1">
        <v>16.5</v>
      </c>
      <c r="AD89" s="1">
        <v>15.6666666666667</v>
      </c>
      <c r="AE89" s="1">
        <v>21.6</v>
      </c>
      <c r="AF89" s="1"/>
      <c r="AG89" s="1">
        <f t="shared" si="21"/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1" t="s">
        <v>135</v>
      </c>
      <c r="B90" s="1" t="s">
        <v>36</v>
      </c>
      <c r="C90" s="1">
        <v>2227.5340000000001</v>
      </c>
      <c r="D90" s="1">
        <v>6923.0780000000004</v>
      </c>
      <c r="E90" s="1">
        <v>4277.0200000000004</v>
      </c>
      <c r="F90" s="1">
        <v>4264.3280000000004</v>
      </c>
      <c r="G90" s="7">
        <v>1</v>
      </c>
      <c r="H90" s="1">
        <v>40</v>
      </c>
      <c r="I90" s="1" t="s">
        <v>37</v>
      </c>
      <c r="J90" s="1">
        <v>4076.9</v>
      </c>
      <c r="K90" s="1">
        <f t="shared" si="15"/>
        <v>200.12000000000035</v>
      </c>
      <c r="L90" s="1"/>
      <c r="M90" s="1"/>
      <c r="N90" s="1">
        <v>649.32780000000093</v>
      </c>
      <c r="O90" s="1">
        <f t="shared" si="17"/>
        <v>855.40400000000011</v>
      </c>
      <c r="P90" s="5">
        <f t="shared" ref="P90:P95" si="23">10*O90-N90-F90</f>
        <v>3640.3841999999995</v>
      </c>
      <c r="Q90" s="5">
        <v>3500</v>
      </c>
      <c r="R90" s="5"/>
      <c r="S90" s="1"/>
      <c r="T90" s="1">
        <f t="shared" si="19"/>
        <v>9.8358854997170919</v>
      </c>
      <c r="U90" s="1">
        <f t="shared" si="20"/>
        <v>5.7442516050895254</v>
      </c>
      <c r="V90" s="1">
        <v>742.90719999999999</v>
      </c>
      <c r="W90" s="1">
        <v>740.13679999999999</v>
      </c>
      <c r="X90" s="1">
        <v>891.43459999999993</v>
      </c>
      <c r="Y90" s="1">
        <v>943.90879999999993</v>
      </c>
      <c r="Z90" s="1">
        <v>829.73559999999998</v>
      </c>
      <c r="AA90" s="1">
        <v>817.63080000000002</v>
      </c>
      <c r="AB90" s="1">
        <v>899.03680000000008</v>
      </c>
      <c r="AC90" s="1">
        <v>698.62625000000003</v>
      </c>
      <c r="AD90" s="1">
        <v>698.83433333333301</v>
      </c>
      <c r="AE90" s="1">
        <v>825.88239999999996</v>
      </c>
      <c r="AF90" s="1" t="s">
        <v>58</v>
      </c>
      <c r="AG90" s="1">
        <f t="shared" si="21"/>
        <v>3500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136</v>
      </c>
      <c r="B91" s="1" t="s">
        <v>41</v>
      </c>
      <c r="C91" s="1">
        <v>178</v>
      </c>
      <c r="D91" s="1">
        <v>180</v>
      </c>
      <c r="E91" s="1">
        <v>165</v>
      </c>
      <c r="F91" s="1">
        <v>134</v>
      </c>
      <c r="G91" s="7">
        <v>0.3</v>
      </c>
      <c r="H91" s="1">
        <v>40</v>
      </c>
      <c r="I91" s="1" t="s">
        <v>37</v>
      </c>
      <c r="J91" s="1">
        <v>180</v>
      </c>
      <c r="K91" s="1">
        <f t="shared" si="15"/>
        <v>-15</v>
      </c>
      <c r="L91" s="1"/>
      <c r="M91" s="1"/>
      <c r="N91" s="1">
        <v>97.399999999999977</v>
      </c>
      <c r="O91" s="1">
        <f t="shared" si="17"/>
        <v>33</v>
      </c>
      <c r="P91" s="5">
        <f t="shared" si="23"/>
        <v>98.600000000000023</v>
      </c>
      <c r="Q91" s="5">
        <f t="shared" si="18"/>
        <v>98.600000000000023</v>
      </c>
      <c r="R91" s="5"/>
      <c r="S91" s="1"/>
      <c r="T91" s="1">
        <f t="shared" si="19"/>
        <v>10</v>
      </c>
      <c r="U91" s="1">
        <f t="shared" si="20"/>
        <v>7.0121212121212118</v>
      </c>
      <c r="V91" s="1">
        <v>34.799999999999997</v>
      </c>
      <c r="W91" s="1">
        <v>31</v>
      </c>
      <c r="X91" s="1">
        <v>27.4</v>
      </c>
      <c r="Y91" s="1">
        <v>27.8</v>
      </c>
      <c r="Z91" s="1">
        <v>38.4</v>
      </c>
      <c r="AA91" s="1">
        <v>38</v>
      </c>
      <c r="AB91" s="1">
        <v>34</v>
      </c>
      <c r="AC91" s="1">
        <v>43.5</v>
      </c>
      <c r="AD91" s="1">
        <v>45.6666666666667</v>
      </c>
      <c r="AE91" s="1">
        <v>38.6</v>
      </c>
      <c r="AF91" s="1"/>
      <c r="AG91" s="1">
        <f t="shared" si="21"/>
        <v>30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" t="s">
        <v>137</v>
      </c>
      <c r="B92" s="1" t="s">
        <v>41</v>
      </c>
      <c r="C92" s="1">
        <v>5</v>
      </c>
      <c r="D92" s="1">
        <v>102</v>
      </c>
      <c r="E92" s="1">
        <v>52</v>
      </c>
      <c r="F92" s="1">
        <v>33</v>
      </c>
      <c r="G92" s="7">
        <v>0.3</v>
      </c>
      <c r="H92" s="1">
        <v>40</v>
      </c>
      <c r="I92" s="1" t="s">
        <v>37</v>
      </c>
      <c r="J92" s="1">
        <v>73</v>
      </c>
      <c r="K92" s="1">
        <f t="shared" si="15"/>
        <v>-21</v>
      </c>
      <c r="L92" s="1"/>
      <c r="M92" s="1"/>
      <c r="N92" s="1"/>
      <c r="O92" s="1">
        <f t="shared" si="17"/>
        <v>10.4</v>
      </c>
      <c r="P92" s="5">
        <f t="shared" si="23"/>
        <v>71</v>
      </c>
      <c r="Q92" s="5">
        <f t="shared" si="18"/>
        <v>71</v>
      </c>
      <c r="R92" s="5"/>
      <c r="S92" s="1"/>
      <c r="T92" s="1">
        <f t="shared" si="19"/>
        <v>10</v>
      </c>
      <c r="U92" s="1">
        <f t="shared" si="20"/>
        <v>3.1730769230769229</v>
      </c>
      <c r="V92" s="1">
        <v>0</v>
      </c>
      <c r="W92" s="1">
        <v>3.8</v>
      </c>
      <c r="X92" s="1">
        <v>11.8</v>
      </c>
      <c r="Y92" s="1">
        <v>12.4</v>
      </c>
      <c r="Z92" s="1">
        <v>16.399999999999999</v>
      </c>
      <c r="AA92" s="1">
        <v>14.6</v>
      </c>
      <c r="AB92" s="1">
        <v>17.600000000000001</v>
      </c>
      <c r="AC92" s="1">
        <v>23</v>
      </c>
      <c r="AD92" s="1">
        <v>24.3333333333333</v>
      </c>
      <c r="AE92" s="1">
        <v>76.599999999999994</v>
      </c>
      <c r="AF92" s="1" t="s">
        <v>138</v>
      </c>
      <c r="AG92" s="1">
        <f t="shared" si="21"/>
        <v>21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139</v>
      </c>
      <c r="B93" s="1" t="s">
        <v>36</v>
      </c>
      <c r="C93" s="1"/>
      <c r="D93" s="1">
        <v>17.439</v>
      </c>
      <c r="E93" s="1">
        <v>2.6589999999999998</v>
      </c>
      <c r="F93" s="1">
        <v>14.78</v>
      </c>
      <c r="G93" s="7">
        <v>1</v>
      </c>
      <c r="H93" s="1">
        <v>45</v>
      </c>
      <c r="I93" s="1" t="s">
        <v>37</v>
      </c>
      <c r="J93" s="1">
        <v>2.6</v>
      </c>
      <c r="K93" s="1">
        <f t="shared" si="15"/>
        <v>5.8999999999999719E-2</v>
      </c>
      <c r="L93" s="1"/>
      <c r="M93" s="1"/>
      <c r="N93" s="1"/>
      <c r="O93" s="1">
        <f t="shared" si="17"/>
        <v>0.53179999999999994</v>
      </c>
      <c r="P93" s="5"/>
      <c r="Q93" s="5">
        <f t="shared" si="18"/>
        <v>0</v>
      </c>
      <c r="R93" s="5"/>
      <c r="S93" s="1"/>
      <c r="T93" s="1">
        <f t="shared" si="19"/>
        <v>27.792403159082365</v>
      </c>
      <c r="U93" s="1">
        <f t="shared" si="20"/>
        <v>27.792403159082365</v>
      </c>
      <c r="V93" s="1">
        <v>1.31</v>
      </c>
      <c r="W93" s="1">
        <v>1.31</v>
      </c>
      <c r="X93" s="1">
        <v>1.5758000000000001</v>
      </c>
      <c r="Y93" s="1">
        <v>1.5758000000000001</v>
      </c>
      <c r="Z93" s="1">
        <v>0</v>
      </c>
      <c r="AA93" s="1">
        <v>0</v>
      </c>
      <c r="AB93" s="1">
        <v>0.1638</v>
      </c>
      <c r="AC93" s="1">
        <v>0</v>
      </c>
      <c r="AD93" s="1">
        <v>0</v>
      </c>
      <c r="AE93" s="1">
        <v>0.48299999999999998</v>
      </c>
      <c r="AF93" s="1" t="s">
        <v>140</v>
      </c>
      <c r="AG93" s="1">
        <f t="shared" si="21"/>
        <v>0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" t="s">
        <v>141</v>
      </c>
      <c r="B94" s="1" t="s">
        <v>41</v>
      </c>
      <c r="C94" s="1">
        <v>8</v>
      </c>
      <c r="D94" s="1">
        <v>18</v>
      </c>
      <c r="E94" s="1">
        <v>13</v>
      </c>
      <c r="F94" s="1">
        <v>12</v>
      </c>
      <c r="G94" s="7">
        <v>0.33</v>
      </c>
      <c r="H94" s="1">
        <v>40</v>
      </c>
      <c r="I94" s="1" t="s">
        <v>37</v>
      </c>
      <c r="J94" s="1">
        <v>15</v>
      </c>
      <c r="K94" s="1">
        <f t="shared" si="15"/>
        <v>-2</v>
      </c>
      <c r="L94" s="1"/>
      <c r="M94" s="1"/>
      <c r="N94" s="1"/>
      <c r="O94" s="1">
        <f t="shared" si="17"/>
        <v>2.6</v>
      </c>
      <c r="P94" s="5">
        <f t="shared" si="23"/>
        <v>14</v>
      </c>
      <c r="Q94" s="5">
        <f t="shared" si="18"/>
        <v>14</v>
      </c>
      <c r="R94" s="5"/>
      <c r="S94" s="1"/>
      <c r="T94" s="1">
        <f t="shared" si="19"/>
        <v>10</v>
      </c>
      <c r="U94" s="1">
        <f t="shared" si="20"/>
        <v>4.615384615384615</v>
      </c>
      <c r="V94" s="1">
        <v>1.6</v>
      </c>
      <c r="W94" s="1">
        <v>0.4</v>
      </c>
      <c r="X94" s="1">
        <v>2.2000000000000002</v>
      </c>
      <c r="Y94" s="1">
        <v>2.6</v>
      </c>
      <c r="Z94" s="1">
        <v>2</v>
      </c>
      <c r="AA94" s="1">
        <v>2.4</v>
      </c>
      <c r="AB94" s="1">
        <v>1.8</v>
      </c>
      <c r="AC94" s="1">
        <v>3.25</v>
      </c>
      <c r="AD94" s="1">
        <v>2.6666666666666701</v>
      </c>
      <c r="AE94" s="1">
        <v>3.4</v>
      </c>
      <c r="AF94" s="1"/>
      <c r="AG94" s="1">
        <f t="shared" si="21"/>
        <v>5</v>
      </c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" t="s">
        <v>142</v>
      </c>
      <c r="B95" s="1" t="s">
        <v>41</v>
      </c>
      <c r="C95" s="1">
        <v>10</v>
      </c>
      <c r="D95" s="1"/>
      <c r="E95" s="1">
        <v>6</v>
      </c>
      <c r="F95" s="1">
        <v>4</v>
      </c>
      <c r="G95" s="7">
        <v>0.33</v>
      </c>
      <c r="H95" s="1">
        <v>50</v>
      </c>
      <c r="I95" s="1" t="s">
        <v>37</v>
      </c>
      <c r="J95" s="1">
        <v>6</v>
      </c>
      <c r="K95" s="1">
        <f t="shared" si="15"/>
        <v>0</v>
      </c>
      <c r="L95" s="1"/>
      <c r="M95" s="1"/>
      <c r="N95" s="1"/>
      <c r="O95" s="1">
        <f t="shared" si="17"/>
        <v>1.2</v>
      </c>
      <c r="P95" s="5">
        <f t="shared" si="23"/>
        <v>8</v>
      </c>
      <c r="Q95" s="5">
        <f t="shared" si="18"/>
        <v>8</v>
      </c>
      <c r="R95" s="5"/>
      <c r="S95" s="1"/>
      <c r="T95" s="1">
        <f t="shared" si="19"/>
        <v>10</v>
      </c>
      <c r="U95" s="1">
        <f t="shared" si="20"/>
        <v>3.3333333333333335</v>
      </c>
      <c r="V95" s="1">
        <v>0.6</v>
      </c>
      <c r="W95" s="1">
        <v>0.2</v>
      </c>
      <c r="X95" s="1">
        <v>0.4</v>
      </c>
      <c r="Y95" s="1">
        <v>0.4</v>
      </c>
      <c r="Z95" s="1">
        <v>-0.2</v>
      </c>
      <c r="AA95" s="1">
        <v>-0.2</v>
      </c>
      <c r="AB95" s="1">
        <v>-0.2</v>
      </c>
      <c r="AC95" s="1">
        <v>0.25</v>
      </c>
      <c r="AD95" s="1">
        <v>0.33333333333333298</v>
      </c>
      <c r="AE95" s="1">
        <v>1.2</v>
      </c>
      <c r="AF95" s="10" t="s">
        <v>151</v>
      </c>
      <c r="AG95" s="1">
        <f t="shared" si="21"/>
        <v>3</v>
      </c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</sheetData>
  <autoFilter ref="A3:AG95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2025-02-12T10:50:24Z</dcterms:created>
  <dcterms:modified xsi:type="dcterms:W3CDTF">2025-02-13T06:44:27Z</dcterms:modified>
</cp:coreProperties>
</file>