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C5E3DD6-FA3B-49E0-A82E-8C52D036AD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Y599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O586" i="1"/>
  <c r="BM586" i="1"/>
  <c r="Y586" i="1"/>
  <c r="Y589" i="1" s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Y578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X561" i="1"/>
  <c r="X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Y555" i="1" s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N460" i="1"/>
  <c r="BM460" i="1"/>
  <c r="Z460" i="1"/>
  <c r="Y460" i="1"/>
  <c r="BP460" i="1" s="1"/>
  <c r="BP459" i="1"/>
  <c r="BO459" i="1"/>
  <c r="BN459" i="1"/>
  <c r="BM459" i="1"/>
  <c r="Z459" i="1"/>
  <c r="Y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Y159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Y667" i="1" s="1"/>
  <c r="Z132" i="1"/>
  <c r="BN132" i="1"/>
  <c r="Z134" i="1"/>
  <c r="BN134" i="1"/>
  <c r="Y142" i="1"/>
  <c r="Z140" i="1"/>
  <c r="Z141" i="1" s="1"/>
  <c r="BN140" i="1"/>
  <c r="Y141" i="1"/>
  <c r="BP152" i="1"/>
  <c r="BN152" i="1"/>
  <c r="Z152" i="1"/>
  <c r="Z153" i="1" s="1"/>
  <c r="Y154" i="1"/>
  <c r="BP157" i="1"/>
  <c r="BN157" i="1"/>
  <c r="Z157" i="1"/>
  <c r="Z159" i="1" s="1"/>
  <c r="Y173" i="1"/>
  <c r="BP170" i="1"/>
  <c r="BN170" i="1"/>
  <c r="Z170" i="1"/>
  <c r="Y177" i="1"/>
  <c r="BP188" i="1"/>
  <c r="BN188" i="1"/>
  <c r="Z188" i="1"/>
  <c r="BP192" i="1"/>
  <c r="BN192" i="1"/>
  <c r="Z192" i="1"/>
  <c r="Y217" i="1"/>
  <c r="BP209" i="1"/>
  <c r="BN209" i="1"/>
  <c r="Z209" i="1"/>
  <c r="Z216" i="1" s="1"/>
  <c r="F9" i="1"/>
  <c r="J9" i="1"/>
  <c r="Y48" i="1"/>
  <c r="Y65" i="1"/>
  <c r="BP146" i="1"/>
  <c r="BN146" i="1"/>
  <c r="Z146" i="1"/>
  <c r="Z148" i="1" s="1"/>
  <c r="BP168" i="1"/>
  <c r="BN168" i="1"/>
  <c r="Z168" i="1"/>
  <c r="Z172" i="1" s="1"/>
  <c r="Y172" i="1"/>
  <c r="BP176" i="1"/>
  <c r="BN176" i="1"/>
  <c r="Z176" i="1"/>
  <c r="Z177" i="1" s="1"/>
  <c r="Y178" i="1"/>
  <c r="I675" i="1"/>
  <c r="Y183" i="1"/>
  <c r="BP182" i="1"/>
  <c r="BN182" i="1"/>
  <c r="Z182" i="1"/>
  <c r="Z183" i="1" s="1"/>
  <c r="Y184" i="1"/>
  <c r="Y195" i="1"/>
  <c r="BP186" i="1"/>
  <c r="BN186" i="1"/>
  <c r="Y666" i="1" s="1"/>
  <c r="Y668" i="1" s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G675" i="1"/>
  <c r="Y149" i="1"/>
  <c r="H675" i="1"/>
  <c r="Y165" i="1"/>
  <c r="J675" i="1"/>
  <c r="Y200" i="1"/>
  <c r="Y669" i="1" s="1"/>
  <c r="Z211" i="1"/>
  <c r="BN211" i="1"/>
  <c r="Z213" i="1"/>
  <c r="BN213" i="1"/>
  <c r="Z215" i="1"/>
  <c r="BN215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Z383" i="1"/>
  <c r="Z386" i="1" s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Y465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5" i="1"/>
  <c r="BN515" i="1"/>
  <c r="Z51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BP558" i="1"/>
  <c r="BN558" i="1"/>
  <c r="Z558" i="1"/>
  <c r="Y577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83" i="1"/>
  <c r="BP580" i="1"/>
  <c r="BN580" i="1"/>
  <c r="Z580" i="1"/>
  <c r="BP587" i="1"/>
  <c r="BN587" i="1"/>
  <c r="Z587" i="1"/>
  <c r="AF675" i="1"/>
  <c r="Y610" i="1"/>
  <c r="Y611" i="1"/>
  <c r="BP603" i="1"/>
  <c r="BN603" i="1"/>
  <c r="Z603" i="1"/>
  <c r="BP605" i="1"/>
  <c r="BN605" i="1"/>
  <c r="Z605" i="1"/>
  <c r="Y251" i="1"/>
  <c r="Y309" i="1"/>
  <c r="Y337" i="1"/>
  <c r="Y352" i="1"/>
  <c r="Y363" i="1"/>
  <c r="Y405" i="1"/>
  <c r="Y425" i="1"/>
  <c r="Y451" i="1"/>
  <c r="Z464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8" i="1"/>
  <c r="BP512" i="1"/>
  <c r="BN512" i="1"/>
  <c r="Z512" i="1"/>
  <c r="Z517" i="1" s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AD675" i="1"/>
  <c r="Y554" i="1"/>
  <c r="BP539" i="1"/>
  <c r="BN539" i="1"/>
  <c r="Z539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9" i="1"/>
  <c r="BN559" i="1"/>
  <c r="Z559" i="1"/>
  <c r="Y561" i="1"/>
  <c r="BP565" i="1"/>
  <c r="BN565" i="1"/>
  <c r="Z565" i="1"/>
  <c r="Z577" i="1" s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AA675" i="1"/>
  <c r="Y510" i="1"/>
  <c r="AB675" i="1"/>
  <c r="Y525" i="1"/>
  <c r="Y595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G675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554" i="1" l="1"/>
  <c r="Z610" i="1"/>
  <c r="Z560" i="1"/>
  <c r="X668" i="1"/>
  <c r="Z627" i="1"/>
  <c r="Z583" i="1"/>
  <c r="Z425" i="1"/>
  <c r="Z410" i="1"/>
  <c r="Z399" i="1"/>
  <c r="Z393" i="1"/>
  <c r="Z363" i="1"/>
  <c r="Z194" i="1"/>
  <c r="Z89" i="1"/>
  <c r="Z48" i="1"/>
  <c r="Z670" i="1" s="1"/>
  <c r="Y665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<sst xmlns="http://schemas.openxmlformats.org/spreadsheetml/2006/main" count="3132" uniqueCount="1102">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</sst>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464</v>
      </c>
      <c r="Y43" s="770">
        <f t="shared" si="6"/>
        <v>464.40000000000003</v>
      </c>
      <c r="Z43" s="36">
        <f>IFERROR(IF(Y43=0,"",ROUNDUP(Y43/H43,0)*0.01898),"")</f>
        <v>0.81613999999999998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482.68888888888887</v>
      </c>
      <c r="BN43" s="64">
        <f t="shared" si="8"/>
        <v>483.10500000000002</v>
      </c>
      <c r="BO43" s="64">
        <f t="shared" si="9"/>
        <v>0.67129629629629628</v>
      </c>
      <c r="BP43" s="64">
        <f t="shared" si="10"/>
        <v>0.671875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97</v>
      </c>
      <c r="Y44" s="770">
        <f t="shared" si="6"/>
        <v>100.8</v>
      </c>
      <c r="Z44" s="36">
        <f>IFERROR(IF(Y44=0,"",ROUNDUP(Y44/H44,0)*0.01898),"")</f>
        <v>0.17082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100.76741071428572</v>
      </c>
      <c r="BN44" s="64">
        <f t="shared" si="8"/>
        <v>104.715</v>
      </c>
      <c r="BO44" s="64">
        <f t="shared" si="9"/>
        <v>0.13532366071428573</v>
      </c>
      <c r="BP44" s="64">
        <f t="shared" si="10"/>
        <v>0.140625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51.623677248677247</v>
      </c>
      <c r="Y48" s="771">
        <f>IFERROR(Y42/H42,"0")+IFERROR(Y43/H43,"0")+IFERROR(Y44/H44,"0")+IFERROR(Y45/H45,"0")+IFERROR(Y46/H46,"0")+IFERROR(Y47/H47,"0")</f>
        <v>52</v>
      </c>
      <c r="Z48" s="771">
        <f>IFERROR(IF(Z42="",0,Z42),"0")+IFERROR(IF(Z43="",0,Z43),"0")+IFERROR(IF(Z44="",0,Z44),"0")+IFERROR(IF(Z45="",0,Z45),"0")+IFERROR(IF(Z46="",0,Z46),"0")+IFERROR(IF(Z47="",0,Z47),"0")</f>
        <v>0.98695999999999995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561</v>
      </c>
      <c r="Y49" s="771">
        <f>IFERROR(SUM(Y42:Y47),"0")</f>
        <v>565.20000000000005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252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262.14999999999998</v>
      </c>
      <c r="BN58" s="64">
        <f t="shared" si="13"/>
        <v>269.64000000000004</v>
      </c>
      <c r="BO58" s="64">
        <f t="shared" si="14"/>
        <v>0.36458333333333331</v>
      </c>
      <c r="BP58" s="64">
        <f t="shared" si="15"/>
        <v>0.37500000000000006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120</v>
      </c>
      <c r="Y61" s="770">
        <f t="shared" si="11"/>
        <v>120</v>
      </c>
      <c r="Z61" s="36">
        <f>IFERROR(IF(Y61=0,"",ROUNDUP(Y61/H61,0)*0.00902),"")</f>
        <v>0.27060000000000001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126.3</v>
      </c>
      <c r="BN61" s="64">
        <f t="shared" si="13"/>
        <v>126.3</v>
      </c>
      <c r="BO61" s="64">
        <f t="shared" si="14"/>
        <v>0.22727272727272729</v>
      </c>
      <c r="BP61" s="64">
        <f t="shared" si="15"/>
        <v>0.22727272727272729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53.333333333333329</v>
      </c>
      <c r="Y64" s="771">
        <f>IFERROR(Y57/H57,"0")+IFERROR(Y58/H58,"0")+IFERROR(Y59/H59,"0")+IFERROR(Y60/H60,"0")+IFERROR(Y61/H61,"0")+IFERROR(Y62/H62,"0")+IFERROR(Y63/H63,"0")</f>
        <v>54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0.7261200000000001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372</v>
      </c>
      <c r="Y65" s="771">
        <f>IFERROR(SUM(Y57:Y63),"0")</f>
        <v>379.20000000000005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464</v>
      </c>
      <c r="Y67" s="770">
        <f>IFERROR(IF(X67="",0,CEILING((X67/$H67),1)*$H67),"")</f>
        <v>464.40000000000003</v>
      </c>
      <c r="Z67" s="36">
        <f>IFERROR(IF(Y67=0,"",ROUNDUP(Y67/H67,0)*0.01898),"")</f>
        <v>0.81613999999999998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482.68888888888887</v>
      </c>
      <c r="BN67" s="64">
        <f>IFERROR(Y67*I67/H67,"0")</f>
        <v>483.10500000000002</v>
      </c>
      <c r="BO67" s="64">
        <f>IFERROR(1/J67*(X67/H67),"0")</f>
        <v>0.67129629629629628</v>
      </c>
      <c r="BP67" s="64">
        <f>IFERROR(1/J67*(Y67/H67),"0")</f>
        <v>0.671875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42.962962962962962</v>
      </c>
      <c r="Y71" s="771">
        <f>IFERROR(Y67/H67,"0")+IFERROR(Y68/H68,"0")+IFERROR(Y69/H69,"0")+IFERROR(Y70/H70,"0")</f>
        <v>43</v>
      </c>
      <c r="Z71" s="771">
        <f>IFERROR(IF(Z67="",0,Z67),"0")+IFERROR(IF(Z68="",0,Z68),"0")+IFERROR(IF(Z69="",0,Z69),"0")+IFERROR(IF(Z70="",0,Z70),"0")</f>
        <v>0.81613999999999998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464</v>
      </c>
      <c r="Y72" s="771">
        <f>IFERROR(SUM(Y67:Y70),"0")</f>
        <v>464.40000000000003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131</v>
      </c>
      <c r="Y84" s="770">
        <f t="shared" si="21"/>
        <v>134.4</v>
      </c>
      <c r="Z84" s="36">
        <f>IFERROR(IF(Y84=0,"",ROUNDUP(Y84/H84,0)*0.01898),"")</f>
        <v>0.30368000000000001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137.78392857142859</v>
      </c>
      <c r="BN84" s="64">
        <f t="shared" si="23"/>
        <v>141.36000000000001</v>
      </c>
      <c r="BO84" s="64">
        <f t="shared" si="24"/>
        <v>0.24367559523809523</v>
      </c>
      <c r="BP84" s="64">
        <f t="shared" si="25"/>
        <v>0.25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15.595238095238095</v>
      </c>
      <c r="Y89" s="771">
        <f>IFERROR(Y83/H83,"0")+IFERROR(Y84/H84,"0")+IFERROR(Y85/H85,"0")+IFERROR(Y86/H86,"0")+IFERROR(Y87/H87,"0")+IFERROR(Y88/H88,"0")</f>
        <v>16</v>
      </c>
      <c r="Z89" s="771">
        <f>IFERROR(IF(Z83="",0,Z83),"0")+IFERROR(IF(Z84="",0,Z84),"0")+IFERROR(IF(Z85="",0,Z85),"0")+IFERROR(IF(Z86="",0,Z86),"0")+IFERROR(IF(Z87="",0,Z87),"0")+IFERROR(IF(Z88="",0,Z88),"0")</f>
        <v>0.30368000000000001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131</v>
      </c>
      <c r="Y90" s="771">
        <f>IFERROR(SUM(Y83:Y88),"0")</f>
        <v>134.4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463</v>
      </c>
      <c r="Y99" s="770">
        <f>IFERROR(IF(X99="",0,CEILING((X99/$H99),1)*$H99),"")</f>
        <v>464.40000000000003</v>
      </c>
      <c r="Z99" s="36">
        <f>IFERROR(IF(Y99=0,"",ROUNDUP(Y99/H99,0)*0.01898),"")</f>
        <v>0.81613999999999998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481.64861111111099</v>
      </c>
      <c r="BN99" s="64">
        <f>IFERROR(Y99*I99/H99,"0")</f>
        <v>483.10500000000002</v>
      </c>
      <c r="BO99" s="64">
        <f>IFERROR(1/J99*(X99/H99),"0")</f>
        <v>0.66984953703703698</v>
      </c>
      <c r="BP99" s="64">
        <f>IFERROR(1/J99*(Y99/H99),"0")</f>
        <v>0.671875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42.870370370370367</v>
      </c>
      <c r="Y102" s="771">
        <f>IFERROR(Y99/H99,"0")+IFERROR(Y100/H100,"0")+IFERROR(Y101/H101,"0")</f>
        <v>43</v>
      </c>
      <c r="Z102" s="771">
        <f>IFERROR(IF(Z99="",0,Z99),"0")+IFERROR(IF(Z100="",0,Z100),"0")+IFERROR(IF(Z101="",0,Z101),"0")</f>
        <v>0.81613999999999998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463</v>
      </c>
      <c r="Y103" s="771">
        <f>IFERROR(SUM(Y99:Y101),"0")</f>
        <v>464.40000000000003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157</v>
      </c>
      <c r="Y106" s="770">
        <f t="shared" si="26"/>
        <v>159.6</v>
      </c>
      <c r="Z106" s="36">
        <f>IFERROR(IF(Y106=0,"",ROUNDUP(Y106/H106,0)*0.01898),"")</f>
        <v>0.36062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166.70035714285714</v>
      </c>
      <c r="BN106" s="64">
        <f t="shared" si="28"/>
        <v>169.46100000000001</v>
      </c>
      <c r="BO106" s="64">
        <f t="shared" si="29"/>
        <v>0.29203869047619047</v>
      </c>
      <c r="BP106" s="64">
        <f t="shared" si="30"/>
        <v>0.296875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119</v>
      </c>
      <c r="Y107" s="770">
        <f t="shared" si="26"/>
        <v>121.50000000000001</v>
      </c>
      <c r="Z107" s="36">
        <f>IFERROR(IF(Y107=0,"",ROUNDUP(Y107/H107,0)*0.00651),"")</f>
        <v>0.29294999999999999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130.10666666666665</v>
      </c>
      <c r="BN107" s="64">
        <f t="shared" si="28"/>
        <v>132.84</v>
      </c>
      <c r="BO107" s="64">
        <f t="shared" si="29"/>
        <v>0.24216524216524216</v>
      </c>
      <c r="BP107" s="64">
        <f t="shared" si="30"/>
        <v>0.24725274725274726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75</v>
      </c>
      <c r="Y109" s="770">
        <f t="shared" si="26"/>
        <v>75.600000000000009</v>
      </c>
      <c r="Z109" s="36">
        <f>IFERROR(IF(Y109=0,"",ROUNDUP(Y109/H109,0)*0.00902),"")</f>
        <v>0.25256000000000001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82.999999999999986</v>
      </c>
      <c r="BN109" s="64">
        <f t="shared" si="28"/>
        <v>83.664000000000001</v>
      </c>
      <c r="BO109" s="64">
        <f t="shared" si="29"/>
        <v>0.21043771043771042</v>
      </c>
      <c r="BP109" s="64">
        <f t="shared" si="30"/>
        <v>0.21212121212121213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90.542328042328037</v>
      </c>
      <c r="Y111" s="771">
        <f>IFERROR(Y105/H105,"0")+IFERROR(Y106/H106,"0")+IFERROR(Y107/H107,"0")+IFERROR(Y108/H108,"0")+IFERROR(Y109/H109,"0")+IFERROR(Y110/H110,"0")</f>
        <v>92</v>
      </c>
      <c r="Z111" s="771">
        <f>IFERROR(IF(Z105="",0,Z105),"0")+IFERROR(IF(Z106="",0,Z106),"0")+IFERROR(IF(Z107="",0,Z107),"0")+IFERROR(IF(Z108="",0,Z108),"0")+IFERROR(IF(Z109="",0,Z109),"0")+IFERROR(IF(Z110="",0,Z110),"0")</f>
        <v>0.90612999999999999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351</v>
      </c>
      <c r="Y112" s="771">
        <f>IFERROR(SUM(Y105:Y110),"0")</f>
        <v>356.70000000000005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760</v>
      </c>
      <c r="Y116" s="770">
        <f>IFERROR(IF(X116="",0,CEILING((X116/$H116),1)*$H116),"")</f>
        <v>761.59999999999991</v>
      </c>
      <c r="Z116" s="36">
        <f>IFERROR(IF(Y116=0,"",ROUNDUP(Y116/H116,0)*0.01898),"")</f>
        <v>1.29064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789.51785714285722</v>
      </c>
      <c r="BN116" s="64">
        <f>IFERROR(Y116*I116/H116,"0")</f>
        <v>791.18</v>
      </c>
      <c r="BO116" s="64">
        <f>IFERROR(1/J116*(X116/H116),"0")</f>
        <v>1.0602678571428572</v>
      </c>
      <c r="BP116" s="64">
        <f>IFERROR(1/J116*(Y116/H116),"0")</f>
        <v>1.0625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29</v>
      </c>
      <c r="Y118" s="770">
        <f>IFERROR(IF(X118="",0,CEILING((X118/$H118),1)*$H118),"")</f>
        <v>31.5</v>
      </c>
      <c r="Z118" s="36">
        <f>IFERROR(IF(Y118=0,"",ROUNDUP(Y118/H118,0)*0.00902),"")</f>
        <v>6.3140000000000002E-2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30.353333333333335</v>
      </c>
      <c r="BN118" s="64">
        <f>IFERROR(Y118*I118/H118,"0")</f>
        <v>32.97</v>
      </c>
      <c r="BO118" s="64">
        <f>IFERROR(1/J118*(X118/H118),"0")</f>
        <v>4.8821548821548821E-2</v>
      </c>
      <c r="BP118" s="64">
        <f>IFERROR(1/J118*(Y118/H118),"0")</f>
        <v>5.3030303030303032E-2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74.301587301587304</v>
      </c>
      <c r="Y120" s="771">
        <f>IFERROR(Y115/H115,"0")+IFERROR(Y116/H116,"0")+IFERROR(Y117/H117,"0")+IFERROR(Y118/H118,"0")+IFERROR(Y119/H119,"0")</f>
        <v>75</v>
      </c>
      <c r="Z120" s="771">
        <f>IFERROR(IF(Z115="",0,Z115),"0")+IFERROR(IF(Z116="",0,Z116),"0")+IFERROR(IF(Z117="",0,Z117),"0")+IFERROR(IF(Z118="",0,Z118),"0")+IFERROR(IF(Z119="",0,Z119),"0")</f>
        <v>1.35378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789</v>
      </c>
      <c r="Y121" s="771">
        <f>IFERROR(SUM(Y115:Y119),"0")</f>
        <v>793.09999999999991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73</v>
      </c>
      <c r="Y123" s="770">
        <f>IFERROR(IF(X123="",0,CEILING((X123/$H123),1)*$H123),"")</f>
        <v>75.600000000000009</v>
      </c>
      <c r="Z123" s="36">
        <f>IFERROR(IF(Y123=0,"",ROUNDUP(Y123/H123,0)*0.01898),"")</f>
        <v>0.13286000000000001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75.940277777777766</v>
      </c>
      <c r="BN123" s="64">
        <f>IFERROR(Y123*I123/H123,"0")</f>
        <v>78.64500000000001</v>
      </c>
      <c r="BO123" s="64">
        <f>IFERROR(1/J123*(X123/H123),"0")</f>
        <v>0.10561342592592592</v>
      </c>
      <c r="BP123" s="64">
        <f>IFERROR(1/J123*(Y123/H123),"0")</f>
        <v>0.109375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144</v>
      </c>
      <c r="Y125" s="770">
        <f>IFERROR(IF(X125="",0,CEILING((X125/$H125),1)*$H125),"")</f>
        <v>144</v>
      </c>
      <c r="Z125" s="36">
        <f>IFERROR(IF(Y125=0,"",ROUNDUP(Y125/H125,0)*0.00651),"")</f>
        <v>0.3906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154.80000000000001</v>
      </c>
      <c r="BN125" s="64">
        <f>IFERROR(Y125*I125/H125,"0")</f>
        <v>154.80000000000001</v>
      </c>
      <c r="BO125" s="64">
        <f>IFERROR(1/J125*(X125/H125),"0")</f>
        <v>0.32967032967032972</v>
      </c>
      <c r="BP125" s="64">
        <f>IFERROR(1/J125*(Y125/H125),"0")</f>
        <v>0.32967032967032972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66.759259259259252</v>
      </c>
      <c r="Y126" s="771">
        <f>IFERROR(Y123/H123,"0")+IFERROR(Y124/H124,"0")+IFERROR(Y125/H125,"0")</f>
        <v>67</v>
      </c>
      <c r="Z126" s="771">
        <f>IFERROR(IF(Z123="",0,Z123),"0")+IFERROR(IF(Z124="",0,Z124),"0")+IFERROR(IF(Z125="",0,Z125),"0")</f>
        <v>0.52346000000000004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217</v>
      </c>
      <c r="Y127" s="771">
        <f>IFERROR(SUM(Y123:Y125),"0")</f>
        <v>219.60000000000002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175</v>
      </c>
      <c r="Y129" s="770">
        <f t="shared" ref="Y129:Y135" si="31">IFERROR(IF(X129="",0,CEILING((X129/$H129),1)*$H129),"")</f>
        <v>176.4</v>
      </c>
      <c r="Z129" s="36">
        <f>IFERROR(IF(Y129=0,"",ROUNDUP(Y129/H129,0)*0.01898),"")</f>
        <v>0.39857999999999999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185.6875</v>
      </c>
      <c r="BN129" s="64">
        <f t="shared" ref="BN129:BN135" si="33">IFERROR(Y129*I129/H129,"0")</f>
        <v>187.173</v>
      </c>
      <c r="BO129" s="64">
        <f t="shared" ref="BO129:BO135" si="34">IFERROR(1/J129*(X129/H129),"0")</f>
        <v>0.32552083333333331</v>
      </c>
      <c r="BP129" s="64">
        <f t="shared" ref="BP129:BP135" si="35">IFERROR(1/J129*(Y129/H129),"0")</f>
        <v>0.328125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37</v>
      </c>
      <c r="Y133" s="770">
        <f t="shared" si="31"/>
        <v>37.800000000000004</v>
      </c>
      <c r="Z133" s="36">
        <f>IFERROR(IF(Y133=0,"",ROUNDUP(Y133/H133,0)*0.00651),"")</f>
        <v>9.1139999999999999E-2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40.453333333333333</v>
      </c>
      <c r="BN133" s="64">
        <f t="shared" si="33"/>
        <v>41.328000000000003</v>
      </c>
      <c r="BO133" s="64">
        <f t="shared" si="34"/>
        <v>7.5295075295075301E-2</v>
      </c>
      <c r="BP133" s="64">
        <f t="shared" si="35"/>
        <v>7.6923076923076927E-2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34.537037037037038</v>
      </c>
      <c r="Y136" s="771">
        <f>IFERROR(Y129/H129,"0")+IFERROR(Y130/H130,"0")+IFERROR(Y131/H131,"0")+IFERROR(Y132/H132,"0")+IFERROR(Y133/H133,"0")+IFERROR(Y134/H134,"0")+IFERROR(Y135/H135,"0")</f>
        <v>35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0.48971999999999999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212</v>
      </c>
      <c r="Y137" s="771">
        <f>IFERROR(SUM(Y129:Y135),"0")</f>
        <v>214.20000000000002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275</v>
      </c>
      <c r="Y186" s="770">
        <f t="shared" ref="Y186:Y193" si="36">IFERROR(IF(X186="",0,CEILING((X186/$H186),1)*$H186),"")</f>
        <v>277.2</v>
      </c>
      <c r="Z186" s="36">
        <f>IFERROR(IF(Y186=0,"",ROUNDUP(Y186/H186,0)*0.00902),"")</f>
        <v>0.59532000000000007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292.67857142857139</v>
      </c>
      <c r="BN186" s="64">
        <f t="shared" ref="BN186:BN193" si="38">IFERROR(Y186*I186/H186,"0")</f>
        <v>295.01999999999992</v>
      </c>
      <c r="BO186" s="64">
        <f t="shared" ref="BO186:BO193" si="39">IFERROR(1/J186*(X186/H186),"0")</f>
        <v>0.49603174603174599</v>
      </c>
      <c r="BP186" s="64">
        <f t="shared" ref="BP186:BP193" si="40">IFERROR(1/J186*(Y186/H186),"0")</f>
        <v>0.5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164</v>
      </c>
      <c r="Y188" s="770">
        <f t="shared" si="36"/>
        <v>168</v>
      </c>
      <c r="Z188" s="36">
        <f>IFERROR(IF(Y188=0,"",ROUNDUP(Y188/H188,0)*0.00902),"")</f>
        <v>0.36080000000000001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172.2</v>
      </c>
      <c r="BN188" s="64">
        <f t="shared" si="38"/>
        <v>176.39999999999998</v>
      </c>
      <c r="BO188" s="64">
        <f t="shared" si="39"/>
        <v>0.29581529581529581</v>
      </c>
      <c r="BP188" s="64">
        <f t="shared" si="40"/>
        <v>0.30303030303030304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158</v>
      </c>
      <c r="Y189" s="770">
        <f t="shared" si="36"/>
        <v>159.6</v>
      </c>
      <c r="Z189" s="36">
        <f>IFERROR(IF(Y189=0,"",ROUNDUP(Y189/H189,0)*0.00502),"")</f>
        <v>0.38152000000000003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167.78095238095236</v>
      </c>
      <c r="BN189" s="64">
        <f t="shared" si="38"/>
        <v>169.47999999999996</v>
      </c>
      <c r="BO189" s="64">
        <f t="shared" si="39"/>
        <v>0.32153032153032157</v>
      </c>
      <c r="BP189" s="64">
        <f t="shared" si="40"/>
        <v>0.3247863247863248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155</v>
      </c>
      <c r="Y191" s="770">
        <f t="shared" si="36"/>
        <v>155.4</v>
      </c>
      <c r="Z191" s="36">
        <f>IFERROR(IF(Y191=0,"",ROUNDUP(Y191/H191,0)*0.00502),"")</f>
        <v>0.37148000000000003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162.38095238095238</v>
      </c>
      <c r="BN191" s="64">
        <f t="shared" si="38"/>
        <v>162.80000000000001</v>
      </c>
      <c r="BO191" s="64">
        <f t="shared" si="39"/>
        <v>0.31542531542531543</v>
      </c>
      <c r="BP191" s="64">
        <f t="shared" si="40"/>
        <v>0.31623931623931628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253.57142857142856</v>
      </c>
      <c r="Y194" s="771">
        <f>IFERROR(Y186/H186,"0")+IFERROR(Y187/H187,"0")+IFERROR(Y188/H188,"0")+IFERROR(Y189/H189,"0")+IFERROR(Y190/H190,"0")+IFERROR(Y191/H191,"0")+IFERROR(Y192/H192,"0")+IFERROR(Y193/H193,"0")</f>
        <v>256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1.7091200000000002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752</v>
      </c>
      <c r="Y195" s="771">
        <f>IFERROR(SUM(Y186:Y193),"0")</f>
        <v>760.19999999999993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21</v>
      </c>
      <c r="Y204" s="770">
        <f>IFERROR(IF(X204="",0,CEILING((X204/$H204),1)*$H204),"")</f>
        <v>21</v>
      </c>
      <c r="Z204" s="36">
        <f>IFERROR(IF(Y204=0,"",ROUNDUP(Y204/H204,0)*0.00651),"")</f>
        <v>6.5100000000000005E-2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22.799999999999997</v>
      </c>
      <c r="BN204" s="64">
        <f>IFERROR(Y204*I204/H204,"0")</f>
        <v>22.799999999999997</v>
      </c>
      <c r="BO204" s="64">
        <f>IFERROR(1/J204*(X204/H204),"0")</f>
        <v>5.4945054945054951E-2</v>
      </c>
      <c r="BP204" s="64">
        <f>IFERROR(1/J204*(Y204/H204),"0")</f>
        <v>5.4945054945054951E-2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10</v>
      </c>
      <c r="Y205" s="771">
        <f>IFERROR(Y203/H203,"0")+IFERROR(Y204/H204,"0")</f>
        <v>10</v>
      </c>
      <c r="Z205" s="771">
        <f>IFERROR(IF(Z203="",0,Z203),"0")+IFERROR(IF(Z204="",0,Z204),"0")</f>
        <v>6.5100000000000005E-2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21</v>
      </c>
      <c r="Y206" s="771">
        <f>IFERROR(SUM(Y203:Y204),"0")</f>
        <v>21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356</v>
      </c>
      <c r="Y208" s="770">
        <f t="shared" ref="Y208:Y215" si="41">IFERROR(IF(X208="",0,CEILING((X208/$H208),1)*$H208),"")</f>
        <v>356.40000000000003</v>
      </c>
      <c r="Z208" s="36">
        <f>IFERROR(IF(Y208=0,"",ROUNDUP(Y208/H208,0)*0.00902),"")</f>
        <v>0.59532000000000007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369.84444444444443</v>
      </c>
      <c r="BN208" s="64">
        <f t="shared" ref="BN208:BN215" si="43">IFERROR(Y208*I208/H208,"0")</f>
        <v>370.26</v>
      </c>
      <c r="BO208" s="64">
        <f t="shared" ref="BO208:BO215" si="44">IFERROR(1/J208*(X208/H208),"0")</f>
        <v>0.49943883277216611</v>
      </c>
      <c r="BP208" s="64">
        <f t="shared" ref="BP208:BP215" si="45">IFERROR(1/J208*(Y208/H208),"0")</f>
        <v>0.5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496</v>
      </c>
      <c r="Y209" s="770">
        <f t="shared" si="41"/>
        <v>496.8</v>
      </c>
      <c r="Z209" s="36">
        <f>IFERROR(IF(Y209=0,"",ROUNDUP(Y209/H209,0)*0.00902),"")</f>
        <v>0.82984000000000002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515.28888888888889</v>
      </c>
      <c r="BN209" s="64">
        <f t="shared" si="43"/>
        <v>516.12</v>
      </c>
      <c r="BO209" s="64">
        <f t="shared" si="44"/>
        <v>0.69584736251402912</v>
      </c>
      <c r="BP209" s="64">
        <f t="shared" si="45"/>
        <v>0.69696969696969702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340</v>
      </c>
      <c r="Y211" s="770">
        <f t="shared" si="41"/>
        <v>340.20000000000005</v>
      </c>
      <c r="Z211" s="36">
        <f>IFERROR(IF(Y211=0,"",ROUNDUP(Y211/H211,0)*0.00902),"")</f>
        <v>0.56825999999999999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353.22222222222223</v>
      </c>
      <c r="BN211" s="64">
        <f t="shared" si="43"/>
        <v>353.43000000000006</v>
      </c>
      <c r="BO211" s="64">
        <f t="shared" si="44"/>
        <v>0.47699214365881032</v>
      </c>
      <c r="BP211" s="64">
        <f t="shared" si="45"/>
        <v>0.47727272727272735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86</v>
      </c>
      <c r="Y212" s="770">
        <f t="shared" si="41"/>
        <v>86.4</v>
      </c>
      <c r="Z212" s="36">
        <f>IFERROR(IF(Y212=0,"",ROUNDUP(Y212/H212,0)*0.00502),"")</f>
        <v>0.24096000000000001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92.211111111111109</v>
      </c>
      <c r="BN212" s="64">
        <f t="shared" si="43"/>
        <v>92.64</v>
      </c>
      <c r="BO212" s="64">
        <f t="shared" si="44"/>
        <v>0.20417853751187087</v>
      </c>
      <c r="BP212" s="64">
        <f t="shared" si="45"/>
        <v>0.20512820512820515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71</v>
      </c>
      <c r="Y213" s="770">
        <f t="shared" si="41"/>
        <v>72</v>
      </c>
      <c r="Z213" s="36">
        <f>IFERROR(IF(Y213=0,"",ROUNDUP(Y213/H213,0)*0.00502),"")</f>
        <v>0.20080000000000001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74.944444444444443</v>
      </c>
      <c r="BN213" s="64">
        <f t="shared" si="43"/>
        <v>75.999999999999986</v>
      </c>
      <c r="BO213" s="64">
        <f t="shared" si="44"/>
        <v>0.16856600189933524</v>
      </c>
      <c r="BP213" s="64">
        <f t="shared" si="45"/>
        <v>0.17094017094017094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70</v>
      </c>
      <c r="Y215" s="770">
        <f t="shared" si="41"/>
        <v>70.2</v>
      </c>
      <c r="Z215" s="36">
        <f>IFERROR(IF(Y215=0,"",ROUNDUP(Y215/H215,0)*0.00502),"")</f>
        <v>0.19578000000000001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73.888888888888886</v>
      </c>
      <c r="BN215" s="64">
        <f t="shared" si="43"/>
        <v>74.099999999999994</v>
      </c>
      <c r="BO215" s="64">
        <f t="shared" si="44"/>
        <v>0.16619183285849953</v>
      </c>
      <c r="BP215" s="64">
        <f t="shared" si="45"/>
        <v>0.16666666666666669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346.85185185185185</v>
      </c>
      <c r="Y216" s="771">
        <f>IFERROR(Y208/H208,"0")+IFERROR(Y209/H209,"0")+IFERROR(Y210/H210,"0")+IFERROR(Y211/H211,"0")+IFERROR(Y212/H212,"0")+IFERROR(Y213/H213,"0")+IFERROR(Y214/H214,"0")+IFERROR(Y215/H215,"0")</f>
        <v>348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2.63096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1419</v>
      </c>
      <c r="Y217" s="771">
        <f>IFERROR(SUM(Y208:Y215),"0")</f>
        <v>1422.0000000000002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32</v>
      </c>
      <c r="Y220" s="770">
        <f t="shared" si="46"/>
        <v>39</v>
      </c>
      <c r="Z220" s="36">
        <f>IFERROR(IF(Y220=0,"",ROUNDUP(Y220/H220,0)*0.01898),"")</f>
        <v>9.4899999999999998E-2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34.129230769230773</v>
      </c>
      <c r="BN220" s="64">
        <f t="shared" si="48"/>
        <v>41.595000000000006</v>
      </c>
      <c r="BO220" s="64">
        <f t="shared" si="49"/>
        <v>6.4102564102564111E-2</v>
      </c>
      <c r="BP220" s="64">
        <f t="shared" si="50"/>
        <v>7.8125E-2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713</v>
      </c>
      <c r="Y222" s="770">
        <f t="shared" si="46"/>
        <v>713.4</v>
      </c>
      <c r="Z222" s="36">
        <f>IFERROR(IF(Y222=0,"",ROUNDUP(Y222/H222,0)*0.01898),"")</f>
        <v>1.55636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755.53413793103459</v>
      </c>
      <c r="BN222" s="64">
        <f t="shared" si="48"/>
        <v>755.95799999999997</v>
      </c>
      <c r="BO222" s="64">
        <f t="shared" si="49"/>
        <v>1.2805316091954024</v>
      </c>
      <c r="BP222" s="64">
        <f t="shared" si="50"/>
        <v>1.28125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276</v>
      </c>
      <c r="Y223" s="770">
        <f t="shared" si="46"/>
        <v>276</v>
      </c>
      <c r="Z223" s="36">
        <f t="shared" ref="Z223:Z229" si="51">IFERROR(IF(Y223=0,"",ROUNDUP(Y223/H223,0)*0.00651),"")</f>
        <v>0.74865000000000004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307.05</v>
      </c>
      <c r="BN223" s="64">
        <f t="shared" si="48"/>
        <v>307.05</v>
      </c>
      <c r="BO223" s="64">
        <f t="shared" si="49"/>
        <v>0.63186813186813195</v>
      </c>
      <c r="BP223" s="64">
        <f t="shared" si="50"/>
        <v>0.63186813186813195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582</v>
      </c>
      <c r="Y225" s="770">
        <f t="shared" si="46"/>
        <v>583.19999999999993</v>
      </c>
      <c r="Z225" s="36">
        <f t="shared" si="51"/>
        <v>1.5819300000000001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643.11000000000013</v>
      </c>
      <c r="BN225" s="64">
        <f t="shared" si="48"/>
        <v>644.43599999999992</v>
      </c>
      <c r="BO225" s="64">
        <f t="shared" si="49"/>
        <v>1.3324175824175826</v>
      </c>
      <c r="BP225" s="64">
        <f t="shared" si="50"/>
        <v>1.3351648351648351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444</v>
      </c>
      <c r="Y226" s="770">
        <f t="shared" si="46"/>
        <v>444</v>
      </c>
      <c r="Z226" s="36">
        <f t="shared" si="51"/>
        <v>1.20435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490.62000000000006</v>
      </c>
      <c r="BN226" s="64">
        <f t="shared" si="48"/>
        <v>490.62000000000006</v>
      </c>
      <c r="BO226" s="64">
        <f t="shared" si="49"/>
        <v>1.0164835164835166</v>
      </c>
      <c r="BP226" s="64">
        <f t="shared" si="50"/>
        <v>1.0164835164835166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155</v>
      </c>
      <c r="Y228" s="770">
        <f t="shared" si="46"/>
        <v>156</v>
      </c>
      <c r="Z228" s="36">
        <f t="shared" si="51"/>
        <v>0.42315000000000003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171.27500000000001</v>
      </c>
      <c r="BN228" s="64">
        <f t="shared" si="48"/>
        <v>172.38000000000002</v>
      </c>
      <c r="BO228" s="64">
        <f t="shared" si="49"/>
        <v>0.35485347985347993</v>
      </c>
      <c r="BP228" s="64">
        <f t="shared" si="50"/>
        <v>0.35714285714285715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277</v>
      </c>
      <c r="Y229" s="770">
        <f t="shared" si="46"/>
        <v>278.39999999999998</v>
      </c>
      <c r="Z229" s="36">
        <f t="shared" si="51"/>
        <v>0.75516000000000005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306.77749999999997</v>
      </c>
      <c r="BN229" s="64">
        <f t="shared" si="48"/>
        <v>308.32799999999997</v>
      </c>
      <c r="BO229" s="64">
        <f t="shared" si="49"/>
        <v>0.63415750915750924</v>
      </c>
      <c r="BP229" s="64">
        <f t="shared" si="50"/>
        <v>0.63736263736263743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808.55658709106979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811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6.3644999999999996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2479</v>
      </c>
      <c r="Y231" s="771">
        <f>IFERROR(SUM(Y219:Y229),"0")</f>
        <v>2490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52</v>
      </c>
      <c r="Y237" s="770">
        <f t="shared" si="52"/>
        <v>52.8</v>
      </c>
      <c r="Z237" s="36">
        <f>IFERROR(IF(Y237=0,"",ROUNDUP(Y237/H237,0)*0.00651),"")</f>
        <v>0.14322000000000001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57.46</v>
      </c>
      <c r="BN237" s="64">
        <f t="shared" si="54"/>
        <v>58.344000000000001</v>
      </c>
      <c r="BO237" s="64">
        <f t="shared" si="55"/>
        <v>0.11904761904761907</v>
      </c>
      <c r="BP237" s="64">
        <f t="shared" si="56"/>
        <v>0.12087912087912089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25</v>
      </c>
      <c r="Y238" s="770">
        <f t="shared" si="52"/>
        <v>26.4</v>
      </c>
      <c r="Z238" s="36">
        <f>IFERROR(IF(Y238=0,"",ROUNDUP(Y238/H238,0)*0.00651),"")</f>
        <v>7.1610000000000007E-2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27.625</v>
      </c>
      <c r="BN238" s="64">
        <f t="shared" si="54"/>
        <v>29.172000000000001</v>
      </c>
      <c r="BO238" s="64">
        <f t="shared" si="55"/>
        <v>5.7234432234432246E-2</v>
      </c>
      <c r="BP238" s="64">
        <f t="shared" si="56"/>
        <v>6.0439560439560447E-2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32.083333333333336</v>
      </c>
      <c r="Y239" s="771">
        <f>IFERROR(Y233/H233,"0")+IFERROR(Y234/H234,"0")+IFERROR(Y235/H235,"0")+IFERROR(Y236/H236,"0")+IFERROR(Y237/H237,"0")+IFERROR(Y238/H238,"0")</f>
        <v>33</v>
      </c>
      <c r="Z239" s="771">
        <f>IFERROR(IF(Z233="",0,Z233),"0")+IFERROR(IF(Z234="",0,Z234),"0")+IFERROR(IF(Z235="",0,Z235),"0")+IFERROR(IF(Z236="",0,Z236),"0")+IFERROR(IF(Z237="",0,Z237),"0")+IFERROR(IF(Z238="",0,Z238),"0")</f>
        <v>0.21483000000000002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77</v>
      </c>
      <c r="Y240" s="771">
        <f>IFERROR(SUM(Y233:Y238),"0")</f>
        <v>79.199999999999989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16</v>
      </c>
      <c r="Y260" s="770">
        <f t="shared" si="62"/>
        <v>16</v>
      </c>
      <c r="Z260" s="36">
        <f>IFERROR(IF(Y260=0,"",ROUNDUP(Y260/H260,0)*0.00902),"")</f>
        <v>3.6080000000000001E-2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16.84</v>
      </c>
      <c r="BN260" s="64">
        <f t="shared" si="64"/>
        <v>16.84</v>
      </c>
      <c r="BO260" s="64">
        <f t="shared" si="65"/>
        <v>3.0303030303030304E-2</v>
      </c>
      <c r="BP260" s="64">
        <f t="shared" si="66"/>
        <v>3.0303030303030304E-2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4</v>
      </c>
      <c r="Y264" s="771">
        <f>IFERROR(Y255/H255,"0")+IFERROR(Y256/H256,"0")+IFERROR(Y257/H257,"0")+IFERROR(Y258/H258,"0")+IFERROR(Y259/H259,"0")+IFERROR(Y260/H260,"0")+IFERROR(Y261/H261,"0")+IFERROR(Y262/H262,"0")+IFERROR(Y263/H263,"0")</f>
        <v>4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3.6080000000000001E-2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16</v>
      </c>
      <c r="Y265" s="771">
        <f>IFERROR(SUM(Y255:Y263),"0")</f>
        <v>16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128</v>
      </c>
      <c r="Y300" s="770">
        <f t="shared" si="72"/>
        <v>129.6</v>
      </c>
      <c r="Z300" s="36">
        <f>IFERROR(IF(Y300=0,"",ROUNDUP(Y300/H300,0)*0.00651),"")</f>
        <v>0.35154000000000002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141.44000000000003</v>
      </c>
      <c r="BN300" s="64">
        <f t="shared" si="74"/>
        <v>143.20800000000003</v>
      </c>
      <c r="BO300" s="64">
        <f t="shared" si="75"/>
        <v>0.29304029304029305</v>
      </c>
      <c r="BP300" s="64">
        <f t="shared" si="76"/>
        <v>0.2967032967032967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280</v>
      </c>
      <c r="Y301" s="770">
        <f t="shared" si="72"/>
        <v>280.8</v>
      </c>
      <c r="Z301" s="36">
        <f>IFERROR(IF(Y301=0,"",ROUNDUP(Y301/H301,0)*0.00651),"")</f>
        <v>0.76167000000000007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301</v>
      </c>
      <c r="BN301" s="64">
        <f t="shared" si="74"/>
        <v>301.86</v>
      </c>
      <c r="BO301" s="64">
        <f t="shared" si="75"/>
        <v>0.64102564102564108</v>
      </c>
      <c r="BP301" s="64">
        <f t="shared" si="76"/>
        <v>0.64285714285714302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170</v>
      </c>
      <c r="Y303" s="771">
        <f>IFERROR(Y297/H297,"0")+IFERROR(Y298/H298,"0")+IFERROR(Y299/H299,"0")+IFERROR(Y300/H300,"0")+IFERROR(Y301/H301,"0")+IFERROR(Y302/H302,"0")</f>
        <v>171</v>
      </c>
      <c r="Z303" s="771">
        <f>IFERROR(IF(Z297="",0,Z297),"0")+IFERROR(IF(Z298="",0,Z298),"0")+IFERROR(IF(Z299="",0,Z299),"0")+IFERROR(IF(Z300="",0,Z300),"0")+IFERROR(IF(Z301="",0,Z301),"0")+IFERROR(IF(Z302="",0,Z302),"0")</f>
        <v>1.11321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408</v>
      </c>
      <c r="Y304" s="771">
        <f>IFERROR(SUM(Y297:Y302),"0")</f>
        <v>410.4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192</v>
      </c>
      <c r="Y382" s="770">
        <f>IFERROR(IF(X382="",0,CEILING((X382/$H382),1)*$H382),"")</f>
        <v>193.20000000000002</v>
      </c>
      <c r="Z382" s="36">
        <f>IFERROR(IF(Y382=0,"",ROUNDUP(Y382/H382,0)*0.01898),"")</f>
        <v>0.43653999999999998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203.86285714285714</v>
      </c>
      <c r="BN382" s="64">
        <f>IFERROR(Y382*I382/H382,"0")</f>
        <v>205.13700000000003</v>
      </c>
      <c r="BO382" s="64">
        <f>IFERROR(1/J382*(X382/H382),"0")</f>
        <v>0.35714285714285715</v>
      </c>
      <c r="BP382" s="64">
        <f>IFERROR(1/J382*(Y382/H382),"0")</f>
        <v>0.359375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316</v>
      </c>
      <c r="Y383" s="770">
        <f>IFERROR(IF(X383="",0,CEILING((X383/$H383),1)*$H383),"")</f>
        <v>319.8</v>
      </c>
      <c r="Z383" s="36">
        <f>IFERROR(IF(Y383=0,"",ROUNDUP(Y383/H383,0)*0.01898),"")</f>
        <v>0.77817999999999998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337.02615384615387</v>
      </c>
      <c r="BN383" s="64">
        <f>IFERROR(Y383*I383/H383,"0")</f>
        <v>341.07900000000006</v>
      </c>
      <c r="BO383" s="64">
        <f>IFERROR(1/J383*(X383/H383),"0")</f>
        <v>0.63301282051282048</v>
      </c>
      <c r="BP383" s="64">
        <f>IFERROR(1/J383*(Y383/H383),"0")</f>
        <v>0.640625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196</v>
      </c>
      <c r="Y385" s="770">
        <f>IFERROR(IF(X385="",0,CEILING((X385/$H385),1)*$H385),"")</f>
        <v>201.60000000000002</v>
      </c>
      <c r="Z385" s="36">
        <f>IFERROR(IF(Y385=0,"",ROUNDUP(Y385/H385,0)*0.01898),"")</f>
        <v>0.45552000000000004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208.10999999999999</v>
      </c>
      <c r="BN385" s="64">
        <f>IFERROR(Y385*I385/H385,"0")</f>
        <v>214.05600000000001</v>
      </c>
      <c r="BO385" s="64">
        <f>IFERROR(1/J385*(X385/H385),"0")</f>
        <v>0.36458333333333331</v>
      </c>
      <c r="BP385" s="64">
        <f>IFERROR(1/J385*(Y385/H385),"0")</f>
        <v>0.375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86.703296703296701</v>
      </c>
      <c r="Y386" s="771">
        <f>IFERROR(Y382/H382,"0")+IFERROR(Y383/H383,"0")+IFERROR(Y384/H384,"0")+IFERROR(Y385/H385,"0")</f>
        <v>88</v>
      </c>
      <c r="Z386" s="771">
        <f>IFERROR(IF(Z382="",0,Z382),"0")+IFERROR(IF(Z383="",0,Z383),"0")+IFERROR(IF(Z384="",0,Z384),"0")+IFERROR(IF(Z385="",0,Z385),"0")</f>
        <v>1.6702400000000002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704</v>
      </c>
      <c r="Y387" s="771">
        <f>IFERROR(SUM(Y382:Y385),"0")</f>
        <v>714.6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3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3.38</v>
      </c>
      <c r="BN403" s="64">
        <f>IFERROR(Y403*I403/H403,"0")</f>
        <v>4.056</v>
      </c>
      <c r="BO403" s="64">
        <f>IFERROR(1/J403*(X403/H403),"0")</f>
        <v>9.1575091575091579E-3</v>
      </c>
      <c r="BP403" s="64">
        <f>IFERROR(1/J403*(Y403/H403),"0")</f>
        <v>1.098901098901099E-2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1.6666666666666665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3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910</v>
      </c>
      <c r="Y416" s="770">
        <f t="shared" si="87"/>
        <v>915</v>
      </c>
      <c r="Z416" s="36">
        <f>IFERROR(IF(Y416=0,"",ROUNDUP(Y416/H416,0)*0.02175),"")</f>
        <v>1.3267499999999999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939.12000000000012</v>
      </c>
      <c r="BN416" s="64">
        <f t="shared" si="89"/>
        <v>944.28000000000009</v>
      </c>
      <c r="BO416" s="64">
        <f t="shared" si="90"/>
        <v>1.2638888888888888</v>
      </c>
      <c r="BP416" s="64">
        <f t="shared" si="91"/>
        <v>1.2708333333333333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856</v>
      </c>
      <c r="Y418" s="770">
        <f t="shared" si="87"/>
        <v>870</v>
      </c>
      <c r="Z418" s="36">
        <f>IFERROR(IF(Y418=0,"",ROUNDUP(Y418/H418,0)*0.02175),"")</f>
        <v>1.2614999999999998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883.39200000000005</v>
      </c>
      <c r="BN418" s="64">
        <f t="shared" si="89"/>
        <v>897.84</v>
      </c>
      <c r="BO418" s="64">
        <f t="shared" si="90"/>
        <v>1.1888888888888889</v>
      </c>
      <c r="BP418" s="64">
        <f t="shared" si="91"/>
        <v>1.2083333333333333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1737</v>
      </c>
      <c r="Y420" s="770">
        <f t="shared" si="87"/>
        <v>1740</v>
      </c>
      <c r="Z420" s="36">
        <f>IFERROR(IF(Y420=0,"",ROUNDUP(Y420/H420,0)*0.02175),"")</f>
        <v>2.5229999999999997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1792.5840000000001</v>
      </c>
      <c r="BN420" s="64">
        <f t="shared" si="89"/>
        <v>1795.68</v>
      </c>
      <c r="BO420" s="64">
        <f t="shared" si="90"/>
        <v>2.4124999999999996</v>
      </c>
      <c r="BP420" s="64">
        <f t="shared" si="91"/>
        <v>2.4166666666666665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233.53333333333333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5.1112499999999992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3503</v>
      </c>
      <c r="Y426" s="771">
        <f>IFERROR(SUM(Y415:Y424),"0")</f>
        <v>3525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392</v>
      </c>
      <c r="Y428" s="770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404.54399999999998</v>
      </c>
      <c r="BN428" s="64">
        <f>IFERROR(Y428*I428/H428,"0")</f>
        <v>417.96000000000004</v>
      </c>
      <c r="BO428" s="64">
        <f>IFERROR(1/J428*(X428/H428),"0")</f>
        <v>0.5444444444444444</v>
      </c>
      <c r="BP428" s="64">
        <f>IFERROR(1/J428*(Y428/H428),"0")</f>
        <v>0.5625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26.133333333333333</v>
      </c>
      <c r="Y430" s="771">
        <f>IFERROR(Y428/H428,"0")+IFERROR(Y429/H429,"0")</f>
        <v>27</v>
      </c>
      <c r="Z430" s="771">
        <f>IFERROR(IF(Z428="",0,Z428),"0")+IFERROR(IF(Z429="",0,Z429),"0")</f>
        <v>0.58724999999999994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392</v>
      </c>
      <c r="Y431" s="771">
        <f>IFERROR(SUM(Y428:Y429),"0")</f>
        <v>405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94</v>
      </c>
      <c r="Y438" s="770">
        <f>IFERROR(IF(X438="",0,CEILING((X438/$H438),1)*$H438),"")</f>
        <v>99</v>
      </c>
      <c r="Z438" s="36">
        <f>IFERROR(IF(Y438=0,"",ROUNDUP(Y438/H438,0)*0.01898),"")</f>
        <v>0.20877999999999999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99.420666666666676</v>
      </c>
      <c r="BN438" s="64">
        <f>IFERROR(Y438*I438/H438,"0")</f>
        <v>104.709</v>
      </c>
      <c r="BO438" s="64">
        <f>IFERROR(1/J438*(X438/H438),"0")</f>
        <v>0.16319444444444445</v>
      </c>
      <c r="BP438" s="64">
        <f>IFERROR(1/J438*(Y438/H438),"0")</f>
        <v>0.171875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10.444444444444445</v>
      </c>
      <c r="Y439" s="771">
        <f>IFERROR(Y438/H438,"0")</f>
        <v>11</v>
      </c>
      <c r="Z439" s="771">
        <f>IFERROR(IF(Z438="",0,Z438),"0")</f>
        <v>0.20877999999999999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94</v>
      </c>
      <c r="Y440" s="771">
        <f>IFERROR(SUM(Y438:Y438),"0")</f>
        <v>99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925</v>
      </c>
      <c r="Y459" s="770">
        <f>IFERROR(IF(X459="",0,CEILING((X459/$H459),1)*$H459),"")</f>
        <v>927</v>
      </c>
      <c r="Z459" s="36">
        <f>IFERROR(IF(Y459=0,"",ROUNDUP(Y459/H459,0)*0.01898),"")</f>
        <v>1.9549400000000001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978.3416666666667</v>
      </c>
      <c r="BN459" s="64">
        <f>IFERROR(Y459*I459/H459,"0")</f>
        <v>980.45699999999988</v>
      </c>
      <c r="BO459" s="64">
        <f>IFERROR(1/J459*(X459/H459),"0")</f>
        <v>1.6059027777777777</v>
      </c>
      <c r="BP459" s="64">
        <f>IFERROR(1/J459*(Y459/H459),"0")</f>
        <v>1.609375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102.77777777777777</v>
      </c>
      <c r="Y464" s="771">
        <f>IFERROR(Y459/H459,"0")+IFERROR(Y460/H460,"0")+IFERROR(Y461/H461,"0")+IFERROR(Y462/H462,"0")+IFERROR(Y463/H463,"0")</f>
        <v>103</v>
      </c>
      <c r="Z464" s="771">
        <f>IFERROR(IF(Z459="",0,Z459),"0")+IFERROR(IF(Z460="",0,Z460),"0")+IFERROR(IF(Z461="",0,Z461),"0")+IFERROR(IF(Z462="",0,Z462),"0")+IFERROR(IF(Z463="",0,Z463),"0")</f>
        <v>1.9549400000000001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925</v>
      </c>
      <c r="Y465" s="771">
        <f>IFERROR(SUM(Y459:Y463),"0")</f>
        <v>927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177</v>
      </c>
      <c r="Y539" s="770">
        <f t="shared" ref="Y539:Y553" si="103">IFERROR(IF(X539="",0,CEILING((X539/$H539),1)*$H539),"")</f>
        <v>179.52</v>
      </c>
      <c r="Z539" s="36">
        <f t="shared" ref="Z539:Z544" si="104">IFERROR(IF(Y539=0,"",ROUNDUP(Y539/H539,0)*0.01196),"")</f>
        <v>0.40664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189.06818181818181</v>
      </c>
      <c r="BN539" s="64">
        <f t="shared" ref="BN539:BN553" si="106">IFERROR(Y539*I539/H539,"0")</f>
        <v>191.76</v>
      </c>
      <c r="BO539" s="64">
        <f t="shared" ref="BO539:BO553" si="107">IFERROR(1/J539*(X539/H539),"0")</f>
        <v>0.32233391608391609</v>
      </c>
      <c r="BP539" s="64">
        <f t="shared" ref="BP539:BP553" si="108">IFERROR(1/J539*(Y539/H539),"0")</f>
        <v>0.32692307692307693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206</v>
      </c>
      <c r="Y540" s="770">
        <f t="shared" si="103"/>
        <v>211.20000000000002</v>
      </c>
      <c r="Z540" s="36">
        <f t="shared" si="104"/>
        <v>0.47839999999999999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220.04545454545453</v>
      </c>
      <c r="BN540" s="64">
        <f t="shared" si="106"/>
        <v>225.60000000000002</v>
      </c>
      <c r="BO540" s="64">
        <f t="shared" si="107"/>
        <v>0.37514568764568768</v>
      </c>
      <c r="BP540" s="64">
        <f t="shared" si="108"/>
        <v>0.38461538461538464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810</v>
      </c>
      <c r="Y542" s="770">
        <f t="shared" si="103"/>
        <v>813.12</v>
      </c>
      <c r="Z542" s="36">
        <f t="shared" si="104"/>
        <v>1.8418399999999999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865.22727272727263</v>
      </c>
      <c r="BN542" s="64">
        <f t="shared" si="106"/>
        <v>868.56</v>
      </c>
      <c r="BO542" s="64">
        <f t="shared" si="107"/>
        <v>1.4750874125874127</v>
      </c>
      <c r="BP542" s="64">
        <f t="shared" si="108"/>
        <v>1.4807692307692308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862</v>
      </c>
      <c r="Y544" s="770">
        <f t="shared" si="103"/>
        <v>865.92000000000007</v>
      </c>
      <c r="Z544" s="36">
        <f t="shared" si="104"/>
        <v>1.9614400000000001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920.77272727272714</v>
      </c>
      <c r="BN544" s="64">
        <f t="shared" si="106"/>
        <v>924.96</v>
      </c>
      <c r="BO544" s="64">
        <f t="shared" si="107"/>
        <v>1.5697843822843822</v>
      </c>
      <c r="BP544" s="64">
        <f t="shared" si="108"/>
        <v>1.5769230769230771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60</v>
      </c>
      <c r="Y545" s="770">
        <f t="shared" si="103"/>
        <v>61.2</v>
      </c>
      <c r="Z545" s="36">
        <f>IFERROR(IF(Y545=0,"",ROUNDUP(Y545/H545,0)*0.00902),"")</f>
        <v>0.15334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63.5</v>
      </c>
      <c r="BN545" s="64">
        <f t="shared" si="106"/>
        <v>64.77000000000001</v>
      </c>
      <c r="BO545" s="64">
        <f t="shared" si="107"/>
        <v>0.12626262626262627</v>
      </c>
      <c r="BP545" s="64">
        <f t="shared" si="108"/>
        <v>0.12878787878787878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405.87121212121212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409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4.8416600000000001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2115</v>
      </c>
      <c r="Y555" s="771">
        <f>IFERROR(SUM(Y539:Y553),"0")</f>
        <v>2130.96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333</v>
      </c>
      <c r="Y563" s="770">
        <f t="shared" ref="Y563:Y576" si="109">IFERROR(IF(X563="",0,CEILING((X563/$H563),1)*$H563),"")</f>
        <v>337.92</v>
      </c>
      <c r="Z563" s="36">
        <f>IFERROR(IF(Y563=0,"",ROUNDUP(Y563/H563,0)*0.01196),"")</f>
        <v>0.76544000000000001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355.70454545454544</v>
      </c>
      <c r="BN563" s="64">
        <f t="shared" ref="BN563:BN576" si="111">IFERROR(Y563*I563/H563,"0")</f>
        <v>360.96</v>
      </c>
      <c r="BO563" s="64">
        <f t="shared" ref="BO563:BO576" si="112">IFERROR(1/J563*(X563/H563),"0")</f>
        <v>0.60642482517482521</v>
      </c>
      <c r="BP563" s="64">
        <f t="shared" ref="BP563:BP576" si="113">IFERROR(1/J563*(Y563/H563),"0")</f>
        <v>0.61538461538461542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413</v>
      </c>
      <c r="Y565" s="770">
        <f t="shared" si="109"/>
        <v>417.12</v>
      </c>
      <c r="Z565" s="36">
        <f>IFERROR(IF(Y565=0,"",ROUNDUP(Y565/H565,0)*0.01196),"")</f>
        <v>0.94484000000000001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441.15909090909082</v>
      </c>
      <c r="BN565" s="64">
        <f t="shared" si="111"/>
        <v>445.55999999999995</v>
      </c>
      <c r="BO565" s="64">
        <f t="shared" si="112"/>
        <v>0.75211247086247091</v>
      </c>
      <c r="BP565" s="64">
        <f t="shared" si="113"/>
        <v>0.75961538461538469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338</v>
      </c>
      <c r="Y567" s="770">
        <f t="shared" si="109"/>
        <v>343.2</v>
      </c>
      <c r="Z567" s="36">
        <f>IFERROR(IF(Y567=0,"",ROUNDUP(Y567/H567,0)*0.01196),"")</f>
        <v>0.77739999999999998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361.0454545454545</v>
      </c>
      <c r="BN567" s="64">
        <f t="shared" si="111"/>
        <v>366.59999999999997</v>
      </c>
      <c r="BO567" s="64">
        <f t="shared" si="112"/>
        <v>0.61553030303030309</v>
      </c>
      <c r="BP567" s="64">
        <f t="shared" si="113"/>
        <v>0.625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205.30303030303031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208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2.4876800000000001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1084</v>
      </c>
      <c r="Y578" s="771">
        <f>IFERROR(SUM(Y563:Y576),"0")</f>
        <v>1098.24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17553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17694.72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18548.416712481489</v>
      </c>
      <c r="Y666" s="771">
        <f>IFERROR(SUM(BN22:BN662),"0")</f>
        <v>18698.136000000002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19323.416712481489</v>
      </c>
      <c r="Y668" s="771">
        <f>GrossWeightTotalR+PalletQtyTotalR*25</f>
        <v>19473.136000000002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3170.7796649391476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3194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35.93701999999999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565.20000000000005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978.00000000000011</v>
      </c>
      <c r="E675" s="46">
        <f>IFERROR(Y99*1,"0")+IFERROR(Y100*1,"0")+IFERROR(Y101*1,"0")+IFERROR(Y105*1,"0")+IFERROR(Y106*1,"0")+IFERROR(Y107*1,"0")+IFERROR(Y108*1,"0")+IFERROR(Y109*1,"0")+IFERROR(Y110*1,"0")</f>
        <v>821.1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1226.8999999999999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760.19999999999993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4012.2000000000003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410.4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714.6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4029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927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3229.2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2025-02-13T07:00:22Z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