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F64194D-8948-423C-B9B0-17E574F72A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Y240" i="1" s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Y22" i="1"/>
  <c r="B675" i="1" s="1"/>
  <c r="P22" i="1"/>
  <c r="H10" i="1"/>
  <c r="A9" i="1"/>
  <c r="F10" i="1" s="1"/>
  <c r="D7" i="1"/>
  <c r="Q6" i="1"/>
  <c r="P2" i="1"/>
  <c r="X668" i="1" l="1"/>
  <c r="Y64" i="1"/>
  <c r="Y72" i="1"/>
  <c r="Y80" i="1"/>
  <c r="Y112" i="1"/>
  <c r="Y137" i="1"/>
  <c r="Y172" i="1"/>
  <c r="Y178" i="1"/>
  <c r="Y184" i="1"/>
  <c r="Y194" i="1"/>
  <c r="Y201" i="1"/>
  <c r="BP225" i="1"/>
  <c r="BN225" i="1"/>
  <c r="Z225" i="1"/>
  <c r="Y231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H9" i="1"/>
  <c r="A10" i="1"/>
  <c r="Y24" i="1"/>
  <c r="Y33" i="1"/>
  <c r="Y49" i="1"/>
  <c r="Y53" i="1"/>
  <c r="Y90" i="1"/>
  <c r="Y96" i="1"/>
  <c r="Y103" i="1"/>
  <c r="Y121" i="1"/>
  <c r="Y127" i="1"/>
  <c r="Y141" i="1"/>
  <c r="Y148" i="1"/>
  <c r="Y154" i="1"/>
  <c r="Y159" i="1"/>
  <c r="Y205" i="1"/>
  <c r="Y217" i="1"/>
  <c r="BP221" i="1"/>
  <c r="BN221" i="1"/>
  <c r="Z221" i="1"/>
  <c r="BP229" i="1"/>
  <c r="BN229" i="1"/>
  <c r="Z229" i="1"/>
  <c r="Y239" i="1"/>
  <c r="BP233" i="1"/>
  <c r="BN233" i="1"/>
  <c r="Z233" i="1"/>
  <c r="BP238" i="1"/>
  <c r="BN238" i="1"/>
  <c r="Z238" i="1"/>
  <c r="Y252" i="1"/>
  <c r="BP243" i="1"/>
  <c r="BN243" i="1"/>
  <c r="Z243" i="1"/>
  <c r="BP247" i="1"/>
  <c r="BN247" i="1"/>
  <c r="Z247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D675" i="1"/>
  <c r="Z58" i="1"/>
  <c r="Z64" i="1" s="1"/>
  <c r="BN58" i="1"/>
  <c r="Z60" i="1"/>
  <c r="BN60" i="1"/>
  <c r="Z62" i="1"/>
  <c r="BN62" i="1"/>
  <c r="Y65" i="1"/>
  <c r="Z68" i="1"/>
  <c r="Z71" i="1" s="1"/>
  <c r="BN68" i="1"/>
  <c r="Z70" i="1"/>
  <c r="BN70" i="1"/>
  <c r="Z74" i="1"/>
  <c r="BN74" i="1"/>
  <c r="BP74" i="1"/>
  <c r="Z76" i="1"/>
  <c r="BN76" i="1"/>
  <c r="Z78" i="1"/>
  <c r="BN78" i="1"/>
  <c r="Z84" i="1"/>
  <c r="Z89" i="1" s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Z172" i="1" s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Z464" i="1" s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451" i="1"/>
  <c r="Z230" i="1"/>
  <c r="Z194" i="1"/>
  <c r="Z136" i="1"/>
  <c r="Z111" i="1"/>
  <c r="Z102" i="1"/>
  <c r="Z80" i="1"/>
  <c r="Z33" i="1"/>
  <c r="Y669" i="1"/>
  <c r="Y666" i="1"/>
  <c r="Z239" i="1"/>
  <c r="Y665" i="1"/>
  <c r="Y667" i="1"/>
  <c r="Z670" i="1"/>
  <c r="Z251" i="1"/>
  <c r="Z435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<sst xmlns="http://schemas.openxmlformats.org/spreadsheetml/2006/main" count="3132" uniqueCount="1102">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</sst>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7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170</v>
      </c>
      <c r="Y43" s="770">
        <f t="shared" si="6"/>
        <v>172.8</v>
      </c>
      <c r="Z43" s="36">
        <f>IFERROR(IF(Y43=0,"",ROUNDUP(Y43/H43,0)*0.01898),"")</f>
        <v>0.30368000000000001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176.8472222222222</v>
      </c>
      <c r="BN43" s="64">
        <f t="shared" si="8"/>
        <v>179.76</v>
      </c>
      <c r="BO43" s="64">
        <f t="shared" si="9"/>
        <v>0.24594907407407407</v>
      </c>
      <c r="BP43" s="64">
        <f t="shared" si="10"/>
        <v>0.25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49</v>
      </c>
      <c r="Y44" s="770">
        <f t="shared" si="6"/>
        <v>56</v>
      </c>
      <c r="Z44" s="36">
        <f>IFERROR(IF(Y44=0,"",ROUNDUP(Y44/H44,0)*0.01898),"")</f>
        <v>9.4899999999999998E-2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50.903125000000003</v>
      </c>
      <c r="BN44" s="64">
        <f t="shared" si="8"/>
        <v>58.174999999999997</v>
      </c>
      <c r="BO44" s="64">
        <f t="shared" si="9"/>
        <v>6.8359375E-2</v>
      </c>
      <c r="BP44" s="64">
        <f t="shared" si="10"/>
        <v>7.8125E-2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20.11574074074074</v>
      </c>
      <c r="Y48" s="771">
        <f>IFERROR(Y42/H42,"0")+IFERROR(Y43/H43,"0")+IFERROR(Y44/H44,"0")+IFERROR(Y45/H45,"0")+IFERROR(Y46/H46,"0")+IFERROR(Y47/H47,"0")</f>
        <v>21</v>
      </c>
      <c r="Z48" s="771">
        <f>IFERROR(IF(Z42="",0,Z42),"0")+IFERROR(IF(Z43="",0,Z43),"0")+IFERROR(IF(Z44="",0,Z44),"0")+IFERROR(IF(Z45="",0,Z45),"0")+IFERROR(IF(Z46="",0,Z46),"0")+IFERROR(IF(Z47="",0,Z47),"0")</f>
        <v>0.39857999999999999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219</v>
      </c>
      <c r="Y49" s="771">
        <f>IFERROR(SUM(Y42:Y47),"0")</f>
        <v>228.8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27</v>
      </c>
      <c r="Y67" s="770">
        <f>IFERROR(IF(X67="",0,CEILING((X67/$H67),1)*$H67),"")</f>
        <v>32.400000000000006</v>
      </c>
      <c r="Z67" s="36">
        <f>IFERROR(IF(Y67=0,"",ROUNDUP(Y67/H67,0)*0.01898),"")</f>
        <v>5.6940000000000004E-2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28.087499999999995</v>
      </c>
      <c r="BN67" s="64">
        <f>IFERROR(Y67*I67/H67,"0")</f>
        <v>33.705000000000005</v>
      </c>
      <c r="BO67" s="64">
        <f>IFERROR(1/J67*(X67/H67),"0")</f>
        <v>3.90625E-2</v>
      </c>
      <c r="BP67" s="64">
        <f>IFERROR(1/J67*(Y67/H67),"0")</f>
        <v>4.6875000000000007E-2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2.5</v>
      </c>
      <c r="Y71" s="771">
        <f>IFERROR(Y67/H67,"0")+IFERROR(Y68/H68,"0")+IFERROR(Y69/H69,"0")+IFERROR(Y70/H70,"0")</f>
        <v>3.0000000000000004</v>
      </c>
      <c r="Z71" s="771">
        <f>IFERROR(IF(Z67="",0,Z67),"0")+IFERROR(IF(Z68="",0,Z68),"0")+IFERROR(IF(Z69="",0,Z69),"0")+IFERROR(IF(Z70="",0,Z70),"0")</f>
        <v>5.6940000000000004E-2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27</v>
      </c>
      <c r="Y72" s="771">
        <f>IFERROR(SUM(Y67:Y70),"0")</f>
        <v>32.400000000000006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29</v>
      </c>
      <c r="Y93" s="770">
        <f>IFERROR(IF(X93="",0,CEILING((X93/$H93),1)*$H93),"")</f>
        <v>33.6</v>
      </c>
      <c r="Z93" s="36">
        <f>IFERROR(IF(Y93=0,"",ROUNDUP(Y93/H93,0)*0.01898),"")</f>
        <v>7.5920000000000001E-2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30.791785714285716</v>
      </c>
      <c r="BN93" s="64">
        <f>IFERROR(Y93*I93/H93,"0")</f>
        <v>35.676000000000002</v>
      </c>
      <c r="BO93" s="64">
        <f>IFERROR(1/J93*(X93/H93),"0")</f>
        <v>5.3943452380952377E-2</v>
      </c>
      <c r="BP93" s="64">
        <f>IFERROR(1/J93*(Y93/H93),"0")</f>
        <v>6.25E-2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3.4523809523809521</v>
      </c>
      <c r="Y95" s="771">
        <f>IFERROR(Y92/H92,"0")+IFERROR(Y93/H93,"0")+IFERROR(Y94/H94,"0")</f>
        <v>4</v>
      </c>
      <c r="Z95" s="771">
        <f>IFERROR(IF(Z92="",0,Z92),"0")+IFERROR(IF(Z93="",0,Z93),"0")+IFERROR(IF(Z94="",0,Z94),"0")</f>
        <v>7.5920000000000001E-2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29</v>
      </c>
      <c r="Y96" s="771">
        <f>IFERROR(SUM(Y92:Y94),"0")</f>
        <v>33.6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150</v>
      </c>
      <c r="Y99" s="770">
        <f>IFERROR(IF(X99="",0,CEILING((X99/$H99),1)*$H99),"")</f>
        <v>151.20000000000002</v>
      </c>
      <c r="Z99" s="36">
        <f>IFERROR(IF(Y99=0,"",ROUNDUP(Y99/H99,0)*0.01898),"")</f>
        <v>0.26572000000000001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156.04166666666666</v>
      </c>
      <c r="BN99" s="64">
        <f>IFERROR(Y99*I99/H99,"0")</f>
        <v>157.29000000000002</v>
      </c>
      <c r="BO99" s="64">
        <f>IFERROR(1/J99*(X99/H99),"0")</f>
        <v>0.21701388888888887</v>
      </c>
      <c r="BP99" s="64">
        <f>IFERROR(1/J99*(Y99/H99),"0")</f>
        <v>0.21875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27</v>
      </c>
      <c r="Y101" s="770">
        <f>IFERROR(IF(X101="",0,CEILING((X101/$H101),1)*$H101),"")</f>
        <v>27</v>
      </c>
      <c r="Z101" s="36">
        <f>IFERROR(IF(Y101=0,"",ROUNDUP(Y101/H101,0)*0.00902),"")</f>
        <v>5.4120000000000001E-2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28.26</v>
      </c>
      <c r="BN101" s="64">
        <f>IFERROR(Y101*I101/H101,"0")</f>
        <v>28.26</v>
      </c>
      <c r="BO101" s="64">
        <f>IFERROR(1/J101*(X101/H101),"0")</f>
        <v>4.5454545454545456E-2</v>
      </c>
      <c r="BP101" s="64">
        <f>IFERROR(1/J101*(Y101/H101),"0")</f>
        <v>4.5454545454545456E-2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19.888888888888886</v>
      </c>
      <c r="Y102" s="771">
        <f>IFERROR(Y99/H99,"0")+IFERROR(Y100/H100,"0")+IFERROR(Y101/H101,"0")</f>
        <v>20</v>
      </c>
      <c r="Z102" s="771">
        <f>IFERROR(IF(Z99="",0,Z99),"0")+IFERROR(IF(Z100="",0,Z100),"0")+IFERROR(IF(Z101="",0,Z101),"0")</f>
        <v>0.31984000000000001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177</v>
      </c>
      <c r="Y103" s="771">
        <f>IFERROR(SUM(Y99:Y101),"0")</f>
        <v>178.20000000000002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80</v>
      </c>
      <c r="Y106" s="770">
        <f t="shared" si="26"/>
        <v>84</v>
      </c>
      <c r="Z106" s="36">
        <f>IFERROR(IF(Y106=0,"",ROUNDUP(Y106/H106,0)*0.01898),"")</f>
        <v>0.1898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84.942857142857136</v>
      </c>
      <c r="BN106" s="64">
        <f t="shared" si="28"/>
        <v>89.19</v>
      </c>
      <c r="BO106" s="64">
        <f t="shared" si="29"/>
        <v>0.14880952380952381</v>
      </c>
      <c r="BP106" s="64">
        <f t="shared" si="30"/>
        <v>0.15625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252</v>
      </c>
      <c r="Y107" s="770">
        <f t="shared" si="26"/>
        <v>253.8</v>
      </c>
      <c r="Z107" s="36">
        <f>IFERROR(IF(Y107=0,"",ROUNDUP(Y107/H107,0)*0.00651),"")</f>
        <v>0.61194000000000004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275.52</v>
      </c>
      <c r="BN107" s="64">
        <f t="shared" si="28"/>
        <v>277.488</v>
      </c>
      <c r="BO107" s="64">
        <f t="shared" si="29"/>
        <v>0.51282051282051289</v>
      </c>
      <c r="BP107" s="64">
        <f t="shared" si="30"/>
        <v>0.51648351648351654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102.85714285714285</v>
      </c>
      <c r="Y111" s="771">
        <f>IFERROR(Y105/H105,"0")+IFERROR(Y106/H106,"0")+IFERROR(Y107/H107,"0")+IFERROR(Y108/H108,"0")+IFERROR(Y109/H109,"0")+IFERROR(Y110/H110,"0")</f>
        <v>104</v>
      </c>
      <c r="Z111" s="771">
        <f>IFERROR(IF(Z105="",0,Z105),"0")+IFERROR(IF(Z106="",0,Z106),"0")+IFERROR(IF(Z107="",0,Z107),"0")+IFERROR(IF(Z108="",0,Z108),"0")+IFERROR(IF(Z109="",0,Z109),"0")+IFERROR(IF(Z110="",0,Z110),"0")</f>
        <v>0.80174000000000001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332</v>
      </c>
      <c r="Y112" s="771">
        <f>IFERROR(SUM(Y105:Y110),"0")</f>
        <v>337.8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233</v>
      </c>
      <c r="Y116" s="770">
        <f>IFERROR(IF(X116="",0,CEILING((X116/$H116),1)*$H116),"")</f>
        <v>235.2</v>
      </c>
      <c r="Z116" s="36">
        <f>IFERROR(IF(Y116=0,"",ROUNDUP(Y116/H116,0)*0.01898),"")</f>
        <v>0.39857999999999999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242.04955357142859</v>
      </c>
      <c r="BN116" s="64">
        <f>IFERROR(Y116*I116/H116,"0")</f>
        <v>244.33499999999998</v>
      </c>
      <c r="BO116" s="64">
        <f>IFERROR(1/J116*(X116/H116),"0")</f>
        <v>0.3250558035714286</v>
      </c>
      <c r="BP116" s="64">
        <f>IFERROR(1/J116*(Y116/H116),"0")</f>
        <v>0.328125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135</v>
      </c>
      <c r="Y118" s="770">
        <f>IFERROR(IF(X118="",0,CEILING((X118/$H118),1)*$H118),"")</f>
        <v>135</v>
      </c>
      <c r="Z118" s="36">
        <f>IFERROR(IF(Y118=0,"",ROUNDUP(Y118/H118,0)*0.00902),"")</f>
        <v>0.27060000000000001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141.30000000000001</v>
      </c>
      <c r="BN118" s="64">
        <f>IFERROR(Y118*I118/H118,"0")</f>
        <v>141.30000000000001</v>
      </c>
      <c r="BO118" s="64">
        <f>IFERROR(1/J118*(X118/H118),"0")</f>
        <v>0.22727272727272729</v>
      </c>
      <c r="BP118" s="64">
        <f>IFERROR(1/J118*(Y118/H118),"0")</f>
        <v>0.22727272727272729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50.803571428571431</v>
      </c>
      <c r="Y120" s="771">
        <f>IFERROR(Y115/H115,"0")+IFERROR(Y116/H116,"0")+IFERROR(Y117/H117,"0")+IFERROR(Y118/H118,"0")+IFERROR(Y119/H119,"0")</f>
        <v>51</v>
      </c>
      <c r="Z120" s="771">
        <f>IFERROR(IF(Z115="",0,Z115),"0")+IFERROR(IF(Z116="",0,Z116),"0")+IFERROR(IF(Z117="",0,Z117),"0")+IFERROR(IF(Z118="",0,Z118),"0")+IFERROR(IF(Z119="",0,Z119),"0")</f>
        <v>0.66918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368</v>
      </c>
      <c r="Y121" s="771">
        <f>IFERROR(SUM(Y115:Y119),"0")</f>
        <v>370.2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60</v>
      </c>
      <c r="Y123" s="770">
        <f>IFERROR(IF(X123="",0,CEILING((X123/$H123),1)*$H123),"")</f>
        <v>64.800000000000011</v>
      </c>
      <c r="Z123" s="36">
        <f>IFERROR(IF(Y123=0,"",ROUNDUP(Y123/H123,0)*0.01898),"")</f>
        <v>0.11388000000000001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62.416666666666657</v>
      </c>
      <c r="BN123" s="64">
        <f>IFERROR(Y123*I123/H123,"0")</f>
        <v>67.410000000000011</v>
      </c>
      <c r="BO123" s="64">
        <f>IFERROR(1/J123*(X123/H123),"0")</f>
        <v>8.6805555555555552E-2</v>
      </c>
      <c r="BP123" s="64">
        <f>IFERROR(1/J123*(Y123/H123),"0")</f>
        <v>9.3750000000000014E-2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26</v>
      </c>
      <c r="Y125" s="770">
        <f>IFERROR(IF(X125="",0,CEILING((X125/$H125),1)*$H125),"")</f>
        <v>26.4</v>
      </c>
      <c r="Z125" s="36">
        <f>IFERROR(IF(Y125=0,"",ROUNDUP(Y125/H125,0)*0.00651),"")</f>
        <v>7.1610000000000007E-2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27.95</v>
      </c>
      <c r="BN125" s="64">
        <f>IFERROR(Y125*I125/H125,"0")</f>
        <v>28.38</v>
      </c>
      <c r="BO125" s="64">
        <f>IFERROR(1/J125*(X125/H125),"0")</f>
        <v>5.9523809523809534E-2</v>
      </c>
      <c r="BP125" s="64">
        <f>IFERROR(1/J125*(Y125/H125),"0")</f>
        <v>6.0439560439560447E-2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16.388888888888889</v>
      </c>
      <c r="Y126" s="771">
        <f>IFERROR(Y123/H123,"0")+IFERROR(Y124/H124,"0")+IFERROR(Y125/H125,"0")</f>
        <v>17</v>
      </c>
      <c r="Z126" s="771">
        <f>IFERROR(IF(Z123="",0,Z123),"0")+IFERROR(IF(Z124="",0,Z124),"0")+IFERROR(IF(Z125="",0,Z125),"0")</f>
        <v>0.18549000000000002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86</v>
      </c>
      <c r="Y127" s="771">
        <f>IFERROR(SUM(Y123:Y125),"0")</f>
        <v>91.200000000000017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190</v>
      </c>
      <c r="Y129" s="770">
        <f t="shared" ref="Y129:Y135" si="31">IFERROR(IF(X129="",0,CEILING((X129/$H129),1)*$H129),"")</f>
        <v>193.20000000000002</v>
      </c>
      <c r="Z129" s="36">
        <f>IFERROR(IF(Y129=0,"",ROUNDUP(Y129/H129,0)*0.01898),"")</f>
        <v>0.43653999999999998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201.60357142857143</v>
      </c>
      <c r="BN129" s="64">
        <f t="shared" ref="BN129:BN135" si="33">IFERROR(Y129*I129/H129,"0")</f>
        <v>204.99900000000002</v>
      </c>
      <c r="BO129" s="64">
        <f t="shared" ref="BO129:BO135" si="34">IFERROR(1/J129*(X129/H129),"0")</f>
        <v>0.35342261904761901</v>
      </c>
      <c r="BP129" s="64">
        <f t="shared" ref="BP129:BP135" si="35">IFERROR(1/J129*(Y129/H129),"0")</f>
        <v>0.359375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338</v>
      </c>
      <c r="Y133" s="770">
        <f t="shared" si="31"/>
        <v>340.20000000000005</v>
      </c>
      <c r="Z133" s="36">
        <f>IFERROR(IF(Y133=0,"",ROUNDUP(Y133/H133,0)*0.00651),"")</f>
        <v>0.82025999999999999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369.54666666666662</v>
      </c>
      <c r="BN133" s="64">
        <f t="shared" si="33"/>
        <v>371.952</v>
      </c>
      <c r="BO133" s="64">
        <f t="shared" si="34"/>
        <v>0.68783068783068779</v>
      </c>
      <c r="BP133" s="64">
        <f t="shared" si="35"/>
        <v>0.6923076923076924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147.80423280423278</v>
      </c>
      <c r="Y136" s="771">
        <f>IFERROR(Y129/H129,"0")+IFERROR(Y130/H130,"0")+IFERROR(Y131/H131,"0")+IFERROR(Y132/H132,"0")+IFERROR(Y133/H133,"0")+IFERROR(Y134/H134,"0")+IFERROR(Y135/H135,"0")</f>
        <v>149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1.2567999999999999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528</v>
      </c>
      <c r="Y137" s="771">
        <f>IFERROR(SUM(Y129:Y135),"0")</f>
        <v>533.40000000000009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5</v>
      </c>
      <c r="Y182" s="770">
        <f>IFERROR(IF(X182="",0,CEILING((X182/$H182),1)*$H182),"")</f>
        <v>5.9399999999999995</v>
      </c>
      <c r="Z182" s="36">
        <f>IFERROR(IF(Y182=0,"",ROUNDUP(Y182/H182,0)*0.00502),"")</f>
        <v>1.506E-2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5.2525252525252526</v>
      </c>
      <c r="BN182" s="64">
        <f>IFERROR(Y182*I182/H182,"0")</f>
        <v>6.24</v>
      </c>
      <c r="BO182" s="64">
        <f>IFERROR(1/J182*(X182/H182),"0")</f>
        <v>1.0791677458344126E-2</v>
      </c>
      <c r="BP182" s="64">
        <f>IFERROR(1/J182*(Y182/H182),"0")</f>
        <v>1.282051282051282E-2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2.5252525252525251</v>
      </c>
      <c r="Y183" s="771">
        <f>IFERROR(Y182/H182,"0")</f>
        <v>2.9999999999999996</v>
      </c>
      <c r="Z183" s="771">
        <f>IFERROR(IF(Z182="",0,Z182),"0")</f>
        <v>1.506E-2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5</v>
      </c>
      <c r="Y184" s="771">
        <f>IFERROR(SUM(Y182:Y182),"0")</f>
        <v>5.9399999999999995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37</v>
      </c>
      <c r="Y189" s="770">
        <f t="shared" si="36"/>
        <v>37.800000000000004</v>
      </c>
      <c r="Z189" s="36">
        <f>IFERROR(IF(Y189=0,"",ROUNDUP(Y189/H189,0)*0.00502),"")</f>
        <v>9.0359999999999996E-2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39.290476190476191</v>
      </c>
      <c r="BN189" s="64">
        <f t="shared" si="38"/>
        <v>40.14</v>
      </c>
      <c r="BO189" s="64">
        <f t="shared" si="39"/>
        <v>7.5295075295075287E-2</v>
      </c>
      <c r="BP189" s="64">
        <f t="shared" si="40"/>
        <v>7.6923076923076927E-2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63</v>
      </c>
      <c r="Y191" s="770">
        <f t="shared" si="36"/>
        <v>63</v>
      </c>
      <c r="Z191" s="36">
        <f>IFERROR(IF(Y191=0,"",ROUNDUP(Y191/H191,0)*0.00502),"")</f>
        <v>0.15060000000000001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66.000000000000014</v>
      </c>
      <c r="BN191" s="64">
        <f t="shared" si="38"/>
        <v>66.000000000000014</v>
      </c>
      <c r="BO191" s="64">
        <f t="shared" si="39"/>
        <v>0.12820512820512822</v>
      </c>
      <c r="BP191" s="64">
        <f t="shared" si="40"/>
        <v>0.12820512820512822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47.61904761904762</v>
      </c>
      <c r="Y194" s="771">
        <f>IFERROR(Y186/H186,"0")+IFERROR(Y187/H187,"0")+IFERROR(Y188/H188,"0")+IFERROR(Y189/H189,"0")+IFERROR(Y190/H190,"0")+IFERROR(Y191/H191,"0")+IFERROR(Y192/H192,"0")+IFERROR(Y193/H193,"0")</f>
        <v>48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0.24096000000000001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100</v>
      </c>
      <c r="Y195" s="771">
        <f>IFERROR(SUM(Y186:Y193),"0")</f>
        <v>100.80000000000001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107</v>
      </c>
      <c r="Y209" s="770">
        <f t="shared" si="41"/>
        <v>108</v>
      </c>
      <c r="Z209" s="36">
        <f>IFERROR(IF(Y209=0,"",ROUNDUP(Y209/H209,0)*0.00902),"")</f>
        <v>0.1804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111.1611111111111</v>
      </c>
      <c r="BN209" s="64">
        <f t="shared" si="43"/>
        <v>112.19999999999999</v>
      </c>
      <c r="BO209" s="64">
        <f t="shared" si="44"/>
        <v>0.15011223344556676</v>
      </c>
      <c r="BP209" s="64">
        <f t="shared" si="45"/>
        <v>0.15151515151515152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30</v>
      </c>
      <c r="Y212" s="770">
        <f t="shared" si="41"/>
        <v>30.6</v>
      </c>
      <c r="Z212" s="36">
        <f>IFERROR(IF(Y212=0,"",ROUNDUP(Y212/H212,0)*0.00502),"")</f>
        <v>8.5339999999999999E-2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32.166666666666664</v>
      </c>
      <c r="BN212" s="64">
        <f t="shared" si="43"/>
        <v>32.81</v>
      </c>
      <c r="BO212" s="64">
        <f t="shared" si="44"/>
        <v>7.122507122507124E-2</v>
      </c>
      <c r="BP212" s="64">
        <f t="shared" si="45"/>
        <v>7.2649572649572655E-2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21</v>
      </c>
      <c r="Y213" s="770">
        <f t="shared" si="41"/>
        <v>21.6</v>
      </c>
      <c r="Z213" s="36">
        <f>IFERROR(IF(Y213=0,"",ROUNDUP(Y213/H213,0)*0.00502),"")</f>
        <v>6.0240000000000002E-2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22.166666666666664</v>
      </c>
      <c r="BN213" s="64">
        <f t="shared" si="43"/>
        <v>22.8</v>
      </c>
      <c r="BO213" s="64">
        <f t="shared" si="44"/>
        <v>4.9857549857549859E-2</v>
      </c>
      <c r="BP213" s="64">
        <f t="shared" si="45"/>
        <v>5.1282051282051287E-2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48.148148148148145</v>
      </c>
      <c r="Y216" s="771">
        <f>IFERROR(Y208/H208,"0")+IFERROR(Y209/H209,"0")+IFERROR(Y210/H210,"0")+IFERROR(Y211/H211,"0")+IFERROR(Y212/H212,"0")+IFERROR(Y213/H213,"0")+IFERROR(Y214/H214,"0")+IFERROR(Y215/H215,"0")</f>
        <v>49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0.32597999999999999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158</v>
      </c>
      <c r="Y217" s="771">
        <f>IFERROR(SUM(Y208:Y215),"0")</f>
        <v>160.19999999999999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26</v>
      </c>
      <c r="Y222" s="770">
        <f t="shared" si="46"/>
        <v>26.099999999999998</v>
      </c>
      <c r="Z222" s="36">
        <f>IFERROR(IF(Y222=0,"",ROUNDUP(Y222/H222,0)*0.01898),"")</f>
        <v>5.6940000000000004E-2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27.55103448275862</v>
      </c>
      <c r="BN222" s="64">
        <f t="shared" si="48"/>
        <v>27.656999999999996</v>
      </c>
      <c r="BO222" s="64">
        <f t="shared" si="49"/>
        <v>4.669540229885058E-2</v>
      </c>
      <c r="BP222" s="64">
        <f t="shared" si="50"/>
        <v>4.6875E-2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178</v>
      </c>
      <c r="Y223" s="770">
        <f t="shared" si="46"/>
        <v>180</v>
      </c>
      <c r="Z223" s="36">
        <f t="shared" ref="Z223:Z229" si="51">IFERROR(IF(Y223=0,"",ROUNDUP(Y223/H223,0)*0.00651),"")</f>
        <v>0.48825000000000002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198.02500000000001</v>
      </c>
      <c r="BN223" s="64">
        <f t="shared" si="48"/>
        <v>200.25</v>
      </c>
      <c r="BO223" s="64">
        <f t="shared" si="49"/>
        <v>0.40750915750915756</v>
      </c>
      <c r="BP223" s="64">
        <f t="shared" si="50"/>
        <v>0.41208791208791212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180</v>
      </c>
      <c r="Y225" s="770">
        <f t="shared" si="46"/>
        <v>180</v>
      </c>
      <c r="Z225" s="36">
        <f t="shared" si="51"/>
        <v>0.48825000000000002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198.9</v>
      </c>
      <c r="BN225" s="64">
        <f t="shared" si="48"/>
        <v>198.9</v>
      </c>
      <c r="BO225" s="64">
        <f t="shared" si="49"/>
        <v>0.41208791208791212</v>
      </c>
      <c r="BP225" s="64">
        <f t="shared" si="50"/>
        <v>0.41208791208791212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100</v>
      </c>
      <c r="Y226" s="770">
        <f t="shared" si="46"/>
        <v>100.8</v>
      </c>
      <c r="Z226" s="36">
        <f t="shared" si="51"/>
        <v>0.27342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110.5</v>
      </c>
      <c r="BN226" s="64">
        <f t="shared" si="48"/>
        <v>111.384</v>
      </c>
      <c r="BO226" s="64">
        <f t="shared" si="49"/>
        <v>0.22893772893772898</v>
      </c>
      <c r="BP226" s="64">
        <f t="shared" si="50"/>
        <v>0.23076923076923078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12</v>
      </c>
      <c r="Y228" s="770">
        <f t="shared" si="46"/>
        <v>12</v>
      </c>
      <c r="Z228" s="36">
        <f t="shared" si="51"/>
        <v>3.2550000000000003E-2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13.260000000000002</v>
      </c>
      <c r="BN228" s="64">
        <f t="shared" si="48"/>
        <v>13.260000000000002</v>
      </c>
      <c r="BO228" s="64">
        <f t="shared" si="49"/>
        <v>2.7472527472527476E-2</v>
      </c>
      <c r="BP228" s="64">
        <f t="shared" si="50"/>
        <v>2.7472527472527476E-2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108</v>
      </c>
      <c r="Y229" s="770">
        <f t="shared" si="46"/>
        <v>108</v>
      </c>
      <c r="Z229" s="36">
        <f t="shared" si="51"/>
        <v>0.29294999999999999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119.60999999999999</v>
      </c>
      <c r="BN229" s="64">
        <f t="shared" si="48"/>
        <v>119.60999999999999</v>
      </c>
      <c r="BO229" s="64">
        <f t="shared" si="49"/>
        <v>0.24725274725274726</v>
      </c>
      <c r="BP229" s="64">
        <f t="shared" si="50"/>
        <v>0.24725274725274726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243.82183908045977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245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1.6323600000000003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604</v>
      </c>
      <c r="Y231" s="771">
        <f>IFERROR(SUM(Y219:Y229),"0")</f>
        <v>606.90000000000009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30</v>
      </c>
      <c r="Y237" s="770">
        <f t="shared" si="52"/>
        <v>31.2</v>
      </c>
      <c r="Z237" s="36">
        <f>IFERROR(IF(Y237=0,"",ROUNDUP(Y237/H237,0)*0.00651),"")</f>
        <v>8.4629999999999997E-2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33.150000000000006</v>
      </c>
      <c r="BN237" s="64">
        <f t="shared" si="54"/>
        <v>34.476000000000006</v>
      </c>
      <c r="BO237" s="64">
        <f t="shared" si="55"/>
        <v>6.8681318681318687E-2</v>
      </c>
      <c r="BP237" s="64">
        <f t="shared" si="56"/>
        <v>7.1428571428571438E-2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15</v>
      </c>
      <c r="Y238" s="770">
        <f t="shared" si="52"/>
        <v>16.8</v>
      </c>
      <c r="Z238" s="36">
        <f>IFERROR(IF(Y238=0,"",ROUNDUP(Y238/H238,0)*0.00651),"")</f>
        <v>4.5569999999999999E-2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16.575000000000003</v>
      </c>
      <c r="BN238" s="64">
        <f t="shared" si="54"/>
        <v>18.564000000000004</v>
      </c>
      <c r="BO238" s="64">
        <f t="shared" si="55"/>
        <v>3.4340659340659344E-2</v>
      </c>
      <c r="BP238" s="64">
        <f t="shared" si="56"/>
        <v>3.8461538461538471E-2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18.75</v>
      </c>
      <c r="Y239" s="771">
        <f>IFERROR(Y233/H233,"0")+IFERROR(Y234/H234,"0")+IFERROR(Y235/H235,"0")+IFERROR(Y236/H236,"0")+IFERROR(Y237/H237,"0")+IFERROR(Y238/H238,"0")</f>
        <v>20</v>
      </c>
      <c r="Z239" s="771">
        <f>IFERROR(IF(Z233="",0,Z233),"0")+IFERROR(IF(Z234="",0,Z234),"0")+IFERROR(IF(Z235="",0,Z235),"0")+IFERROR(IF(Z236="",0,Z236),"0")+IFERROR(IF(Z237="",0,Z237),"0")+IFERROR(IF(Z238="",0,Z238),"0")</f>
        <v>0.13019999999999998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45</v>
      </c>
      <c r="Y240" s="771">
        <f>IFERROR(SUM(Y233:Y238),"0")</f>
        <v>48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3</v>
      </c>
      <c r="Y267" s="770">
        <f>IFERROR(IF(X267="",0,CEILING((X267/$H267),1)*$H267),"")</f>
        <v>3.96</v>
      </c>
      <c r="Z267" s="36">
        <f>IFERROR(IF(Y267=0,"",ROUNDUP(Y267/H267,0)*0.00502),"")</f>
        <v>1.004E-2</v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3.1515151515151518</v>
      </c>
      <c r="BN267" s="64">
        <f>IFERROR(Y267*I267/H267,"0")</f>
        <v>4.16</v>
      </c>
      <c r="BO267" s="64">
        <f>IFERROR(1/J267*(X267/H267),"0")</f>
        <v>6.4750064750064753E-3</v>
      </c>
      <c r="BP267" s="64">
        <f>IFERROR(1/J267*(Y267/H267),"0")</f>
        <v>8.5470085470085479E-3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1.5151515151515151</v>
      </c>
      <c r="Y268" s="771">
        <f>IFERROR(Y267/H267,"0")</f>
        <v>2</v>
      </c>
      <c r="Z268" s="771">
        <f>IFERROR(IF(Z267="",0,Z267),"0")</f>
        <v>1.004E-2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3</v>
      </c>
      <c r="Y269" s="771">
        <f>IFERROR(SUM(Y267:Y267),"0")</f>
        <v>3.96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22</v>
      </c>
      <c r="Y300" s="770">
        <f t="shared" si="72"/>
        <v>24</v>
      </c>
      <c r="Z300" s="36">
        <f>IFERROR(IF(Y300=0,"",ROUNDUP(Y300/H300,0)*0.00651),"")</f>
        <v>6.5100000000000005E-2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24.310000000000002</v>
      </c>
      <c r="BN300" s="64">
        <f t="shared" si="74"/>
        <v>26.520000000000003</v>
      </c>
      <c r="BO300" s="64">
        <f t="shared" si="75"/>
        <v>5.0366300366300375E-2</v>
      </c>
      <c r="BP300" s="64">
        <f t="shared" si="76"/>
        <v>5.4945054945054951E-2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9.1666666666666679</v>
      </c>
      <c r="Y303" s="771">
        <f>IFERROR(Y297/H297,"0")+IFERROR(Y298/H298,"0")+IFERROR(Y299/H299,"0")+IFERROR(Y300/H300,"0")+IFERROR(Y301/H301,"0")+IFERROR(Y302/H302,"0")</f>
        <v>10</v>
      </c>
      <c r="Z303" s="771">
        <f>IFERROR(IF(Z297="",0,Z297),"0")+IFERROR(IF(Z298="",0,Z298),"0")+IFERROR(IF(Z299="",0,Z299),"0")+IFERROR(IF(Z300="",0,Z300),"0")+IFERROR(IF(Z301="",0,Z301),"0")+IFERROR(IF(Z302="",0,Z302),"0")</f>
        <v>6.5100000000000005E-2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22</v>
      </c>
      <c r="Y304" s="771">
        <f>IFERROR(SUM(Y297:Y302),"0")</f>
        <v>24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311</v>
      </c>
      <c r="Y383" s="770">
        <f>IFERROR(IF(X383="",0,CEILING((X383/$H383),1)*$H383),"")</f>
        <v>312</v>
      </c>
      <c r="Z383" s="36">
        <f>IFERROR(IF(Y383=0,"",ROUNDUP(Y383/H383,0)*0.01898),"")</f>
        <v>0.75919999999999999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331.69346153846158</v>
      </c>
      <c r="BN383" s="64">
        <f>IFERROR(Y383*I383/H383,"0")</f>
        <v>332.76000000000005</v>
      </c>
      <c r="BO383" s="64">
        <f>IFERROR(1/J383*(X383/H383),"0")</f>
        <v>0.62299679487179493</v>
      </c>
      <c r="BP383" s="64">
        <f>IFERROR(1/J383*(Y383/H383),"0")</f>
        <v>0.625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39.871794871794876</v>
      </c>
      <c r="Y386" s="771">
        <f>IFERROR(Y382/H382,"0")+IFERROR(Y383/H383,"0")+IFERROR(Y384/H384,"0")+IFERROR(Y385/H385,"0")</f>
        <v>40</v>
      </c>
      <c r="Z386" s="771">
        <f>IFERROR(IF(Z382="",0,Z382),"0")+IFERROR(IF(Z383="",0,Z383),"0")+IFERROR(IF(Z384="",0,Z384),"0")+IFERROR(IF(Z385="",0,Z385),"0")</f>
        <v>0.75919999999999999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311</v>
      </c>
      <c r="Y387" s="771">
        <f>IFERROR(SUM(Y382:Y385),"0")</f>
        <v>312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14</v>
      </c>
      <c r="Y391" s="770">
        <f>IFERROR(IF(X391="",0,CEILING((X391/$H391),1)*$H391),"")</f>
        <v>15.299999999999999</v>
      </c>
      <c r="Z391" s="36">
        <f>IFERROR(IF(Y391=0,"",ROUNDUP(Y391/H391,0)*0.00651),"")</f>
        <v>3.9059999999999997E-2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16.223529411764709</v>
      </c>
      <c r="BN391" s="64">
        <f>IFERROR(Y391*I391/H391,"0")</f>
        <v>17.73</v>
      </c>
      <c r="BO391" s="64">
        <f>IFERROR(1/J391*(X391/H391),"0")</f>
        <v>3.0165912518853699E-2</v>
      </c>
      <c r="BP391" s="64">
        <f>IFERROR(1/J391*(Y391/H391),"0")</f>
        <v>3.2967032967032968E-2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3</v>
      </c>
      <c r="Y392" s="770">
        <f>IFERROR(IF(X392="",0,CEILING((X392/$H392),1)*$H392),"")</f>
        <v>5.0999999999999996</v>
      </c>
      <c r="Z392" s="36">
        <f>IFERROR(IF(Y392=0,"",ROUNDUP(Y392/H392,0)*0.00651),"")</f>
        <v>1.302E-2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3.3882352941176475</v>
      </c>
      <c r="BN392" s="64">
        <f>IFERROR(Y392*I392/H392,"0")</f>
        <v>5.76</v>
      </c>
      <c r="BO392" s="64">
        <f>IFERROR(1/J392*(X392/H392),"0")</f>
        <v>6.4641241111829352E-3</v>
      </c>
      <c r="BP392" s="64">
        <f>IFERROR(1/J392*(Y392/H392),"0")</f>
        <v>1.098901098901099E-2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6.666666666666667</v>
      </c>
      <c r="Y393" s="771">
        <f>IFERROR(Y389/H389,"0")+IFERROR(Y390/H390,"0")+IFERROR(Y391/H391,"0")+IFERROR(Y392/H392,"0")</f>
        <v>8</v>
      </c>
      <c r="Z393" s="771">
        <f>IFERROR(IF(Z389="",0,Z389),"0")+IFERROR(IF(Z390="",0,Z390),"0")+IFERROR(IF(Z391="",0,Z391),"0")+IFERROR(IF(Z392="",0,Z392),"0")</f>
        <v>5.2080000000000001E-2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17</v>
      </c>
      <c r="Y394" s="771">
        <f>IFERROR(SUM(Y389:Y392),"0")</f>
        <v>20.399999999999999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2</v>
      </c>
      <c r="Y403" s="770">
        <f>IFERROR(IF(X403="",0,CEILING((X403/$H403),1)*$H403),"")</f>
        <v>3.6</v>
      </c>
      <c r="Z403" s="36">
        <f>IFERROR(IF(Y403=0,"",ROUNDUP(Y403/H403,0)*0.00651),"")</f>
        <v>1.302E-2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2.2533333333333334</v>
      </c>
      <c r="BN403" s="64">
        <f>IFERROR(Y403*I403/H403,"0")</f>
        <v>4.056</v>
      </c>
      <c r="BO403" s="64">
        <f>IFERROR(1/J403*(X403/H403),"0")</f>
        <v>6.1050061050061059E-3</v>
      </c>
      <c r="BP403" s="64">
        <f>IFERROR(1/J403*(Y403/H403),"0")</f>
        <v>1.098901098901099E-2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1.1111111111111112</v>
      </c>
      <c r="Y404" s="771">
        <f>IFERROR(Y403/H403,"0")</f>
        <v>2</v>
      </c>
      <c r="Z404" s="771">
        <f>IFERROR(IF(Z403="",0,Z403),"0")</f>
        <v>1.302E-2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2</v>
      </c>
      <c r="Y405" s="771">
        <f>IFERROR(SUM(Y403:Y403),"0")</f>
        <v>3.6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347</v>
      </c>
      <c r="Y416" s="770">
        <f t="shared" si="87"/>
        <v>360</v>
      </c>
      <c r="Z416" s="36">
        <f>IFERROR(IF(Y416=0,"",ROUNDUP(Y416/H416,0)*0.02175),"")</f>
        <v>0.52200000000000002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358.10400000000004</v>
      </c>
      <c r="BN416" s="64">
        <f t="shared" si="89"/>
        <v>371.52000000000004</v>
      </c>
      <c r="BO416" s="64">
        <f t="shared" si="90"/>
        <v>0.4819444444444444</v>
      </c>
      <c r="BP416" s="64">
        <f t="shared" si="91"/>
        <v>0.5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1800</v>
      </c>
      <c r="Y420" s="770">
        <f t="shared" si="87"/>
        <v>1800</v>
      </c>
      <c r="Z420" s="36">
        <f>IFERROR(IF(Y420=0,"",ROUNDUP(Y420/H420,0)*0.02175),"")</f>
        <v>2.61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1857.6</v>
      </c>
      <c r="BN420" s="64">
        <f t="shared" si="89"/>
        <v>1857.6</v>
      </c>
      <c r="BO420" s="64">
        <f t="shared" si="90"/>
        <v>2.5</v>
      </c>
      <c r="BP420" s="64">
        <f t="shared" si="91"/>
        <v>2.5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1800</v>
      </c>
      <c r="Y421" s="770">
        <f t="shared" si="87"/>
        <v>1800</v>
      </c>
      <c r="Z421" s="36">
        <f>IFERROR(IF(Y421=0,"",ROUNDUP(Y421/H421,0)*0.02175),"")</f>
        <v>2.61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1857.6</v>
      </c>
      <c r="BN421" s="64">
        <f t="shared" si="89"/>
        <v>1857.6</v>
      </c>
      <c r="BO421" s="64">
        <f t="shared" si="90"/>
        <v>2.5</v>
      </c>
      <c r="BP421" s="64">
        <f t="shared" si="91"/>
        <v>2.5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263.13333333333333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264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5.7419999999999991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3947</v>
      </c>
      <c r="Y426" s="771">
        <f>IFERROR(SUM(Y415:Y424),"0")</f>
        <v>3960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2000</v>
      </c>
      <c r="Y428" s="770">
        <f>IFERROR(IF(X428="",0,CEILING((X428/$H428),1)*$H428),"")</f>
        <v>2010</v>
      </c>
      <c r="Z428" s="36">
        <f>IFERROR(IF(Y428=0,"",ROUNDUP(Y428/H428,0)*0.02175),"")</f>
        <v>2.9144999999999999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2064</v>
      </c>
      <c r="BN428" s="64">
        <f>IFERROR(Y428*I428/H428,"0")</f>
        <v>2074.3200000000002</v>
      </c>
      <c r="BO428" s="64">
        <f>IFERROR(1/J428*(X428/H428),"0")</f>
        <v>2.7777777777777777</v>
      </c>
      <c r="BP428" s="64">
        <f>IFERROR(1/J428*(Y428/H428),"0")</f>
        <v>2.7916666666666665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133.33333333333334</v>
      </c>
      <c r="Y430" s="771">
        <f>IFERROR(Y428/H428,"0")+IFERROR(Y429/H429,"0")</f>
        <v>134</v>
      </c>
      <c r="Z430" s="771">
        <f>IFERROR(IF(Z428="",0,Z428),"0")+IFERROR(IF(Z429="",0,Z429),"0")</f>
        <v>2.9144999999999999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2000</v>
      </c>
      <c r="Y431" s="771">
        <f>IFERROR(SUM(Y428:Y429),"0")</f>
        <v>2010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70</v>
      </c>
      <c r="Y449" s="770">
        <f t="shared" si="92"/>
        <v>72</v>
      </c>
      <c r="Z449" s="36">
        <f>IFERROR(IF(Y449=0,"",ROUNDUP(Y449/H449,0)*0.01898),"")</f>
        <v>0.11388000000000001</v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72.537500000000009</v>
      </c>
      <c r="BN449" s="64">
        <f t="shared" si="94"/>
        <v>74.61</v>
      </c>
      <c r="BO449" s="64">
        <f t="shared" si="95"/>
        <v>9.1145833333333329E-2</v>
      </c>
      <c r="BP449" s="64">
        <f t="shared" si="96"/>
        <v>9.375E-2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5.833333333333333</v>
      </c>
      <c r="Y451" s="771">
        <f>IFERROR(Y443/H443,"0")+IFERROR(Y444/H444,"0")+IFERROR(Y445/H445,"0")+IFERROR(Y446/H446,"0")+IFERROR(Y447/H447,"0")+IFERROR(Y448/H448,"0")+IFERROR(Y449/H449,"0")+IFERROR(Y450/H450,"0")</f>
        <v>6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0.11388000000000001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70</v>
      </c>
      <c r="Y452" s="771">
        <f>IFERROR(SUM(Y443:Y450),"0")</f>
        <v>72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3500</v>
      </c>
      <c r="Y459" s="770">
        <f>IFERROR(IF(X459="",0,CEILING((X459/$H459),1)*$H459),"")</f>
        <v>3501</v>
      </c>
      <c r="Z459" s="36">
        <f>IFERROR(IF(Y459=0,"",ROUNDUP(Y459/H459,0)*0.01898),"")</f>
        <v>7.3832200000000006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3701.8333333333335</v>
      </c>
      <c r="BN459" s="64">
        <f>IFERROR(Y459*I459/H459,"0")</f>
        <v>3702.8910000000001</v>
      </c>
      <c r="BO459" s="64">
        <f>IFERROR(1/J459*(X459/H459),"0")</f>
        <v>6.0763888888888893</v>
      </c>
      <c r="BP459" s="64">
        <f>IFERROR(1/J459*(Y459/H459),"0")</f>
        <v>6.078125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388.88888888888891</v>
      </c>
      <c r="Y464" s="771">
        <f>IFERROR(Y459/H459,"0")+IFERROR(Y460/H460,"0")+IFERROR(Y461/H461,"0")+IFERROR(Y462/H462,"0")+IFERROR(Y463/H463,"0")</f>
        <v>389</v>
      </c>
      <c r="Z464" s="771">
        <f>IFERROR(IF(Z459="",0,Z459),"0")+IFERROR(IF(Z460="",0,Z460),"0")+IFERROR(IF(Z461="",0,Z461),"0")+IFERROR(IF(Z462="",0,Z462),"0")+IFERROR(IF(Z463="",0,Z463),"0")</f>
        <v>7.3832200000000006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3500</v>
      </c>
      <c r="Y465" s="771">
        <f>IFERROR(SUM(Y459:Y463),"0")</f>
        <v>3501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21</v>
      </c>
      <c r="Y477" s="770">
        <f t="shared" ref="Y477:Y494" si="97">IFERROR(IF(X477="",0,CEILING((X477/$H477),1)*$H477),"")</f>
        <v>21.6</v>
      </c>
      <c r="Z477" s="36">
        <f>IFERROR(IF(Y477=0,"",ROUNDUP(Y477/H477,0)*0.00902),"")</f>
        <v>3.6080000000000001E-2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21.816666666666666</v>
      </c>
      <c r="BN477" s="64">
        <f t="shared" ref="BN477:BN494" si="99">IFERROR(Y477*I477/H477,"0")</f>
        <v>22.44</v>
      </c>
      <c r="BO477" s="64">
        <f t="shared" ref="BO477:BO494" si="100">IFERROR(1/J477*(X477/H477),"0")</f>
        <v>2.9461279461279462E-2</v>
      </c>
      <c r="BP477" s="64">
        <f t="shared" ref="BP477:BP494" si="101">IFERROR(1/J477*(Y477/H477),"0")</f>
        <v>3.0303030303030304E-2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34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36.104761904761901</v>
      </c>
      <c r="BN491" s="64">
        <f t="shared" si="99"/>
        <v>37.910000000000004</v>
      </c>
      <c r="BO491" s="64">
        <f t="shared" si="100"/>
        <v>6.9190069190069189E-2</v>
      </c>
      <c r="BP491" s="64">
        <f t="shared" si="101"/>
        <v>7.2649572649572655E-2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20.079365079365079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21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0.12142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55</v>
      </c>
      <c r="Y496" s="771">
        <f>IFERROR(SUM(Y477:Y494),"0")</f>
        <v>57.300000000000004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2</v>
      </c>
      <c r="Y523" s="770">
        <f>IFERROR(IF(X523="",0,CEILING((X523/$H523),1)*$H523),"")</f>
        <v>2.4</v>
      </c>
      <c r="Z523" s="36">
        <f>IFERROR(IF(Y523=0,"",ROUNDUP(Y523/H523,0)*0.00651),"")</f>
        <v>1.302E-2</v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3.5000000000000004</v>
      </c>
      <c r="BN523" s="64">
        <f>IFERROR(Y523*I523/H523,"0")</f>
        <v>4.2</v>
      </c>
      <c r="BO523" s="64">
        <f>IFERROR(1/J523*(X523/H523),"0")</f>
        <v>9.1575091575091579E-3</v>
      </c>
      <c r="BP523" s="64">
        <f>IFERROR(1/J523*(Y523/H523),"0")</f>
        <v>1.098901098901099E-2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1.6666666666666667</v>
      </c>
      <c r="Y525" s="771">
        <f>IFERROR(Y521/H521,"0")+IFERROR(Y522/H522,"0")+IFERROR(Y523/H523,"0")+IFERROR(Y524/H524,"0")</f>
        <v>2</v>
      </c>
      <c r="Z525" s="771">
        <f>IFERROR(IF(Z521="",0,Z521),"0")+IFERROR(IF(Z522="",0,Z522),"0")+IFERROR(IF(Z523="",0,Z523),"0")+IFERROR(IF(Z524="",0,Z524),"0")</f>
        <v>1.302E-2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2</v>
      </c>
      <c r="Y526" s="771">
        <f>IFERROR(SUM(Y521:Y524),"0")</f>
        <v>2.4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70</v>
      </c>
      <c r="Y539" s="770">
        <f t="shared" ref="Y539:Y553" si="103">IFERROR(IF(X539="",0,CEILING((X539/$H539),1)*$H539),"")</f>
        <v>73.92</v>
      </c>
      <c r="Z539" s="36">
        <f t="shared" ref="Z539:Z544" si="104">IFERROR(IF(Y539=0,"",ROUNDUP(Y539/H539,0)*0.01196),"")</f>
        <v>0.16744000000000001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74.772727272727266</v>
      </c>
      <c r="BN539" s="64">
        <f t="shared" ref="BN539:BN553" si="106">IFERROR(Y539*I539/H539,"0")</f>
        <v>78.959999999999994</v>
      </c>
      <c r="BO539" s="64">
        <f t="shared" ref="BO539:BO553" si="107">IFERROR(1/J539*(X539/H539),"0")</f>
        <v>0.12747668997668998</v>
      </c>
      <c r="BP539" s="64">
        <f t="shared" ref="BP539:BP553" si="108">IFERROR(1/J539*(Y539/H539),"0")</f>
        <v>0.13461538461538464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500</v>
      </c>
      <c r="Y542" s="770">
        <f t="shared" si="103"/>
        <v>501.6</v>
      </c>
      <c r="Z542" s="36">
        <f t="shared" si="104"/>
        <v>1.1362000000000001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534.09090909090912</v>
      </c>
      <c r="BN542" s="64">
        <f t="shared" si="106"/>
        <v>535.79999999999995</v>
      </c>
      <c r="BO542" s="64">
        <f t="shared" si="107"/>
        <v>0.91054778554778548</v>
      </c>
      <c r="BP542" s="64">
        <f t="shared" si="108"/>
        <v>0.91346153846153855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632</v>
      </c>
      <c r="Y544" s="770">
        <f t="shared" si="103"/>
        <v>633.6</v>
      </c>
      <c r="Z544" s="36">
        <f t="shared" si="104"/>
        <v>1.4352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675.09090909090901</v>
      </c>
      <c r="BN544" s="64">
        <f t="shared" si="106"/>
        <v>676.8</v>
      </c>
      <c r="BO544" s="64">
        <f t="shared" si="107"/>
        <v>1.1509324009324009</v>
      </c>
      <c r="BP544" s="64">
        <f t="shared" si="108"/>
        <v>1.153846153846154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720</v>
      </c>
      <c r="Y545" s="770">
        <f t="shared" si="103"/>
        <v>720</v>
      </c>
      <c r="Z545" s="36">
        <f>IFERROR(IF(Y545=0,"",ROUNDUP(Y545/H545,0)*0.00902),"")</f>
        <v>1.804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761.99999999999989</v>
      </c>
      <c r="BN545" s="64">
        <f t="shared" si="106"/>
        <v>761.99999999999989</v>
      </c>
      <c r="BO545" s="64">
        <f t="shared" si="107"/>
        <v>1.5151515151515151</v>
      </c>
      <c r="BP545" s="64">
        <f t="shared" si="108"/>
        <v>1.5151515151515151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427.65151515151513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429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4.54284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1922</v>
      </c>
      <c r="Y555" s="771">
        <f>IFERROR(SUM(Y539:Y553),"0")</f>
        <v>1929.12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400</v>
      </c>
      <c r="Y563" s="770">
        <f t="shared" ref="Y563:Y576" si="109">IFERROR(IF(X563="",0,CEILING((X563/$H563),1)*$H563),"")</f>
        <v>401.28000000000003</v>
      </c>
      <c r="Z563" s="36">
        <f>IFERROR(IF(Y563=0,"",ROUNDUP(Y563/H563,0)*0.01196),"")</f>
        <v>0.90895999999999999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427.27272727272725</v>
      </c>
      <c r="BN563" s="64">
        <f t="shared" ref="BN563:BN576" si="111">IFERROR(Y563*I563/H563,"0")</f>
        <v>428.64</v>
      </c>
      <c r="BO563" s="64">
        <f t="shared" ref="BO563:BO576" si="112">IFERROR(1/J563*(X563/H563),"0")</f>
        <v>0.72843822843822836</v>
      </c>
      <c r="BP563" s="64">
        <f t="shared" ref="BP563:BP576" si="113">IFERROR(1/J563*(Y563/H563),"0")</f>
        <v>0.73076923076923084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600</v>
      </c>
      <c r="Y565" s="770">
        <f t="shared" si="109"/>
        <v>601.92000000000007</v>
      </c>
      <c r="Z565" s="36">
        <f>IFERROR(IF(Y565=0,"",ROUNDUP(Y565/H565,0)*0.01196),"")</f>
        <v>1.36344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640.90909090909088</v>
      </c>
      <c r="BN565" s="64">
        <f t="shared" si="111"/>
        <v>642.96</v>
      </c>
      <c r="BO565" s="64">
        <f t="shared" si="112"/>
        <v>1.0926573426573427</v>
      </c>
      <c r="BP565" s="64">
        <f t="shared" si="113"/>
        <v>1.0961538461538463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189.39393939393938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190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2.2724000000000002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1000</v>
      </c>
      <c r="Y578" s="771">
        <f>IFERROR(SUM(Y563:Y576),"0")</f>
        <v>1003.2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15529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15626.420000000002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16338.121795719891</v>
      </c>
      <c r="Y666" s="771">
        <f>IFERROR(SUM(BN22:BN662),"0")</f>
        <v>16441.448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26</v>
      </c>
      <c r="Y667" s="38">
        <f>ROUNDUP(SUM(BP22:BP662),0)</f>
        <v>26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16988.12179571989</v>
      </c>
      <c r="Y668" s="771">
        <f>GrossWeightTotalR+PalletQtyTotalR*25</f>
        <v>17091.448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2212.9868999455207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2231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30.111770000000003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228.8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66</v>
      </c>
      <c r="E675" s="46">
        <f>IFERROR(Y99*1,"0")+IFERROR(Y100*1,"0")+IFERROR(Y101*1,"0")+IFERROR(Y105*1,"0")+IFERROR(Y106*1,"0")+IFERROR(Y107*1,"0")+IFERROR(Y108*1,"0")+IFERROR(Y109*1,"0")+IFERROR(Y110*1,"0")</f>
        <v>516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994.80000000000007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106.74000000000001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815.09999999999991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3.96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24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332.40000000000003</v>
      </c>
      <c r="W675" s="46">
        <f>IFERROR(Y403*1,"0")+IFERROR(Y407*1,"0")+IFERROR(Y408*1,"0")+IFERROR(Y409*1,"0")</f>
        <v>3.6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5970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3573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57.300000000000004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2.4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2932.32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2025-02-13T07:04:31Z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