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2109EF5-A973-4BBD-9E0E-DCE0483092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Y117" i="1"/>
  <c r="X117" i="1"/>
  <c r="Z116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Y111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95" i="1" s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Y73" i="1" s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Y53" i="1"/>
  <c r="X53" i="1"/>
  <c r="Z52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X40" i="1"/>
  <c r="Z39" i="1"/>
  <c r="X39" i="1"/>
  <c r="X321" i="1" s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BP28" i="1"/>
  <c r="Y319" i="1" s="1"/>
  <c r="BN28" i="1"/>
  <c r="BP29" i="1"/>
  <c r="BN29" i="1"/>
  <c r="Y32" i="1"/>
  <c r="Y321" i="1" s="1"/>
  <c r="Y39" i="1"/>
  <c r="BP36" i="1"/>
  <c r="BN36" i="1"/>
  <c r="BP37" i="1"/>
  <c r="BN37" i="1"/>
  <c r="BP38" i="1"/>
  <c r="BN38" i="1"/>
  <c r="Y61" i="1"/>
  <c r="BP60" i="1"/>
  <c r="BN60" i="1"/>
  <c r="Y318" i="1" s="1"/>
  <c r="Y320" i="1" s="1"/>
  <c r="BP83" i="1"/>
  <c r="BN83" i="1"/>
  <c r="Y123" i="1"/>
  <c r="BP120" i="1"/>
  <c r="BN120" i="1"/>
  <c r="Y122" i="1"/>
  <c r="BP127" i="1"/>
  <c r="BN127" i="1"/>
  <c r="X318" i="1"/>
  <c r="X320" i="1" s="1"/>
  <c r="X317" i="1"/>
  <c r="Z32" i="1"/>
  <c r="Z322" i="1" s="1"/>
  <c r="X319" i="1"/>
  <c r="Y40" i="1"/>
  <c r="Y317" i="1" s="1"/>
  <c r="C330" i="1" s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B330" i="1" s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A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<sst xmlns="http://schemas.openxmlformats.org/spreadsheetml/2006/main" count="1557" uniqueCount="519">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</sst>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9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42</v>
      </c>
      <c r="Y29" s="32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42</v>
      </c>
      <c r="Y32" s="326">
        <f>IFERROR(SUM(Y28:Y31),"0")</f>
        <v>42</v>
      </c>
      <c r="Z32" s="326">
        <f>IFERROR(IF(Z28="",0,Z28),"0")+IFERROR(IF(Z29="",0,Z29),"0")+IFERROR(IF(Z30="",0,Z30),"0")+IFERROR(IF(Z31="",0,Z31),"0")</f>
        <v>0.39522000000000002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63</v>
      </c>
      <c r="Y33" s="326">
        <f>IFERROR(SUMPRODUCT(Y28:Y31*H28:H31),"0")</f>
        <v>63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24</v>
      </c>
      <c r="Y37" s="325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72</v>
      </c>
      <c r="Y39" s="326">
        <f>IFERROR(SUM(Y36:Y38),"0")</f>
        <v>72</v>
      </c>
      <c r="Z39" s="326">
        <f>IFERROR(IF(Z36="",0,Z36),"0")+IFERROR(IF(Z37="",0,Z37),"0")+IFERROR(IF(Z38="",0,Z38),"0")</f>
        <v>1.1160000000000001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403.19999999999993</v>
      </c>
      <c r="Y40" s="326">
        <f>IFERROR(SUMPRODUCT(Y36:Y38*H36:H38),"0")</f>
        <v>403.19999999999993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84</v>
      </c>
      <c r="Y45" s="325">
        <f t="shared" si="0"/>
        <v>84</v>
      </c>
      <c r="Z45" s="36">
        <f t="shared" si="1"/>
        <v>1.302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613.19999999999993</v>
      </c>
      <c r="BN45" s="67">
        <f t="shared" si="3"/>
        <v>613.19999999999993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36</v>
      </c>
      <c r="Y46" s="325">
        <f t="shared" si="0"/>
        <v>36</v>
      </c>
      <c r="Z46" s="36">
        <f t="shared" si="1"/>
        <v>0.55800000000000005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241.90559999999999</v>
      </c>
      <c r="BN46" s="67">
        <f t="shared" si="3"/>
        <v>241.90559999999999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84</v>
      </c>
      <c r="Y47" s="325">
        <f t="shared" si="0"/>
        <v>84</v>
      </c>
      <c r="Z47" s="36">
        <f t="shared" si="1"/>
        <v>1.302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612.024</v>
      </c>
      <c r="BN47" s="67">
        <f t="shared" si="3"/>
        <v>612.024</v>
      </c>
      <c r="BO47" s="67">
        <f t="shared" si="4"/>
        <v>1</v>
      </c>
      <c r="BP47" s="67">
        <f t="shared" si="5"/>
        <v>1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204</v>
      </c>
      <c r="Y52" s="326">
        <f>IFERROR(SUM(Y43:Y51),"0")</f>
        <v>204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3.1619999999999999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1406.4</v>
      </c>
      <c r="Y53" s="326">
        <f>IFERROR(SUMPRODUCT(Y43:Y51*H43:H51),"0")</f>
        <v>1406.4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210</v>
      </c>
      <c r="Y82" s="325">
        <f>IFERROR(IF(X82="","",X82),"")</f>
        <v>210</v>
      </c>
      <c r="Z82" s="36">
        <f>IFERROR(IF(X82="","",X82*0.01788),"")</f>
        <v>3.7547999999999999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903.75600000000009</v>
      </c>
      <c r="BN82" s="67">
        <f>IFERROR(Y82*I82,"0")</f>
        <v>903.75600000000009</v>
      </c>
      <c r="BO82" s="67">
        <f>IFERROR(X82/J82,"0")</f>
        <v>3</v>
      </c>
      <c r="BP82" s="67">
        <f>IFERROR(Y82/J82,"0")</f>
        <v>3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112</v>
      </c>
      <c r="Y83" s="325">
        <f>IFERROR(IF(X83="","",X83),"")</f>
        <v>112</v>
      </c>
      <c r="Z83" s="36">
        <f>IFERROR(IF(X83="","",X83*0.01788),"")</f>
        <v>2.0025599999999999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482.00320000000005</v>
      </c>
      <c r="BN83" s="67">
        <f>IFERROR(Y83*I83,"0")</f>
        <v>482.00320000000005</v>
      </c>
      <c r="BO83" s="67">
        <f>IFERROR(X83/J83,"0")</f>
        <v>1.6</v>
      </c>
      <c r="BP83" s="67">
        <f>IFERROR(Y83/J83,"0")</f>
        <v>1.6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322</v>
      </c>
      <c r="Y84" s="326">
        <f>IFERROR(SUM(Y82:Y83),"0")</f>
        <v>322</v>
      </c>
      <c r="Z84" s="326">
        <f>IFERROR(IF(Z82="",0,Z82),"0")+IFERROR(IF(Z83="",0,Z83),"0")</f>
        <v>5.7573600000000003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1159.2</v>
      </c>
      <c r="Y85" s="326">
        <f>IFERROR(SUMPRODUCT(Y82:Y83*H82:H83),"0")</f>
        <v>1159.2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42</v>
      </c>
      <c r="Y89" s="325">
        <f t="shared" si="6"/>
        <v>42</v>
      </c>
      <c r="Z89" s="36">
        <f t="shared" si="7"/>
        <v>0.75095999999999996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180.75120000000001</v>
      </c>
      <c r="BN89" s="67">
        <f t="shared" si="9"/>
        <v>180.75120000000001</v>
      </c>
      <c r="BO89" s="67">
        <f t="shared" si="10"/>
        <v>0.6</v>
      </c>
      <c r="BP89" s="67">
        <f t="shared" si="11"/>
        <v>0.6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14</v>
      </c>
      <c r="Y91" s="325">
        <f t="shared" si="6"/>
        <v>14</v>
      </c>
      <c r="Z91" s="36">
        <f t="shared" si="7"/>
        <v>0.25031999999999999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60.250400000000006</v>
      </c>
      <c r="BN91" s="67">
        <f t="shared" si="9"/>
        <v>60.250400000000006</v>
      </c>
      <c r="BO91" s="67">
        <f t="shared" si="10"/>
        <v>0.2</v>
      </c>
      <c r="BP91" s="67">
        <f t="shared" si="11"/>
        <v>0.2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56</v>
      </c>
      <c r="Y94" s="326">
        <f>IFERROR(SUM(Y88:Y93),"0")</f>
        <v>56</v>
      </c>
      <c r="Z94" s="326">
        <f>IFERROR(IF(Z88="",0,Z88),"0")+IFERROR(IF(Z89="",0,Z89),"0")+IFERROR(IF(Z90="",0,Z90),"0")+IFERROR(IF(Z91="",0,Z91),"0")+IFERROR(IF(Z92="",0,Z92),"0")+IFERROR(IF(Z93="",0,Z93),"0")</f>
        <v>1.0012799999999999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201.60000000000002</v>
      </c>
      <c r="Y95" s="326">
        <f>IFERROR(SUMPRODUCT(Y88:Y93*H88:H93),"0")</f>
        <v>201.60000000000002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60</v>
      </c>
      <c r="Y101" s="326">
        <f>IFERROR(SUM(Y98:Y100),"0")</f>
        <v>60</v>
      </c>
      <c r="Z101" s="326">
        <f>IFERROR(IF(Z98="",0,Z98),"0")+IFERROR(IF(Z99="",0,Z99),"0")+IFERROR(IF(Z100="",0,Z100),"0")</f>
        <v>0.92999999999999994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184.8</v>
      </c>
      <c r="Y102" s="326">
        <f>IFERROR(SUMPRODUCT(Y98:Y100*H98:H100),"0")</f>
        <v>184.8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72</v>
      </c>
      <c r="Y105" s="325">
        <f>IFERROR(IF(X105="","",X105),"")</f>
        <v>72</v>
      </c>
      <c r="Z105" s="36">
        <f>IFERROR(IF(X105="","",X105*0.0155),"")</f>
        <v>1.1160000000000001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483.81119999999999</v>
      </c>
      <c r="BN105" s="67">
        <f>IFERROR(Y105*I105,"0")</f>
        <v>483.81119999999999</v>
      </c>
      <c r="BO105" s="67">
        <f>IFERROR(X105/J105,"0")</f>
        <v>0.8571428571428571</v>
      </c>
      <c r="BP105" s="67">
        <f>IFERROR(Y105/J105,"0")</f>
        <v>0.8571428571428571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60</v>
      </c>
      <c r="Y108" s="325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403.17599999999999</v>
      </c>
      <c r="BN108" s="67">
        <f>IFERROR(Y108*I108,"0")</f>
        <v>403.17599999999999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96</v>
      </c>
      <c r="Y109" s="325">
        <f>IFERROR(IF(X109="","",X109),"")</f>
        <v>96</v>
      </c>
      <c r="Z109" s="36">
        <f>IFERROR(IF(X109="","",X109*0.0155),"")</f>
        <v>1.488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700.8</v>
      </c>
      <c r="BN109" s="67">
        <f>IFERROR(Y109*I109,"0")</f>
        <v>700.8</v>
      </c>
      <c r="BO109" s="67">
        <f>IFERROR(X109/J109,"0")</f>
        <v>1.1428571428571428</v>
      </c>
      <c r="BP109" s="67">
        <f>IFERROR(Y109/J109,"0")</f>
        <v>1.1428571428571428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264</v>
      </c>
      <c r="Y110" s="326">
        <f>IFERROR(SUM(Y105:Y109),"0")</f>
        <v>264</v>
      </c>
      <c r="Z110" s="326">
        <f>IFERROR(IF(Z105="",0,Z105),"0")+IFERROR(IF(Z106="",0,Z106),"0")+IFERROR(IF(Z107="",0,Z107),"0")+IFERROR(IF(Z108="",0,Z108),"0")+IFERROR(IF(Z109="",0,Z109),"0")</f>
        <v>4.0920000000000005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1768.8</v>
      </c>
      <c r="Y111" s="326">
        <f>IFERROR(SUMPRODUCT(Y105:Y109*H105:H109),"0")</f>
        <v>1768.8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252</v>
      </c>
      <c r="Y114" s="325">
        <f>IFERROR(IF(X114="","",X114),"")</f>
        <v>252</v>
      </c>
      <c r="Z114" s="36">
        <f>IFERROR(IF(X114="","",X114*0.01788),"")</f>
        <v>4.5057600000000004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933.30719999999997</v>
      </c>
      <c r="BN114" s="67">
        <f>IFERROR(Y114*I114,"0")</f>
        <v>933.30719999999997</v>
      </c>
      <c r="BO114" s="67">
        <f>IFERROR(X114/J114,"0")</f>
        <v>3.6</v>
      </c>
      <c r="BP114" s="67">
        <f>IFERROR(Y114/J114,"0")</f>
        <v>3.6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154</v>
      </c>
      <c r="Y115" s="325">
        <f>IFERROR(IF(X115="","",X115),"")</f>
        <v>154</v>
      </c>
      <c r="Z115" s="36">
        <f>IFERROR(IF(X115="","",X115*0.01788),"")</f>
        <v>2.75352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570.35439999999994</v>
      </c>
      <c r="BN115" s="67">
        <f>IFERROR(Y115*I115,"0")</f>
        <v>570.35439999999994</v>
      </c>
      <c r="BO115" s="67">
        <f>IFERROR(X115/J115,"0")</f>
        <v>2.2000000000000002</v>
      </c>
      <c r="BP115" s="67">
        <f>IFERROR(Y115/J115,"0")</f>
        <v>2.2000000000000002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406</v>
      </c>
      <c r="Y116" s="326">
        <f>IFERROR(SUM(Y114:Y115),"0")</f>
        <v>406</v>
      </c>
      <c r="Z116" s="326">
        <f>IFERROR(IF(Z114="",0,Z114),"0")+IFERROR(IF(Z115="",0,Z115),"0")</f>
        <v>7.2592800000000004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1218</v>
      </c>
      <c r="Y117" s="326">
        <f>IFERROR(SUMPRODUCT(Y114:Y115*H114:H115),"0")</f>
        <v>1218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28</v>
      </c>
      <c r="Y120" s="325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140</v>
      </c>
      <c r="Y121" s="325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168</v>
      </c>
      <c r="Y122" s="326">
        <f>IFERROR(SUM(Y120:Y121),"0")</f>
        <v>168</v>
      </c>
      <c r="Z122" s="326">
        <f>IFERROR(IF(Z120="",0,Z120),"0")+IFERROR(IF(Z121="",0,Z121),"0")</f>
        <v>3.0038400000000003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504</v>
      </c>
      <c r="Y123" s="326">
        <f>IFERROR(SUMPRODUCT(Y120:Y121*H120:H121),"0")</f>
        <v>504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156</v>
      </c>
      <c r="Y161" s="325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156</v>
      </c>
      <c r="Y163" s="326">
        <f>IFERROR(SUM(Y159:Y162),"0")</f>
        <v>156</v>
      </c>
      <c r="Z163" s="326">
        <f>IFERROR(IF(Z159="",0,Z159),"0")+IFERROR(IF(Z160="",0,Z160),"0")+IFERROR(IF(Z161="",0,Z161),"0")+IFERROR(IF(Z162="",0,Z162),"0")</f>
        <v>1.3509599999999999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780</v>
      </c>
      <c r="Y164" s="326">
        <f>IFERROR(SUMPRODUCT(Y159:Y162*H159:H162),"0")</f>
        <v>780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56</v>
      </c>
      <c r="Y173" s="325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189.72800000000001</v>
      </c>
      <c r="BN173" s="67">
        <f>IFERROR(Y173*I173,"0")</f>
        <v>189.72800000000001</v>
      </c>
      <c r="BO173" s="67">
        <f>IFERROR(X173/J173,"0")</f>
        <v>0.8</v>
      </c>
      <c r="BP173" s="67">
        <f>IFERROR(Y173/J173,"0")</f>
        <v>0.8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56</v>
      </c>
      <c r="Y175" s="325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209.21600000000001</v>
      </c>
      <c r="BN175" s="67">
        <f>IFERROR(Y175*I175,"0")</f>
        <v>209.21600000000001</v>
      </c>
      <c r="BO175" s="67">
        <f>IFERROR(X175/J175,"0")</f>
        <v>0.8</v>
      </c>
      <c r="BP175" s="67">
        <f>IFERROR(Y175/J175,"0")</f>
        <v>0.8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108</v>
      </c>
      <c r="Y198" s="325">
        <f>IFERROR(IF(X198="","",X198),"")</f>
        <v>108</v>
      </c>
      <c r="Z198" s="36">
        <f>IFERROR(IF(X198="","",X198*0.0155),"")</f>
        <v>1.6739999999999999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633.96</v>
      </c>
      <c r="BN198" s="67">
        <f>IFERROR(Y198*I198,"0")</f>
        <v>633.96</v>
      </c>
      <c r="BO198" s="67">
        <f>IFERROR(X198/J198,"0")</f>
        <v>1.2857142857142858</v>
      </c>
      <c r="BP198" s="67">
        <f>IFERROR(Y198/J198,"0")</f>
        <v>1.2857142857142858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108</v>
      </c>
      <c r="Y201" s="326">
        <f>IFERROR(SUM(Y198:Y200),"0")</f>
        <v>108</v>
      </c>
      <c r="Z201" s="326">
        <f>IFERROR(IF(Z198="",0,Z198),"0")+IFERROR(IF(Z199="",0,Z199),"0")+IFERROR(IF(Z200="",0,Z200),"0")</f>
        <v>1.6739999999999999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604.79999999999995</v>
      </c>
      <c r="Y202" s="326">
        <f>IFERROR(SUMPRODUCT(Y198:Y200*H198:H200),"0")</f>
        <v>604.79999999999995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12</v>
      </c>
      <c r="Y208" s="325">
        <f t="shared" si="12"/>
        <v>12</v>
      </c>
      <c r="Z208" s="36">
        <f t="shared" si="13"/>
        <v>0.186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70.44</v>
      </c>
      <c r="BN208" s="67">
        <f t="shared" si="15"/>
        <v>70.44</v>
      </c>
      <c r="BO208" s="67">
        <f t="shared" si="16"/>
        <v>0.14285714285714285</v>
      </c>
      <c r="BP208" s="67">
        <f t="shared" si="17"/>
        <v>0.14285714285714285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24</v>
      </c>
      <c r="Y211" s="326">
        <f>IFERROR(SUM(Y205:Y210),"0")</f>
        <v>24</v>
      </c>
      <c r="Z211" s="326">
        <f>IFERROR(IF(Z205="",0,Z205),"0")+IFERROR(IF(Z206="",0,Z206),"0")+IFERROR(IF(Z207="",0,Z207),"0")+IFERROR(IF(Z208="",0,Z208),"0")+IFERROR(IF(Z209="",0,Z209),"0")+IFERROR(IF(Z210="",0,Z210),"0")</f>
        <v>0.372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134.39999999999998</v>
      </c>
      <c r="Y212" s="326">
        <f>IFERROR(SUMPRODUCT(Y205:Y210*H205:H210),"0")</f>
        <v>134.39999999999998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48</v>
      </c>
      <c r="Y216" s="325">
        <f>IFERROR(IF(X216="","",X216),"")</f>
        <v>48</v>
      </c>
      <c r="Z216" s="36">
        <f>IFERROR(IF(X216="","",X216*0.0155),"")</f>
        <v>0.74399999999999999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358.56</v>
      </c>
      <c r="BN216" s="67">
        <f>IFERROR(Y216*I216,"0")</f>
        <v>358.56</v>
      </c>
      <c r="BO216" s="67">
        <f>IFERROR(X216/J216,"0")</f>
        <v>0.5714285714285714</v>
      </c>
      <c r="BP216" s="67">
        <f>IFERROR(Y216/J216,"0")</f>
        <v>0.5714285714285714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72</v>
      </c>
      <c r="Y218" s="325">
        <f>IFERROR(IF(X218="","",X218),"")</f>
        <v>72</v>
      </c>
      <c r="Z218" s="36">
        <f>IFERROR(IF(X218="","",X218*0.0155),"")</f>
        <v>1.1160000000000001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537.84</v>
      </c>
      <c r="BN218" s="67">
        <f>IFERROR(Y218*I218,"0")</f>
        <v>537.84</v>
      </c>
      <c r="BO218" s="67">
        <f>IFERROR(X218/J218,"0")</f>
        <v>0.8571428571428571</v>
      </c>
      <c r="BP218" s="67">
        <f>IFERROR(Y218/J218,"0")</f>
        <v>0.8571428571428571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120</v>
      </c>
      <c r="Y219" s="326">
        <f>IFERROR(SUM(Y215:Y218),"0")</f>
        <v>120</v>
      </c>
      <c r="Z219" s="326">
        <f>IFERROR(IF(Z215="",0,Z215),"0")+IFERROR(IF(Z216="",0,Z216),"0")+IFERROR(IF(Z217="",0,Z217),"0")+IFERROR(IF(Z218="",0,Z218),"0")</f>
        <v>1.86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864</v>
      </c>
      <c r="Y220" s="326">
        <f>IFERROR(SUMPRODUCT(Y215:Y218*H215:H218),"0")</f>
        <v>864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336</v>
      </c>
      <c r="Y246" s="325">
        <f>IFERROR(IF(X246="","",X246),"")</f>
        <v>336</v>
      </c>
      <c r="Z246" s="36">
        <f>IFERROR(IF(X246="","",X246*0.0155),"")</f>
        <v>5.2080000000000002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1768.0319999999999</v>
      </c>
      <c r="BN246" s="67">
        <f>IFERROR(Y246*I246,"0")</f>
        <v>1768.0319999999999</v>
      </c>
      <c r="BO246" s="67">
        <f>IFERROR(X246/J246,"0")</f>
        <v>4</v>
      </c>
      <c r="BP246" s="67">
        <f>IFERROR(Y246/J246,"0")</f>
        <v>4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336</v>
      </c>
      <c r="Y248" s="326">
        <f>IFERROR(SUM(Y246:Y247),"0")</f>
        <v>336</v>
      </c>
      <c r="Z248" s="326">
        <f>IFERROR(IF(Z246="",0,Z246),"0")+IFERROR(IF(Z247="",0,Z247),"0")</f>
        <v>5.2080000000000002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1680</v>
      </c>
      <c r="Y249" s="326">
        <f>IFERROR(SUMPRODUCT(Y246:Y247*H246:H247),"0")</f>
        <v>1680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36</v>
      </c>
      <c r="Y269" s="325">
        <f>IFERROR(IF(X269="","",X269),"")</f>
        <v>36</v>
      </c>
      <c r="Z269" s="36">
        <f>IFERROR(IF(X269="","",X269*0.0155),"")</f>
        <v>0.55800000000000005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262.08</v>
      </c>
      <c r="BN269" s="67">
        <f>IFERROR(Y269*I269,"0")</f>
        <v>262.08</v>
      </c>
      <c r="BO269" s="67">
        <f>IFERROR(X269/J269,"0")</f>
        <v>0.42857142857142855</v>
      </c>
      <c r="BP269" s="67">
        <f>IFERROR(Y269/J269,"0")</f>
        <v>0.42857142857142855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36</v>
      </c>
      <c r="Y271" s="326">
        <f>IFERROR(SUM(Y268:Y270),"0")</f>
        <v>36</v>
      </c>
      <c r="Z271" s="326">
        <f>IFERROR(IF(Z268="",0,Z268),"0")+IFERROR(IF(Z269="",0,Z269),"0")+IFERROR(IF(Z270="",0,Z270),"0")</f>
        <v>0.55800000000000005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252</v>
      </c>
      <c r="Y272" s="326">
        <f>IFERROR(SUMPRODUCT(Y268:Y270*H268:H270),"0")</f>
        <v>252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90</v>
      </c>
      <c r="Y274" s="325">
        <f>IFERROR(IF(X274="","",X274),"")</f>
        <v>90</v>
      </c>
      <c r="Z274" s="36">
        <f>IFERROR(IF(X274="","",X274*0.00502),"")</f>
        <v>0.45180000000000003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172.35</v>
      </c>
      <c r="BN274" s="67">
        <f>IFERROR(Y274*I274,"0")</f>
        <v>172.35</v>
      </c>
      <c r="BO274" s="67">
        <f>IFERROR(X274/J274,"0")</f>
        <v>0.38461538461538464</v>
      </c>
      <c r="BP274" s="67">
        <f>IFERROR(Y274/J274,"0")</f>
        <v>0.38461538461538464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90</v>
      </c>
      <c r="Y275" s="326">
        <f>IFERROR(SUM(Y274:Y274),"0")</f>
        <v>90</v>
      </c>
      <c r="Z275" s="326">
        <f>IFERROR(IF(Z274="",0,Z274),"0")</f>
        <v>0.45180000000000003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162</v>
      </c>
      <c r="Y276" s="326">
        <f>IFERROR(SUMPRODUCT(Y274:Y274*H274:H274),"0")</f>
        <v>162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60</v>
      </c>
      <c r="Y278" s="325">
        <f>IFERROR(IF(X278="","",X278),"")</f>
        <v>60</v>
      </c>
      <c r="Z278" s="36">
        <f>IFERROR(IF(X278="","",X278*0.0155),"")</f>
        <v>0.92999999999999994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375.59999999999997</v>
      </c>
      <c r="BN278" s="67">
        <f>IFERROR(Y278*I278,"0")</f>
        <v>375.59999999999997</v>
      </c>
      <c r="BO278" s="67">
        <f>IFERROR(X278/J278,"0")</f>
        <v>0.7142857142857143</v>
      </c>
      <c r="BP278" s="67">
        <f>IFERROR(Y278/J278,"0")</f>
        <v>0.7142857142857143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60</v>
      </c>
      <c r="Y280" s="326">
        <f>IFERROR(SUM(Y278:Y279),"0")</f>
        <v>60</v>
      </c>
      <c r="Z280" s="326">
        <f>IFERROR(IF(Z278="",0,Z278),"0")+IFERROR(IF(Z279="",0,Z279),"0")</f>
        <v>0.92999999999999994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360</v>
      </c>
      <c r="Y281" s="326">
        <f>IFERROR(SUMPRODUCT(Y278:Y279*H278:H279),"0")</f>
        <v>360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28</v>
      </c>
      <c r="Y283" s="325">
        <f>IFERROR(IF(X283="","",X283),"")</f>
        <v>28</v>
      </c>
      <c r="Z283" s="36">
        <f>IFERROR(IF(X283="","",X283*0.00936),"")</f>
        <v>0.26207999999999998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80.936800000000005</v>
      </c>
      <c r="BN283" s="67">
        <f>IFERROR(Y283*I283,"0")</f>
        <v>80.936800000000005</v>
      </c>
      <c r="BO283" s="67">
        <f>IFERROR(X283/J283,"0")</f>
        <v>0.22222222222222221</v>
      </c>
      <c r="BP283" s="67">
        <f>IFERROR(Y283/J283,"0")</f>
        <v>0.22222222222222221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132</v>
      </c>
      <c r="Y284" s="325">
        <f>IFERROR(IF(X284="","",X284),"")</f>
        <v>132</v>
      </c>
      <c r="Z284" s="36">
        <f>IFERROR(IF(X284="","",X284*0.0155),"")</f>
        <v>2.0459999999999998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691.0200000000001</v>
      </c>
      <c r="BN284" s="67">
        <f>IFERROR(Y284*I284,"0")</f>
        <v>691.0200000000001</v>
      </c>
      <c r="BO284" s="67">
        <f>IFERROR(X284/J284,"0")</f>
        <v>1.5714285714285714</v>
      </c>
      <c r="BP284" s="67">
        <f>IFERROR(Y284/J284,"0")</f>
        <v>1.5714285714285714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160</v>
      </c>
      <c r="Y286" s="326">
        <f>IFERROR(SUM(Y283:Y285),"0")</f>
        <v>160</v>
      </c>
      <c r="Z286" s="326">
        <f>IFERROR(IF(Z283="",0,Z283),"0")+IFERROR(IF(Z284="",0,Z284),"0")+IFERROR(IF(Z285="",0,Z285),"0")</f>
        <v>2.3080799999999999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735.6</v>
      </c>
      <c r="Y287" s="326">
        <f>IFERROR(SUMPRODUCT(Y283:Y285*H283:H285),"0")</f>
        <v>735.6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70</v>
      </c>
      <c r="Y290" s="325">
        <f t="shared" si="18"/>
        <v>70</v>
      </c>
      <c r="Z290" s="36">
        <f>IFERROR(IF(X290="","",X290*0.00936),"")</f>
        <v>0.6552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272.44</v>
      </c>
      <c r="BN290" s="67">
        <f t="shared" si="20"/>
        <v>272.44</v>
      </c>
      <c r="BO290" s="67">
        <f t="shared" si="21"/>
        <v>0.55555555555555558</v>
      </c>
      <c r="BP290" s="67">
        <f t="shared" si="22"/>
        <v>0.55555555555555558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14</v>
      </c>
      <c r="Y300" s="325">
        <f t="shared" si="18"/>
        <v>14</v>
      </c>
      <c r="Z300" s="36">
        <f t="shared" si="23"/>
        <v>0.13103999999999999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41.832000000000001</v>
      </c>
      <c r="BN300" s="67">
        <f t="shared" si="20"/>
        <v>41.832000000000001</v>
      </c>
      <c r="BO300" s="67">
        <f t="shared" si="21"/>
        <v>0.1111111111111111</v>
      </c>
      <c r="BP300" s="67">
        <f t="shared" si="22"/>
        <v>0.1111111111111111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124</v>
      </c>
      <c r="Y310" s="326">
        <f>IFERROR(SUM(Y289:Y309),"0")</f>
        <v>124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1.2343199999999999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446.8</v>
      </c>
      <c r="Y311" s="326">
        <f>IFERROR(SUMPRODUCT(Y289:Y309*H289:H309),"0")</f>
        <v>446.8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13494.999999999998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13494.999999999998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14736.158400000002</v>
      </c>
      <c r="Y318" s="326">
        <f>IFERROR(SUM(BN22:BN314),"0")</f>
        <v>14736.158400000002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36</v>
      </c>
      <c r="Y319" s="38">
        <f>ROUNDUP(SUM(BP22:BP314),0)</f>
        <v>36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15636.158400000002</v>
      </c>
      <c r="Y320" s="326">
        <f>GrossWeightTotalR+PalletQtyTotalR*25</f>
        <v>15636.158400000002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2970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2970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45.228779999999993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63</v>
      </c>
      <c r="D327" s="46">
        <f>IFERROR(X36*H36,"0")+IFERROR(X37*H37,"0")+IFERROR(X38*H38,"0")</f>
        <v>403.19999999999993</v>
      </c>
      <c r="E327" s="46">
        <f>IFERROR(X43*H43,"0")+IFERROR(X44*H44,"0")+IFERROR(X45*H45,"0")+IFERROR(X46*H46,"0")+IFERROR(X47*H47,"0")+IFERROR(X48*H48,"0")+IFERROR(X49*H49,"0")+IFERROR(X50*H50,"0")+IFERROR(X51*H51,"0")</f>
        <v>1406.4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1159.2</v>
      </c>
      <c r="J327" s="46">
        <f>IFERROR(X88*H88,"0")+IFERROR(X89*H89,"0")+IFERROR(X90*H90,"0")+IFERROR(X91*H91,"0")+IFERROR(X92*H92,"0")+IFERROR(X93*H93,"0")</f>
        <v>201.60000000000002</v>
      </c>
      <c r="K327" s="46">
        <f>IFERROR(X98*H98,"0")+IFERROR(X99*H99,"0")+IFERROR(X100*H100,"0")</f>
        <v>184.8</v>
      </c>
      <c r="L327" s="46">
        <f>IFERROR(X105*H105,"0")+IFERROR(X106*H106,"0")+IFERROR(X107*H107,"0")+IFERROR(X108*H108,"0")+IFERROR(X109*H109,"0")</f>
        <v>1768.8</v>
      </c>
      <c r="M327" s="46">
        <f>IFERROR(X114*H114,"0")+IFERROR(X115*H115,"0")</f>
        <v>1218</v>
      </c>
      <c r="N327" s="322"/>
      <c r="O327" s="46">
        <f>IFERROR(X120*H120,"0")+IFERROR(X121*H121,"0")</f>
        <v>504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780</v>
      </c>
      <c r="W327" s="46">
        <f>IFERROR(X173*H173,"0")+IFERROR(X174*H174,"0")+IFERROR(X175*H175,"0")+IFERROR(X179*H179,"0")</f>
        <v>336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604.79999999999995</v>
      </c>
      <c r="AA327" s="46">
        <f>IFERROR(X205*H205,"0")+IFERROR(X206*H206,"0")+IFERROR(X207*H207,"0")+IFERROR(X208*H208,"0")+IFERROR(X209*H209,"0")+IFERROR(X210*H210,"0")</f>
        <v>134.39999999999998</v>
      </c>
      <c r="AB327" s="46">
        <f>IFERROR(X215*H215,"0")+IFERROR(X216*H216,"0")+IFERROR(X217*H217,"0")+IFERROR(X218*H218,"0")</f>
        <v>864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1680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1956.3999999999999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8073.5999999999995</v>
      </c>
      <c r="B330" s="60">
        <f>SUMPRODUCT(--(BB:BB="ПГП"),--(W:W="кор"),H:H,Y:Y)+SUMPRODUCT(--(BB:BB="ПГП"),--(W:W="кг"),Y:Y)</f>
        <v>5421.4000000000005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