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2,25 ПОКОМ КИ филиалы\"/>
    </mc:Choice>
  </mc:AlternateContent>
  <xr:revisionPtr revIDLastSave="0" documentId="13_ncr:1_{A22A0ED1-69CC-4438-A130-B329C22D38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2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AH79" i="1" s="1"/>
  <c r="Q80" i="1"/>
  <c r="AH80" i="1" s="1"/>
  <c r="Q81" i="1"/>
  <c r="Q82" i="1"/>
  <c r="AH82" i="1" s="1"/>
  <c r="Q83" i="1"/>
  <c r="Q84" i="1"/>
  <c r="Q85" i="1"/>
  <c r="Q86" i="1"/>
  <c r="Q87" i="1"/>
  <c r="Q88" i="1"/>
  <c r="Q89" i="1"/>
  <c r="Q90" i="1"/>
  <c r="AH90" i="1" s="1"/>
  <c r="Q91" i="1"/>
  <c r="Q92" i="1"/>
  <c r="Q93" i="1"/>
  <c r="Q94" i="1"/>
  <c r="Q95" i="1"/>
  <c r="Q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81" i="1"/>
  <c r="AH83" i="1"/>
  <c r="AH84" i="1"/>
  <c r="AH85" i="1"/>
  <c r="AH86" i="1"/>
  <c r="AH87" i="1"/>
  <c r="AH88" i="1"/>
  <c r="AH89" i="1"/>
  <c r="AH91" i="1"/>
  <c r="AH92" i="1"/>
  <c r="AH93" i="1"/>
  <c r="AH94" i="1"/>
  <c r="AH95" i="1"/>
  <c r="AH6" i="1"/>
  <c r="R5" i="1"/>
  <c r="Q5" i="1" l="1"/>
  <c r="AI5" i="1"/>
  <c r="O7" i="1"/>
  <c r="P7" i="1" s="1"/>
  <c r="O8" i="1"/>
  <c r="P8" i="1" s="1"/>
  <c r="O9" i="1"/>
  <c r="P9" i="1" s="1"/>
  <c r="O10" i="1"/>
  <c r="P10" i="1" s="1"/>
  <c r="O11" i="1"/>
  <c r="P11" i="1" s="1"/>
  <c r="O12" i="1"/>
  <c r="O13" i="1"/>
  <c r="P13" i="1" s="1"/>
  <c r="O14" i="1"/>
  <c r="U14" i="1" s="1"/>
  <c r="O15" i="1"/>
  <c r="P15" i="1" s="1"/>
  <c r="O16" i="1"/>
  <c r="O17" i="1"/>
  <c r="O18" i="1"/>
  <c r="O19" i="1"/>
  <c r="O20" i="1"/>
  <c r="U20" i="1" s="1"/>
  <c r="O21" i="1"/>
  <c r="O22" i="1"/>
  <c r="O23" i="1"/>
  <c r="O24" i="1"/>
  <c r="P24" i="1" s="1"/>
  <c r="O25" i="1"/>
  <c r="U25" i="1" s="1"/>
  <c r="O26" i="1"/>
  <c r="U26" i="1" s="1"/>
  <c r="O27" i="1"/>
  <c r="O28" i="1"/>
  <c r="U28" i="1" s="1"/>
  <c r="O29" i="1"/>
  <c r="U29" i="1" s="1"/>
  <c r="O30" i="1"/>
  <c r="U30" i="1" s="1"/>
  <c r="O31" i="1"/>
  <c r="U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U37" i="1" s="1"/>
  <c r="O38" i="1"/>
  <c r="P38" i="1" s="1"/>
  <c r="O39" i="1"/>
  <c r="O40" i="1"/>
  <c r="P40" i="1" s="1"/>
  <c r="O41" i="1"/>
  <c r="P41" i="1" s="1"/>
  <c r="O42" i="1"/>
  <c r="O43" i="1"/>
  <c r="O44" i="1"/>
  <c r="P44" i="1" s="1"/>
  <c r="O45" i="1"/>
  <c r="P45" i="1" s="1"/>
  <c r="O46" i="1"/>
  <c r="O47" i="1"/>
  <c r="U47" i="1" s="1"/>
  <c r="O48" i="1"/>
  <c r="P48" i="1" s="1"/>
  <c r="O49" i="1"/>
  <c r="U49" i="1" s="1"/>
  <c r="O50" i="1"/>
  <c r="P50" i="1" s="1"/>
  <c r="O51" i="1"/>
  <c r="O52" i="1"/>
  <c r="O53" i="1"/>
  <c r="P53" i="1" s="1"/>
  <c r="O54" i="1"/>
  <c r="O55" i="1"/>
  <c r="P55" i="1" s="1"/>
  <c r="O56" i="1"/>
  <c r="P56" i="1" s="1"/>
  <c r="O57" i="1"/>
  <c r="O58" i="1"/>
  <c r="P58" i="1" s="1"/>
  <c r="O59" i="1"/>
  <c r="O60" i="1"/>
  <c r="P60" i="1" s="1"/>
  <c r="O61" i="1"/>
  <c r="O62" i="1"/>
  <c r="O63" i="1"/>
  <c r="U63" i="1" s="1"/>
  <c r="O64" i="1"/>
  <c r="U64" i="1" s="1"/>
  <c r="O65" i="1"/>
  <c r="U65" i="1" s="1"/>
  <c r="O66" i="1"/>
  <c r="U66" i="1" s="1"/>
  <c r="O67" i="1"/>
  <c r="O68" i="1"/>
  <c r="U68" i="1" s="1"/>
  <c r="O69" i="1"/>
  <c r="P69" i="1" s="1"/>
  <c r="O70" i="1"/>
  <c r="O71" i="1"/>
  <c r="O72" i="1"/>
  <c r="O73" i="1"/>
  <c r="U73" i="1" s="1"/>
  <c r="O74" i="1"/>
  <c r="O75" i="1"/>
  <c r="O76" i="1"/>
  <c r="O77" i="1"/>
  <c r="O78" i="1"/>
  <c r="O79" i="1"/>
  <c r="O80" i="1"/>
  <c r="O81" i="1"/>
  <c r="O82" i="1"/>
  <c r="O83" i="1"/>
  <c r="O84" i="1"/>
  <c r="O85" i="1"/>
  <c r="P85" i="1" s="1"/>
  <c r="O86" i="1"/>
  <c r="O87" i="1"/>
  <c r="O88" i="1"/>
  <c r="O89" i="1"/>
  <c r="O90" i="1"/>
  <c r="O91" i="1"/>
  <c r="O92" i="1"/>
  <c r="P92" i="1" s="1"/>
  <c r="O93" i="1"/>
  <c r="O94" i="1"/>
  <c r="O95" i="1"/>
  <c r="O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P6" i="1" l="1"/>
  <c r="P76" i="1"/>
  <c r="P54" i="1"/>
  <c r="P46" i="1"/>
  <c r="P18" i="1"/>
  <c r="P16" i="1"/>
  <c r="P90" i="1"/>
  <c r="P27" i="1"/>
  <c r="P43" i="1"/>
  <c r="P51" i="1"/>
  <c r="P57" i="1"/>
  <c r="P59" i="1"/>
  <c r="P61" i="1"/>
  <c r="P89" i="1"/>
  <c r="P91" i="1"/>
  <c r="U94" i="1"/>
  <c r="U92" i="1"/>
  <c r="U90" i="1"/>
  <c r="U88" i="1"/>
  <c r="U86" i="1"/>
  <c r="U84" i="1"/>
  <c r="U78" i="1"/>
  <c r="U74" i="1"/>
  <c r="U62" i="1"/>
  <c r="U60" i="1"/>
  <c r="U58" i="1"/>
  <c r="U56" i="1"/>
  <c r="U52" i="1"/>
  <c r="U50" i="1"/>
  <c r="U44" i="1"/>
  <c r="U42" i="1"/>
  <c r="U40" i="1"/>
  <c r="U38" i="1"/>
  <c r="U18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K5" i="1"/>
  <c r="O5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94" i="1"/>
  <c r="V92" i="1"/>
  <c r="V6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U54" i="1" l="1"/>
  <c r="U76" i="1"/>
  <c r="U6" i="1"/>
  <c r="U16" i="1"/>
  <c r="U46" i="1"/>
  <c r="U82" i="1"/>
  <c r="U80" i="1"/>
  <c r="U69" i="1"/>
  <c r="U13" i="1"/>
  <c r="U10" i="1"/>
  <c r="U57" i="1"/>
  <c r="U79" i="1"/>
  <c r="U87" i="1"/>
  <c r="U95" i="1"/>
  <c r="AH5" i="1"/>
  <c r="U70" i="1"/>
  <c r="U9" i="1"/>
  <c r="U53" i="1"/>
  <c r="U61" i="1"/>
  <c r="U75" i="1"/>
  <c r="U83" i="1"/>
  <c r="U91" i="1"/>
  <c r="U22" i="1"/>
  <c r="U32" i="1"/>
  <c r="U36" i="1"/>
  <c r="U17" i="1"/>
  <c r="U21" i="1"/>
  <c r="U27" i="1"/>
  <c r="U35" i="1"/>
  <c r="U41" i="1"/>
  <c r="U45" i="1"/>
  <c r="P5" i="1"/>
  <c r="U8" i="1"/>
  <c r="U12" i="1"/>
  <c r="U24" i="1"/>
  <c r="U34" i="1"/>
  <c r="U48" i="1"/>
  <c r="U72" i="1"/>
  <c r="U7" i="1"/>
  <c r="U11" i="1"/>
  <c r="U15" i="1"/>
  <c r="U19" i="1"/>
  <c r="U23" i="1"/>
  <c r="U33" i="1"/>
  <c r="U39" i="1"/>
  <c r="U43" i="1"/>
  <c r="U51" i="1"/>
  <c r="U55" i="1"/>
  <c r="U59" i="1"/>
  <c r="U67" i="1"/>
  <c r="U71" i="1"/>
  <c r="U77" i="1"/>
  <c r="U81" i="1"/>
  <c r="U85" i="1"/>
  <c r="U89" i="1"/>
  <c r="U93" i="1"/>
</calcChain>
</file>

<file path=xl/sharedStrings.xml><?xml version="1.0" encoding="utf-8"?>
<sst xmlns="http://schemas.openxmlformats.org/spreadsheetml/2006/main" count="376" uniqueCount="156">
  <si>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</si>
  <si>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</si>
  <si>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</si>
  <si>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</si>
  <si>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</si>
  <si>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</si>
  <si>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</si>
  <si>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</si>
  <si>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</si>
  <si>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</si>
  <si>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</si>
  <si>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</si>
  <si>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</si>
  <si>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</si>
  <si>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</si>
  <si>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</si>
  <si>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</si>
  <si>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</si>
  <si>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</si>
  <si>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</si>
  <si>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</si>
  <si>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</si>
  <si>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</si>
  <si>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</si>
  <si>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</si>
  <si>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</si>
  <si>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</si>
  <si>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</si>
  <si>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</si>
  <si>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</si>
  <si>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</si>
  <si>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</si>
  <si>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>15,01,</t>
  </si>
  <si>
    <t>09,01,</t>
  </si>
  <si>
    <t>08,01,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</si>
  <si>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</si>
  <si>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</si>
  <si>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</si>
  <si>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</si>
  <si>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</si>
  <si>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</si>
  <si>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</si>
  <si>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</si>
  <si>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</si>
  <si>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</si>
  <si>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</si>
  <si>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</si>
  <si>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</si>
  <si>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</si>
  <si>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</si>
  <si>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</si>
  <si>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</si>
  <si>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</si>
  <si>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</si>
  <si>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</si>
  <si>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</si>
  <si>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</si>
  <si>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</si>
  <si>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</si>
  <si>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</si>
  <si>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</si>
  <si>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</si>
  <si>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</si>
  <si>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</si>
  <si>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</si>
  <si>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</si>
  <si>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</si>
  <si>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</si>
  <si>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</si>
  <si>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</si>
  <si>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</si>
  <si>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</si>
  <si>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</si>
  <si>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</si>
  <si>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</si>
  <si>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</si>
  <si>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</si>
  <si>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</si>
  <si>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</si>
  <si>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</si>
  <si>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</si>
  <si>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</si>
  <si>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январь / 05,02,25 филиал обнулил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</si>
  <si>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</si>
  <si>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</si>
  <si>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</si>
  <si>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</si>
  <si>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</si>
  <si>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</si>
  <si>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</si>
  <si>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</si>
  <si>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</si>
  <si>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</si>
  <si>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</si>
  <si>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</si>
  <si>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</si>
  <si>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</si>
  <si>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</si>
  <si>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</si>
  <si>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</si>
  <si>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</si>
  <si>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</si>
  <si>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</si>
  <si>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</si>
  <si>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 xml:space="preserve"> 378  Колбаса Докторская Дугушка 0,6кг НЕГОСТ ТМ Стародворье  ПОКОМ </t>
  </si>
  <si>
    <t>не в матрице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</si>
  <si>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</si>
  <si>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</si>
  <si>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</si>
  <si>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</si>
  <si>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</si>
  <si>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</si>
  <si>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</si>
  <si>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нужно увеличить продажи!!!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</si>
  <si>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</si>
  <si>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</si>
  <si>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</si>
  <si>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</si>
  <si>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</si>
  <si>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</si>
  <si>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 / 09,12,24 в уценку 498кг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</si>
  <si>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</si>
  <si>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</si>
  <si>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</si>
  <si>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</si>
  <si>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</si>
  <si>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</si>
  <si>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</si>
  <si>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февраль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</si>
  <si>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</si>
  <si>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</si>
  <si>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</si>
  <si>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</si>
  <si>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20,12,24 в уценку 121кг</t>
  </si>
  <si>
    <t xml:space="preserve"> 465  Колбаса Филейная оригинальная ВЕС 0,8кг ТМ Особый рецепт в оболочке полиамид  ПОКОМ</t>
  </si>
  <si>
    <t>с 13,02,25 заказываем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</si>
  <si>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</si>
  <si>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</si>
  <si>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</si>
  <si>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</si>
  <si>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</si>
  <si>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</si>
  <si>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</si>
  <si>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</si>
  <si>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</si>
  <si>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</si>
  <si>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</si>
  <si>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</si>
  <si>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t>22,01,25 списание 10кг (недостача)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</si>
  <si>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</si>
  <si>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t>нужно увеличить продажи / 06,01,25 в уценку 26шт.</t>
  </si>
  <si>
    <t>нужно увеличить продажи / 20,01,25 в уценку 20кг</t>
  </si>
  <si>
    <t>нужно увеличить продажи / 20,01,25 в уценку 6шт. / 22,01,25 списание 6шт.</t>
  </si>
  <si>
    <t>заказ</t>
  </si>
  <si>
    <t>17,02,(1)</t>
  </si>
  <si>
    <t>17,02,(2)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</si>
</sst>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85546875" customWidth="1"/>
    <col min="14" max="19" width="7" customWidth="1"/>
    <col min="20" max="20" width="17.28515625" customWidth="1"/>
    <col min="21" max="22" width="5" customWidth="1"/>
    <col min="23" max="32" width="6" customWidth="1"/>
    <col min="33" max="33" width="31.7109375" customWidth="1"/>
    <col min="34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153</v>
      </c>
      <c r="R3" s="3" t="s">
        <v>153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154</v>
      </c>
      <c r="R4" s="1" t="s">
        <v>155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 t="s">
        <v>154</v>
      </c>
      <c r="AI4" s="1" t="s">
        <v>155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30881.053999999996</v>
      </c>
      <c r="F5" s="4">
        <f>SUM(F6:F500)</f>
        <v>31348.542000000009</v>
      </c>
      <c r="G5" s="7"/>
      <c r="H5" s="1"/>
      <c r="I5" s="1"/>
      <c r="J5" s="4">
        <f t="shared" ref="J5:S5" si="0">SUM(J6:J500)</f>
        <v>31311.637999999999</v>
      </c>
      <c r="K5" s="4">
        <f t="shared" si="0"/>
        <v>-430.58399999999966</v>
      </c>
      <c r="L5" s="4">
        <f t="shared" si="0"/>
        <v>0</v>
      </c>
      <c r="M5" s="4">
        <f t="shared" si="0"/>
        <v>0</v>
      </c>
      <c r="N5" s="4">
        <f t="shared" si="0"/>
        <v>18406.077899999997</v>
      </c>
      <c r="O5" s="4">
        <f t="shared" si="0"/>
        <v>6176.2107999999971</v>
      </c>
      <c r="P5" s="4">
        <f t="shared" si="0"/>
        <v>22757.245099999993</v>
      </c>
      <c r="Q5" s="4">
        <f t="shared" si="0"/>
        <v>14457.245099999995</v>
      </c>
      <c r="R5" s="4">
        <f t="shared" ref="R5" si="1">SUM(R6:R500)</f>
        <v>8300</v>
      </c>
      <c r="S5" s="4">
        <f t="shared" si="0"/>
        <v>0</v>
      </c>
      <c r="T5" s="1"/>
      <c r="U5" s="1"/>
      <c r="V5" s="1"/>
      <c r="W5" s="4">
        <f t="shared" ref="W5:AF5" si="2">SUM(W6:W500)</f>
        <v>5481.8591999999999</v>
      </c>
      <c r="X5" s="4">
        <f t="shared" si="2"/>
        <v>5032.7344000000003</v>
      </c>
      <c r="Y5" s="4">
        <f t="shared" si="2"/>
        <v>5195.3525999999993</v>
      </c>
      <c r="Z5" s="4">
        <f t="shared" si="2"/>
        <v>5885.6207999999979</v>
      </c>
      <c r="AA5" s="4">
        <f t="shared" si="2"/>
        <v>6100.0201999999981</v>
      </c>
      <c r="AB5" s="4">
        <f t="shared" si="2"/>
        <v>6034.6062000000029</v>
      </c>
      <c r="AC5" s="4">
        <f t="shared" si="2"/>
        <v>5648.7262000000019</v>
      </c>
      <c r="AD5" s="4">
        <f t="shared" si="2"/>
        <v>6125.9840000000004</v>
      </c>
      <c r="AE5" s="4">
        <f t="shared" si="2"/>
        <v>5950.4787500000011</v>
      </c>
      <c r="AF5" s="4">
        <f t="shared" si="2"/>
        <v>5837.3019999999997</v>
      </c>
      <c r="AG5" s="1"/>
      <c r="AH5" s="4">
        <f>SUM(AH6:AH500)</f>
        <v>11203</v>
      </c>
      <c r="AI5" s="4">
        <f>SUM(AI6:AI500)</f>
        <v>7800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267.34500000000003</v>
      </c>
      <c r="D6" s="1">
        <v>351.84</v>
      </c>
      <c r="E6" s="1">
        <v>241.649</v>
      </c>
      <c r="F6" s="1">
        <v>256.70299999999997</v>
      </c>
      <c r="G6" s="7">
        <v>1</v>
      </c>
      <c r="H6" s="1">
        <v>50</v>
      </c>
      <c r="I6" s="1" t="s">
        <v>37</v>
      </c>
      <c r="J6" s="1">
        <v>240</v>
      </c>
      <c r="K6" s="1">
        <f t="shared" ref="K6:K37" si="3">E6-J6</f>
        <v>1.6490000000000009</v>
      </c>
      <c r="L6" s="1"/>
      <c r="M6" s="1"/>
      <c r="N6" s="1">
        <v>170</v>
      </c>
      <c r="O6" s="1">
        <f>E6/5</f>
        <v>48.329799999999999</v>
      </c>
      <c r="P6" s="5">
        <f>11.3*O6-N6-F6</f>
        <v>119.42374000000007</v>
      </c>
      <c r="Q6" s="5">
        <f>P6-R6</f>
        <v>119.42374000000007</v>
      </c>
      <c r="R6" s="5"/>
      <c r="S6" s="5"/>
      <c r="T6" s="1"/>
      <c r="U6" s="1">
        <f>(F6+N6+P6)/O6</f>
        <v>11.3</v>
      </c>
      <c r="V6" s="1">
        <f>(F6+N6)/O6</f>
        <v>8.82898336016288</v>
      </c>
      <c r="W6" s="1">
        <v>49.774999999999999</v>
      </c>
      <c r="X6" s="1">
        <v>46.747</v>
      </c>
      <c r="Y6" s="1">
        <v>45.282799999999988</v>
      </c>
      <c r="Z6" s="1">
        <v>46.457000000000001</v>
      </c>
      <c r="AA6" s="1">
        <v>43.323399999999999</v>
      </c>
      <c r="AB6" s="1">
        <v>56.869399999999999</v>
      </c>
      <c r="AC6" s="1">
        <v>60.976599999999998</v>
      </c>
      <c r="AD6" s="1">
        <v>82.139200000000002</v>
      </c>
      <c r="AE6" s="1">
        <v>69.258499999999998</v>
      </c>
      <c r="AF6" s="1">
        <v>72.909333333333294</v>
      </c>
      <c r="AG6" s="1"/>
      <c r="AH6" s="1">
        <f>ROUND(Q6*G6,0)</f>
        <v>119</v>
      </c>
      <c r="AI6" s="1">
        <f>ROUND(R6*G6,0)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38</v>
      </c>
      <c r="B7" s="1" t="s">
        <v>36</v>
      </c>
      <c r="C7" s="1">
        <v>317.63400000000001</v>
      </c>
      <c r="D7" s="1">
        <v>327.94799999999998</v>
      </c>
      <c r="E7" s="1">
        <v>318.75900000000001</v>
      </c>
      <c r="F7" s="1">
        <v>218.12200000000001</v>
      </c>
      <c r="G7" s="7">
        <v>1</v>
      </c>
      <c r="H7" s="1">
        <v>45</v>
      </c>
      <c r="I7" s="1" t="s">
        <v>37</v>
      </c>
      <c r="J7" s="1">
        <v>308.2</v>
      </c>
      <c r="K7" s="1">
        <f t="shared" si="3"/>
        <v>10.559000000000026</v>
      </c>
      <c r="L7" s="1"/>
      <c r="M7" s="1"/>
      <c r="N7" s="1">
        <v>80</v>
      </c>
      <c r="O7" s="1">
        <f t="shared" ref="O7:O70" si="4">E7/5</f>
        <v>63.751800000000003</v>
      </c>
      <c r="P7" s="5">
        <f t="shared" ref="P7:P11" si="5">11.3*O7-N7-F7</f>
        <v>422.27334000000002</v>
      </c>
      <c r="Q7" s="5">
        <f t="shared" ref="Q7:Q70" si="6">P7-R7</f>
        <v>422.27334000000002</v>
      </c>
      <c r="R7" s="5"/>
      <c r="S7" s="5"/>
      <c r="T7" s="1"/>
      <c r="U7" s="1">
        <f t="shared" ref="U7:U70" si="7">(F7+N7+P7)/O7</f>
        <v>11.3</v>
      </c>
      <c r="V7" s="1">
        <f t="shared" ref="V7:V70" si="8">(F7+N7)/O7</f>
        <v>4.6762914929460813</v>
      </c>
      <c r="W7" s="1">
        <v>48.132599999999996</v>
      </c>
      <c r="X7" s="1">
        <v>50.599800000000002</v>
      </c>
      <c r="Y7" s="1">
        <v>57.48</v>
      </c>
      <c r="Z7" s="1">
        <v>56.555199999999999</v>
      </c>
      <c r="AA7" s="1">
        <v>55.790799999999997</v>
      </c>
      <c r="AB7" s="1">
        <v>54.024199999999993</v>
      </c>
      <c r="AC7" s="1">
        <v>42.974600000000002</v>
      </c>
      <c r="AD7" s="1">
        <v>46.771799999999999</v>
      </c>
      <c r="AE7" s="1">
        <v>49.646000000000001</v>
      </c>
      <c r="AF7" s="1">
        <v>36.302</v>
      </c>
      <c r="AG7" s="1"/>
      <c r="AH7" s="1">
        <f t="shared" ref="AH7:AI70" si="9">ROUND(Q7*G7,0)</f>
        <v>422</v>
      </c>
      <c r="AI7" s="1">
        <f t="shared" ref="AI7:AI70" si="10">ROUND(R7*G7,0)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36</v>
      </c>
      <c r="C8" s="1">
        <v>803.71400000000006</v>
      </c>
      <c r="D8" s="1">
        <v>352.85</v>
      </c>
      <c r="E8" s="1">
        <v>551.62</v>
      </c>
      <c r="F8" s="1">
        <v>450.298</v>
      </c>
      <c r="G8" s="7">
        <v>1</v>
      </c>
      <c r="H8" s="1">
        <v>45</v>
      </c>
      <c r="I8" s="1" t="s">
        <v>37</v>
      </c>
      <c r="J8" s="1">
        <v>513.16800000000001</v>
      </c>
      <c r="K8" s="1">
        <f t="shared" si="3"/>
        <v>38.451999999999998</v>
      </c>
      <c r="L8" s="1"/>
      <c r="M8" s="1"/>
      <c r="N8" s="1">
        <v>190</v>
      </c>
      <c r="O8" s="1">
        <f t="shared" si="4"/>
        <v>110.324</v>
      </c>
      <c r="P8" s="5">
        <f t="shared" si="5"/>
        <v>606.36320000000001</v>
      </c>
      <c r="Q8" s="5">
        <f t="shared" si="6"/>
        <v>206.36320000000001</v>
      </c>
      <c r="R8" s="5">
        <v>400</v>
      </c>
      <c r="S8" s="5"/>
      <c r="T8" s="1"/>
      <c r="U8" s="1">
        <f t="shared" si="7"/>
        <v>11.3</v>
      </c>
      <c r="V8" s="1">
        <f t="shared" si="8"/>
        <v>5.8037960915122735</v>
      </c>
      <c r="W8" s="1">
        <v>89.504400000000004</v>
      </c>
      <c r="X8" s="1">
        <v>86.04740000000001</v>
      </c>
      <c r="Y8" s="1">
        <v>86.396600000000007</v>
      </c>
      <c r="Z8" s="1">
        <v>120.8832</v>
      </c>
      <c r="AA8" s="1">
        <v>123.224</v>
      </c>
      <c r="AB8" s="1">
        <v>149.60679999999999</v>
      </c>
      <c r="AC8" s="1">
        <v>142.4838</v>
      </c>
      <c r="AD8" s="1">
        <v>126.018</v>
      </c>
      <c r="AE8" s="1">
        <v>101.07875</v>
      </c>
      <c r="AF8" s="1">
        <v>74.256</v>
      </c>
      <c r="AG8" s="1"/>
      <c r="AH8" s="1">
        <f t="shared" si="9"/>
        <v>206</v>
      </c>
      <c r="AI8" s="1">
        <f t="shared" si="10"/>
        <v>400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40</v>
      </c>
      <c r="B9" s="1" t="s">
        <v>41</v>
      </c>
      <c r="C9" s="1">
        <v>703</v>
      </c>
      <c r="D9" s="1">
        <v>732</v>
      </c>
      <c r="E9" s="1">
        <v>615.90200000000004</v>
      </c>
      <c r="F9" s="1">
        <v>615</v>
      </c>
      <c r="G9" s="7">
        <v>0.45</v>
      </c>
      <c r="H9" s="1">
        <v>45</v>
      </c>
      <c r="I9" s="1" t="s">
        <v>37</v>
      </c>
      <c r="J9" s="1">
        <v>655</v>
      </c>
      <c r="K9" s="1">
        <f t="shared" si="3"/>
        <v>-39.097999999999956</v>
      </c>
      <c r="L9" s="1"/>
      <c r="M9" s="1"/>
      <c r="N9" s="1">
        <v>560</v>
      </c>
      <c r="O9" s="1">
        <f t="shared" si="4"/>
        <v>123.18040000000001</v>
      </c>
      <c r="P9" s="5">
        <f t="shared" si="5"/>
        <v>216.93852000000015</v>
      </c>
      <c r="Q9" s="5">
        <f t="shared" si="6"/>
        <v>216.93852000000015</v>
      </c>
      <c r="R9" s="5"/>
      <c r="S9" s="5"/>
      <c r="T9" s="1"/>
      <c r="U9" s="1">
        <f t="shared" si="7"/>
        <v>11.3</v>
      </c>
      <c r="V9" s="1">
        <f t="shared" si="8"/>
        <v>9.5388552074843069</v>
      </c>
      <c r="W9" s="1">
        <v>115.9804</v>
      </c>
      <c r="X9" s="1">
        <v>125</v>
      </c>
      <c r="Y9" s="1">
        <v>123.8</v>
      </c>
      <c r="Z9" s="1">
        <v>123.2</v>
      </c>
      <c r="AA9" s="1">
        <v>131.714</v>
      </c>
      <c r="AB9" s="1">
        <v>129.4</v>
      </c>
      <c r="AC9" s="1">
        <v>123.6</v>
      </c>
      <c r="AD9" s="1">
        <v>135.4</v>
      </c>
      <c r="AE9" s="1">
        <v>137.5</v>
      </c>
      <c r="AF9" s="1">
        <v>144.666666666667</v>
      </c>
      <c r="AG9" s="1" t="s">
        <v>42</v>
      </c>
      <c r="AH9" s="1">
        <f t="shared" si="9"/>
        <v>98</v>
      </c>
      <c r="AI9" s="1">
        <f t="shared" si="10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43</v>
      </c>
      <c r="B10" s="1" t="s">
        <v>41</v>
      </c>
      <c r="C10" s="1">
        <v>1108.7719999999999</v>
      </c>
      <c r="D10" s="1">
        <v>1770.2280000000001</v>
      </c>
      <c r="E10" s="1">
        <v>1298</v>
      </c>
      <c r="F10" s="1">
        <v>1362</v>
      </c>
      <c r="G10" s="7">
        <v>0.45</v>
      </c>
      <c r="H10" s="1">
        <v>45</v>
      </c>
      <c r="I10" s="1" t="s">
        <v>37</v>
      </c>
      <c r="J10" s="1">
        <v>1308</v>
      </c>
      <c r="K10" s="1">
        <f t="shared" si="3"/>
        <v>-10</v>
      </c>
      <c r="L10" s="1"/>
      <c r="M10" s="1"/>
      <c r="N10" s="1">
        <v>750</v>
      </c>
      <c r="O10" s="1">
        <f t="shared" si="4"/>
        <v>259.60000000000002</v>
      </c>
      <c r="P10" s="5">
        <f t="shared" si="5"/>
        <v>821.48000000000047</v>
      </c>
      <c r="Q10" s="5">
        <f t="shared" si="6"/>
        <v>821.48000000000047</v>
      </c>
      <c r="R10" s="5"/>
      <c r="S10" s="5"/>
      <c r="T10" s="1"/>
      <c r="U10" s="1">
        <f t="shared" si="7"/>
        <v>11.3</v>
      </c>
      <c r="V10" s="1">
        <f t="shared" si="8"/>
        <v>8.1355932203389827</v>
      </c>
      <c r="W10" s="1">
        <v>245.8</v>
      </c>
      <c r="X10" s="1">
        <v>251.0496</v>
      </c>
      <c r="Y10" s="1">
        <v>248.4496</v>
      </c>
      <c r="Z10" s="1">
        <v>232.2</v>
      </c>
      <c r="AA10" s="1">
        <v>233.53360000000001</v>
      </c>
      <c r="AB10" s="1">
        <v>244.99600000000001</v>
      </c>
      <c r="AC10" s="1">
        <v>242.196</v>
      </c>
      <c r="AD10" s="1">
        <v>269.8</v>
      </c>
      <c r="AE10" s="1">
        <v>195.75</v>
      </c>
      <c r="AF10" s="1">
        <v>211</v>
      </c>
      <c r="AG10" s="1" t="s">
        <v>42</v>
      </c>
      <c r="AH10" s="1">
        <f t="shared" si="9"/>
        <v>370</v>
      </c>
      <c r="AI10" s="1">
        <f t="shared" si="10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44</v>
      </c>
      <c r="B11" s="1" t="s">
        <v>41</v>
      </c>
      <c r="C11" s="1">
        <v>125</v>
      </c>
      <c r="D11" s="1">
        <v>75</v>
      </c>
      <c r="E11" s="1">
        <v>128</v>
      </c>
      <c r="F11" s="1">
        <v>60</v>
      </c>
      <c r="G11" s="7">
        <v>0.17</v>
      </c>
      <c r="H11" s="1">
        <v>180</v>
      </c>
      <c r="I11" s="1" t="s">
        <v>37</v>
      </c>
      <c r="J11" s="1">
        <v>128</v>
      </c>
      <c r="K11" s="1">
        <f t="shared" si="3"/>
        <v>0</v>
      </c>
      <c r="L11" s="1"/>
      <c r="M11" s="1"/>
      <c r="N11" s="1">
        <v>80</v>
      </c>
      <c r="O11" s="1">
        <f t="shared" si="4"/>
        <v>25.6</v>
      </c>
      <c r="P11" s="5">
        <f t="shared" si="5"/>
        <v>149.28000000000003</v>
      </c>
      <c r="Q11" s="5">
        <f t="shared" si="6"/>
        <v>149.28000000000003</v>
      </c>
      <c r="R11" s="5"/>
      <c r="S11" s="5"/>
      <c r="T11" s="1"/>
      <c r="U11" s="1">
        <f t="shared" si="7"/>
        <v>11.3</v>
      </c>
      <c r="V11" s="1">
        <f t="shared" si="8"/>
        <v>5.46875</v>
      </c>
      <c r="W11" s="1">
        <v>18.600000000000001</v>
      </c>
      <c r="X11" s="1">
        <v>15.6</v>
      </c>
      <c r="Y11" s="1">
        <v>17.600000000000001</v>
      </c>
      <c r="Z11" s="1">
        <v>18.600000000000001</v>
      </c>
      <c r="AA11" s="1">
        <v>16.600000000000001</v>
      </c>
      <c r="AB11" s="1">
        <v>24</v>
      </c>
      <c r="AC11" s="1">
        <v>22.8</v>
      </c>
      <c r="AD11" s="1">
        <v>27.4</v>
      </c>
      <c r="AE11" s="1">
        <v>31.5</v>
      </c>
      <c r="AF11" s="1">
        <v>27.3333333333333</v>
      </c>
      <c r="AG11" s="1" t="s">
        <v>42</v>
      </c>
      <c r="AH11" s="1">
        <f t="shared" si="9"/>
        <v>25</v>
      </c>
      <c r="AI11" s="1">
        <f t="shared" si="10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45</v>
      </c>
      <c r="B12" s="1" t="s">
        <v>41</v>
      </c>
      <c r="C12" s="1">
        <v>27</v>
      </c>
      <c r="D12" s="1"/>
      <c r="E12" s="1">
        <v>9</v>
      </c>
      <c r="F12" s="1">
        <v>13</v>
      </c>
      <c r="G12" s="7">
        <v>0.3</v>
      </c>
      <c r="H12" s="1">
        <v>40</v>
      </c>
      <c r="I12" s="1" t="s">
        <v>37</v>
      </c>
      <c r="J12" s="1">
        <v>12</v>
      </c>
      <c r="K12" s="1">
        <f t="shared" si="3"/>
        <v>-3</v>
      </c>
      <c r="L12" s="1"/>
      <c r="M12" s="1"/>
      <c r="N12" s="1">
        <v>8</v>
      </c>
      <c r="O12" s="1">
        <f t="shared" si="4"/>
        <v>1.8</v>
      </c>
      <c r="P12" s="5"/>
      <c r="Q12" s="5">
        <f t="shared" si="6"/>
        <v>0</v>
      </c>
      <c r="R12" s="5"/>
      <c r="S12" s="5"/>
      <c r="T12" s="1"/>
      <c r="U12" s="1">
        <f t="shared" si="7"/>
        <v>11.666666666666666</v>
      </c>
      <c r="V12" s="1">
        <f t="shared" si="8"/>
        <v>11.666666666666666</v>
      </c>
      <c r="W12" s="1">
        <v>2.2000000000000002</v>
      </c>
      <c r="X12" s="1">
        <v>1.2</v>
      </c>
      <c r="Y12" s="1">
        <v>1.2</v>
      </c>
      <c r="Z12" s="1">
        <v>1.6</v>
      </c>
      <c r="AA12" s="1">
        <v>2.8</v>
      </c>
      <c r="AB12" s="1">
        <v>2.8</v>
      </c>
      <c r="AC12" s="1">
        <v>3.4</v>
      </c>
      <c r="AD12" s="1">
        <v>2.2000000000000002</v>
      </c>
      <c r="AE12" s="1">
        <v>4.25</v>
      </c>
      <c r="AF12" s="1">
        <v>4.3333333333333304</v>
      </c>
      <c r="AG12" s="1"/>
      <c r="AH12" s="1">
        <f t="shared" si="9"/>
        <v>0</v>
      </c>
      <c r="AI12" s="1">
        <f t="shared" si="10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41</v>
      </c>
      <c r="C13" s="1">
        <v>154</v>
      </c>
      <c r="D13" s="1"/>
      <c r="E13" s="1">
        <v>80</v>
      </c>
      <c r="F13" s="1">
        <v>66</v>
      </c>
      <c r="G13" s="7">
        <v>0.17</v>
      </c>
      <c r="H13" s="1">
        <v>180</v>
      </c>
      <c r="I13" s="1" t="s">
        <v>37</v>
      </c>
      <c r="J13" s="1">
        <v>82</v>
      </c>
      <c r="K13" s="1">
        <f t="shared" si="3"/>
        <v>-2</v>
      </c>
      <c r="L13" s="1"/>
      <c r="M13" s="1"/>
      <c r="N13" s="1">
        <v>16</v>
      </c>
      <c r="O13" s="1">
        <f t="shared" si="4"/>
        <v>16</v>
      </c>
      <c r="P13" s="5">
        <f>11.3*O13-N13-F13</f>
        <v>98.800000000000011</v>
      </c>
      <c r="Q13" s="5">
        <f t="shared" si="6"/>
        <v>98.800000000000011</v>
      </c>
      <c r="R13" s="5"/>
      <c r="S13" s="5"/>
      <c r="T13" s="1"/>
      <c r="U13" s="1">
        <f t="shared" si="7"/>
        <v>11.3</v>
      </c>
      <c r="V13" s="1">
        <f t="shared" si="8"/>
        <v>5.125</v>
      </c>
      <c r="W13" s="1">
        <v>11.2</v>
      </c>
      <c r="X13" s="1">
        <v>9.6</v>
      </c>
      <c r="Y13" s="1">
        <v>10</v>
      </c>
      <c r="Z13" s="1">
        <v>12.2</v>
      </c>
      <c r="AA13" s="1">
        <v>11.8</v>
      </c>
      <c r="AB13" s="1">
        <v>19.2</v>
      </c>
      <c r="AC13" s="1">
        <v>19.399999999999999</v>
      </c>
      <c r="AD13" s="1">
        <v>20.6</v>
      </c>
      <c r="AE13" s="1">
        <v>31.25</v>
      </c>
      <c r="AF13" s="1">
        <v>34.3333333333333</v>
      </c>
      <c r="AG13" s="1"/>
      <c r="AH13" s="1">
        <f t="shared" si="9"/>
        <v>17</v>
      </c>
      <c r="AI13" s="1">
        <f t="shared" si="10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3" t="s">
        <v>47</v>
      </c>
      <c r="B14" s="13" t="s">
        <v>41</v>
      </c>
      <c r="C14" s="13"/>
      <c r="D14" s="13"/>
      <c r="E14" s="13"/>
      <c r="F14" s="13"/>
      <c r="G14" s="14">
        <v>0</v>
      </c>
      <c r="H14" s="13">
        <v>50</v>
      </c>
      <c r="I14" s="13" t="s">
        <v>37</v>
      </c>
      <c r="J14" s="13"/>
      <c r="K14" s="13">
        <f t="shared" si="3"/>
        <v>0</v>
      </c>
      <c r="L14" s="13"/>
      <c r="M14" s="13"/>
      <c r="N14" s="13">
        <v>0</v>
      </c>
      <c r="O14" s="13">
        <f t="shared" si="4"/>
        <v>0</v>
      </c>
      <c r="P14" s="15"/>
      <c r="Q14" s="5">
        <f t="shared" si="6"/>
        <v>0</v>
      </c>
      <c r="R14" s="15"/>
      <c r="S14" s="15"/>
      <c r="T14" s="13"/>
      <c r="U14" s="13" t="e">
        <f t="shared" si="7"/>
        <v>#DIV/0!</v>
      </c>
      <c r="V14" s="13" t="e">
        <f t="shared" si="8"/>
        <v>#DIV/0!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 t="s">
        <v>48</v>
      </c>
      <c r="AH14" s="1">
        <f t="shared" si="9"/>
        <v>0</v>
      </c>
      <c r="AI14" s="1">
        <f t="shared" si="10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49</v>
      </c>
      <c r="B15" s="1" t="s">
        <v>41</v>
      </c>
      <c r="C15" s="1">
        <v>202</v>
      </c>
      <c r="D15" s="1"/>
      <c r="E15" s="1">
        <v>139</v>
      </c>
      <c r="F15" s="1">
        <v>41</v>
      </c>
      <c r="G15" s="7">
        <v>0.35</v>
      </c>
      <c r="H15" s="1">
        <v>50</v>
      </c>
      <c r="I15" s="1" t="s">
        <v>37</v>
      </c>
      <c r="J15" s="1">
        <v>141</v>
      </c>
      <c r="K15" s="1">
        <f t="shared" si="3"/>
        <v>-2</v>
      </c>
      <c r="L15" s="1"/>
      <c r="M15" s="1"/>
      <c r="N15" s="1">
        <v>98</v>
      </c>
      <c r="O15" s="1">
        <f t="shared" si="4"/>
        <v>27.8</v>
      </c>
      <c r="P15" s="5">
        <f t="shared" ref="P15:P16" si="11">11.3*O15-N15-F15</f>
        <v>175.14000000000004</v>
      </c>
      <c r="Q15" s="5">
        <f t="shared" si="6"/>
        <v>175.14000000000004</v>
      </c>
      <c r="R15" s="5"/>
      <c r="S15" s="5"/>
      <c r="T15" s="1"/>
      <c r="U15" s="1">
        <f t="shared" si="7"/>
        <v>11.3</v>
      </c>
      <c r="V15" s="1">
        <f t="shared" si="8"/>
        <v>5</v>
      </c>
      <c r="W15" s="1">
        <v>20</v>
      </c>
      <c r="X15" s="1">
        <v>9.8000000000000007</v>
      </c>
      <c r="Y15" s="1">
        <v>9</v>
      </c>
      <c r="Z15" s="1">
        <v>19</v>
      </c>
      <c r="AA15" s="1">
        <v>24.4</v>
      </c>
      <c r="AB15" s="1">
        <v>21.2</v>
      </c>
      <c r="AC15" s="1">
        <v>13.8</v>
      </c>
      <c r="AD15" s="1">
        <v>17.2</v>
      </c>
      <c r="AE15" s="1">
        <v>11</v>
      </c>
      <c r="AF15" s="1">
        <v>11.3333333333333</v>
      </c>
      <c r="AG15" s="1" t="s">
        <v>42</v>
      </c>
      <c r="AH15" s="1">
        <f t="shared" si="9"/>
        <v>61</v>
      </c>
      <c r="AI15" s="1">
        <f t="shared" si="10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50</v>
      </c>
      <c r="B16" s="1" t="s">
        <v>36</v>
      </c>
      <c r="C16" s="1">
        <v>1958.1679999999999</v>
      </c>
      <c r="D16" s="1">
        <v>907.13</v>
      </c>
      <c r="E16" s="1">
        <v>845.56399999999996</v>
      </c>
      <c r="F16" s="1">
        <v>1728.0029999999999</v>
      </c>
      <c r="G16" s="7">
        <v>1</v>
      </c>
      <c r="H16" s="1">
        <v>55</v>
      </c>
      <c r="I16" s="1" t="s">
        <v>37</v>
      </c>
      <c r="J16" s="1">
        <v>794.48500000000001</v>
      </c>
      <c r="K16" s="1">
        <f t="shared" si="3"/>
        <v>51.078999999999951</v>
      </c>
      <c r="L16" s="1"/>
      <c r="M16" s="1"/>
      <c r="N16" s="1">
        <v>0</v>
      </c>
      <c r="O16" s="1">
        <f t="shared" si="4"/>
        <v>169.11279999999999</v>
      </c>
      <c r="P16" s="5">
        <f t="shared" si="11"/>
        <v>182.97164000000021</v>
      </c>
      <c r="Q16" s="5">
        <f t="shared" si="6"/>
        <v>182.97164000000021</v>
      </c>
      <c r="R16" s="5"/>
      <c r="S16" s="5"/>
      <c r="T16" s="1"/>
      <c r="U16" s="1">
        <f t="shared" si="7"/>
        <v>11.3</v>
      </c>
      <c r="V16" s="1">
        <f t="shared" si="8"/>
        <v>10.218049727755675</v>
      </c>
      <c r="W16" s="1">
        <v>170.04740000000001</v>
      </c>
      <c r="X16" s="1">
        <v>217.05459999999999</v>
      </c>
      <c r="Y16" s="1">
        <v>233.74379999999999</v>
      </c>
      <c r="Z16" s="1">
        <v>302.94139999999999</v>
      </c>
      <c r="AA16" s="1">
        <v>308.6234</v>
      </c>
      <c r="AB16" s="1">
        <v>302.66120000000001</v>
      </c>
      <c r="AC16" s="1">
        <v>285.255</v>
      </c>
      <c r="AD16" s="1">
        <v>337.94319999999999</v>
      </c>
      <c r="AE16" s="1">
        <v>336.27249999999998</v>
      </c>
      <c r="AF16" s="1">
        <v>315.76533333333299</v>
      </c>
      <c r="AG16" s="1"/>
      <c r="AH16" s="1">
        <f t="shared" si="9"/>
        <v>183</v>
      </c>
      <c r="AI16" s="1">
        <f t="shared" si="10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51</v>
      </c>
      <c r="B17" s="1" t="s">
        <v>36</v>
      </c>
      <c r="C17" s="1">
        <v>2311.009</v>
      </c>
      <c r="D17" s="1"/>
      <c r="E17" s="1">
        <v>1740.481</v>
      </c>
      <c r="F17" s="1">
        <v>366.67899999999997</v>
      </c>
      <c r="G17" s="7">
        <v>1</v>
      </c>
      <c r="H17" s="1">
        <v>50</v>
      </c>
      <c r="I17" s="1" t="s">
        <v>37</v>
      </c>
      <c r="J17" s="1">
        <v>1796.15</v>
      </c>
      <c r="K17" s="1">
        <f t="shared" si="3"/>
        <v>-55.669000000000096</v>
      </c>
      <c r="L17" s="1"/>
      <c r="M17" s="1"/>
      <c r="N17" s="1">
        <v>2000</v>
      </c>
      <c r="O17" s="1">
        <f t="shared" si="4"/>
        <v>348.09620000000001</v>
      </c>
      <c r="P17" s="5">
        <v>1850</v>
      </c>
      <c r="Q17" s="5">
        <f t="shared" si="6"/>
        <v>850</v>
      </c>
      <c r="R17" s="5">
        <v>1000</v>
      </c>
      <c r="S17" s="5"/>
      <c r="T17" s="1"/>
      <c r="U17" s="1">
        <f t="shared" si="7"/>
        <v>12.113545048753764</v>
      </c>
      <c r="V17" s="1">
        <f t="shared" si="8"/>
        <v>6.7989222519521899</v>
      </c>
      <c r="W17" s="1">
        <v>294.75259999999997</v>
      </c>
      <c r="X17" s="1">
        <v>182.6764</v>
      </c>
      <c r="Y17" s="1">
        <v>201.91679999999999</v>
      </c>
      <c r="Z17" s="1">
        <v>273.53359999999998</v>
      </c>
      <c r="AA17" s="1">
        <v>292.91739999999999</v>
      </c>
      <c r="AB17" s="1">
        <v>362.6524</v>
      </c>
      <c r="AC17" s="1">
        <v>339.03100000000001</v>
      </c>
      <c r="AD17" s="1">
        <v>304.9726</v>
      </c>
      <c r="AE17" s="1">
        <v>372.83699999999999</v>
      </c>
      <c r="AF17" s="1">
        <v>354.16466666666702</v>
      </c>
      <c r="AG17" s="1" t="s">
        <v>52</v>
      </c>
      <c r="AH17" s="1">
        <f t="shared" si="9"/>
        <v>850</v>
      </c>
      <c r="AI17" s="1">
        <f t="shared" si="10"/>
        <v>1000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53</v>
      </c>
      <c r="B18" s="1" t="s">
        <v>36</v>
      </c>
      <c r="C18" s="1">
        <v>158.965</v>
      </c>
      <c r="D18" s="1">
        <v>178.256</v>
      </c>
      <c r="E18" s="1">
        <v>137.82</v>
      </c>
      <c r="F18" s="1">
        <v>168.05600000000001</v>
      </c>
      <c r="G18" s="7">
        <v>1</v>
      </c>
      <c r="H18" s="1">
        <v>60</v>
      </c>
      <c r="I18" s="1" t="s">
        <v>37</v>
      </c>
      <c r="J18" s="1">
        <v>126.9</v>
      </c>
      <c r="K18" s="1">
        <f t="shared" si="3"/>
        <v>10.919999999999987</v>
      </c>
      <c r="L18" s="1"/>
      <c r="M18" s="1"/>
      <c r="N18" s="1">
        <v>70</v>
      </c>
      <c r="O18" s="1">
        <f t="shared" si="4"/>
        <v>27.564</v>
      </c>
      <c r="P18" s="5">
        <f t="shared" ref="P18" si="12">11.3*O18-N18-F18</f>
        <v>73.417200000000008</v>
      </c>
      <c r="Q18" s="5">
        <f t="shared" si="6"/>
        <v>73.417200000000008</v>
      </c>
      <c r="R18" s="5"/>
      <c r="S18" s="5"/>
      <c r="T18" s="1"/>
      <c r="U18" s="1">
        <f t="shared" si="7"/>
        <v>11.3</v>
      </c>
      <c r="V18" s="1">
        <f t="shared" si="8"/>
        <v>8.6364823683064866</v>
      </c>
      <c r="W18" s="1">
        <v>25.321999999999999</v>
      </c>
      <c r="X18" s="1">
        <v>16.998000000000001</v>
      </c>
      <c r="Y18" s="1">
        <v>24.0806</v>
      </c>
      <c r="Z18" s="1">
        <v>32.466999999999999</v>
      </c>
      <c r="AA18" s="1">
        <v>26.828800000000001</v>
      </c>
      <c r="AB18" s="1">
        <v>20.8474</v>
      </c>
      <c r="AC18" s="1">
        <v>23.185600000000001</v>
      </c>
      <c r="AD18" s="1">
        <v>33.850200000000001</v>
      </c>
      <c r="AE18" s="1">
        <v>26.14425</v>
      </c>
      <c r="AF18" s="1">
        <v>27.815000000000001</v>
      </c>
      <c r="AG18" s="1"/>
      <c r="AH18" s="1">
        <f t="shared" si="9"/>
        <v>73</v>
      </c>
      <c r="AI18" s="1">
        <f t="shared" si="10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54</v>
      </c>
      <c r="B19" s="1" t="s">
        <v>36</v>
      </c>
      <c r="C19" s="1">
        <v>780.28099999999995</v>
      </c>
      <c r="D19" s="1">
        <v>516.17100000000005</v>
      </c>
      <c r="E19" s="1">
        <v>1295.5060000000001</v>
      </c>
      <c r="F19" s="1"/>
      <c r="G19" s="7">
        <v>1</v>
      </c>
      <c r="H19" s="1">
        <v>60</v>
      </c>
      <c r="I19" s="1" t="s">
        <v>37</v>
      </c>
      <c r="J19" s="1">
        <v>1375.8</v>
      </c>
      <c r="K19" s="1">
        <f t="shared" si="3"/>
        <v>-80.293999999999869</v>
      </c>
      <c r="L19" s="1"/>
      <c r="M19" s="1"/>
      <c r="N19" s="1">
        <v>1800</v>
      </c>
      <c r="O19" s="1">
        <f t="shared" si="4"/>
        <v>259.10120000000001</v>
      </c>
      <c r="P19" s="5">
        <v>1150</v>
      </c>
      <c r="Q19" s="5">
        <f t="shared" si="6"/>
        <v>450</v>
      </c>
      <c r="R19" s="5">
        <v>700</v>
      </c>
      <c r="S19" s="5"/>
      <c r="T19" s="1"/>
      <c r="U19" s="1">
        <f t="shared" si="7"/>
        <v>11.38551268770658</v>
      </c>
      <c r="V19" s="1">
        <f t="shared" si="8"/>
        <v>6.9470924874141842</v>
      </c>
      <c r="W19" s="1">
        <v>259.13659999999999</v>
      </c>
      <c r="X19" s="1">
        <v>8.8561999999999994</v>
      </c>
      <c r="Y19" s="1">
        <v>23.467199999999998</v>
      </c>
      <c r="Z19" s="1">
        <v>108.175</v>
      </c>
      <c r="AA19" s="1">
        <v>108.5758</v>
      </c>
      <c r="AB19" s="1">
        <v>26.614599999999999</v>
      </c>
      <c r="AC19" s="1">
        <v>63.14</v>
      </c>
      <c r="AD19" s="1">
        <v>56.112199999999987</v>
      </c>
      <c r="AE19" s="1">
        <v>41.963500000000003</v>
      </c>
      <c r="AF19" s="1">
        <v>25.8593333333333</v>
      </c>
      <c r="AG19" s="1"/>
      <c r="AH19" s="1">
        <f t="shared" si="9"/>
        <v>450</v>
      </c>
      <c r="AI19" s="1">
        <f t="shared" si="10"/>
        <v>700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3" t="s">
        <v>55</v>
      </c>
      <c r="B20" s="13" t="s">
        <v>36</v>
      </c>
      <c r="C20" s="13"/>
      <c r="D20" s="13"/>
      <c r="E20" s="13"/>
      <c r="F20" s="13"/>
      <c r="G20" s="14">
        <v>0</v>
      </c>
      <c r="H20" s="13">
        <v>60</v>
      </c>
      <c r="I20" s="13" t="s">
        <v>37</v>
      </c>
      <c r="J20" s="13"/>
      <c r="K20" s="13">
        <f t="shared" si="3"/>
        <v>0</v>
      </c>
      <c r="L20" s="13"/>
      <c r="M20" s="13"/>
      <c r="N20" s="13">
        <v>0</v>
      </c>
      <c r="O20" s="13">
        <f t="shared" si="4"/>
        <v>0</v>
      </c>
      <c r="P20" s="15"/>
      <c r="Q20" s="5">
        <f t="shared" si="6"/>
        <v>0</v>
      </c>
      <c r="R20" s="15"/>
      <c r="S20" s="15"/>
      <c r="T20" s="13"/>
      <c r="U20" s="13" t="e">
        <f t="shared" si="7"/>
        <v>#DIV/0!</v>
      </c>
      <c r="V20" s="13" t="e">
        <f t="shared" si="8"/>
        <v>#DIV/0!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-0.2225</v>
      </c>
      <c r="AF20" s="13">
        <v>-0.29666666666666702</v>
      </c>
      <c r="AG20" s="13" t="s">
        <v>48</v>
      </c>
      <c r="AH20" s="1">
        <f t="shared" si="9"/>
        <v>0</v>
      </c>
      <c r="AI20" s="1">
        <f t="shared" si="10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56</v>
      </c>
      <c r="B21" s="1" t="s">
        <v>36</v>
      </c>
      <c r="C21" s="1">
        <v>2501.8629999999998</v>
      </c>
      <c r="D21" s="1">
        <v>3023.93</v>
      </c>
      <c r="E21" s="1">
        <v>2241.6089999999999</v>
      </c>
      <c r="F21" s="1">
        <v>2780.1060000000002</v>
      </c>
      <c r="G21" s="7">
        <v>1</v>
      </c>
      <c r="H21" s="1">
        <v>60</v>
      </c>
      <c r="I21" s="1" t="s">
        <v>37</v>
      </c>
      <c r="J21" s="1">
        <v>2120.1999999999998</v>
      </c>
      <c r="K21" s="1">
        <f t="shared" si="3"/>
        <v>121.40900000000011</v>
      </c>
      <c r="L21" s="1"/>
      <c r="M21" s="1"/>
      <c r="N21" s="1">
        <v>500</v>
      </c>
      <c r="O21" s="1">
        <f t="shared" si="4"/>
        <v>448.3218</v>
      </c>
      <c r="P21" s="5">
        <v>1800</v>
      </c>
      <c r="Q21" s="5">
        <f t="shared" si="6"/>
        <v>700</v>
      </c>
      <c r="R21" s="5">
        <v>1100</v>
      </c>
      <c r="S21" s="5"/>
      <c r="T21" s="1"/>
      <c r="U21" s="1">
        <f t="shared" si="7"/>
        <v>11.331382948587375</v>
      </c>
      <c r="V21" s="1">
        <f t="shared" si="8"/>
        <v>7.3164097752997961</v>
      </c>
      <c r="W21" s="1">
        <v>407.39120000000003</v>
      </c>
      <c r="X21" s="1">
        <v>434.70020000000011</v>
      </c>
      <c r="Y21" s="1">
        <v>434.90440000000001</v>
      </c>
      <c r="Z21" s="1">
        <v>453.90159999999997</v>
      </c>
      <c r="AA21" s="1">
        <v>465.54840000000002</v>
      </c>
      <c r="AB21" s="1">
        <v>448.89780000000002</v>
      </c>
      <c r="AC21" s="1">
        <v>435.45339999999999</v>
      </c>
      <c r="AD21" s="1">
        <v>517.33979999999997</v>
      </c>
      <c r="AE21" s="1">
        <v>504.399</v>
      </c>
      <c r="AF21" s="1">
        <v>486.94233333333301</v>
      </c>
      <c r="AG21" s="1" t="s">
        <v>57</v>
      </c>
      <c r="AH21" s="1">
        <f t="shared" si="9"/>
        <v>700</v>
      </c>
      <c r="AI21" s="1">
        <f t="shared" si="10"/>
        <v>1100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58</v>
      </c>
      <c r="B22" s="1" t="s">
        <v>36</v>
      </c>
      <c r="C22" s="1">
        <v>764.06799999999998</v>
      </c>
      <c r="D22" s="1">
        <v>1130.24</v>
      </c>
      <c r="E22" s="1">
        <v>788.72900000000004</v>
      </c>
      <c r="F22" s="1">
        <v>885.60799999999995</v>
      </c>
      <c r="G22" s="7">
        <v>1</v>
      </c>
      <c r="H22" s="1">
        <v>60</v>
      </c>
      <c r="I22" s="1" t="s">
        <v>37</v>
      </c>
      <c r="J22" s="1">
        <v>751.05</v>
      </c>
      <c r="K22" s="1">
        <f t="shared" si="3"/>
        <v>37.679000000000087</v>
      </c>
      <c r="L22" s="1"/>
      <c r="M22" s="1"/>
      <c r="N22" s="1">
        <v>400</v>
      </c>
      <c r="O22" s="1">
        <f t="shared" si="4"/>
        <v>157.7458</v>
      </c>
      <c r="P22" s="5">
        <v>500</v>
      </c>
      <c r="Q22" s="5">
        <f t="shared" si="6"/>
        <v>500</v>
      </c>
      <c r="R22" s="5"/>
      <c r="S22" s="5"/>
      <c r="T22" s="1"/>
      <c r="U22" s="1">
        <f t="shared" si="7"/>
        <v>11.319528000111571</v>
      </c>
      <c r="V22" s="1">
        <f t="shared" si="8"/>
        <v>8.1498715021255705</v>
      </c>
      <c r="W22" s="1">
        <v>153.73099999999999</v>
      </c>
      <c r="X22" s="1">
        <v>145.0908</v>
      </c>
      <c r="Y22" s="1">
        <v>136.97640000000001</v>
      </c>
      <c r="Z22" s="1">
        <v>56.775599999999997</v>
      </c>
      <c r="AA22" s="1">
        <v>59.685000000000002</v>
      </c>
      <c r="AB22" s="1">
        <v>112.05759999999999</v>
      </c>
      <c r="AC22" s="1">
        <v>96.652000000000001</v>
      </c>
      <c r="AD22" s="1">
        <v>62.427</v>
      </c>
      <c r="AE22" s="1">
        <v>62.5075</v>
      </c>
      <c r="AF22" s="1">
        <v>58.940666666666701</v>
      </c>
      <c r="AG22" s="1" t="s">
        <v>57</v>
      </c>
      <c r="AH22" s="1">
        <f t="shared" si="9"/>
        <v>500</v>
      </c>
      <c r="AI22" s="1">
        <f t="shared" si="10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59</v>
      </c>
      <c r="B23" s="1" t="s">
        <v>36</v>
      </c>
      <c r="C23" s="1">
        <v>502.54399999999998</v>
      </c>
      <c r="D23" s="1">
        <v>1579.4390000000001</v>
      </c>
      <c r="E23" s="1">
        <v>943.90200000000004</v>
      </c>
      <c r="F23" s="1">
        <v>922.65499999999997</v>
      </c>
      <c r="G23" s="7">
        <v>1</v>
      </c>
      <c r="H23" s="1">
        <v>60</v>
      </c>
      <c r="I23" s="1" t="s">
        <v>37</v>
      </c>
      <c r="J23" s="1">
        <v>898.85199999999998</v>
      </c>
      <c r="K23" s="1">
        <f t="shared" si="3"/>
        <v>45.050000000000068</v>
      </c>
      <c r="L23" s="1"/>
      <c r="M23" s="1"/>
      <c r="N23" s="1">
        <v>600</v>
      </c>
      <c r="O23" s="1">
        <f t="shared" si="4"/>
        <v>188.78040000000001</v>
      </c>
      <c r="P23" s="5">
        <v>640</v>
      </c>
      <c r="Q23" s="5">
        <f t="shared" si="6"/>
        <v>640</v>
      </c>
      <c r="R23" s="5"/>
      <c r="S23" s="5"/>
      <c r="T23" s="1"/>
      <c r="U23" s="1">
        <f t="shared" si="7"/>
        <v>11.455929746944067</v>
      </c>
      <c r="V23" s="1">
        <f t="shared" si="8"/>
        <v>8.0657472915620474</v>
      </c>
      <c r="W23" s="1">
        <v>180.44880000000001</v>
      </c>
      <c r="X23" s="1">
        <v>160.60820000000001</v>
      </c>
      <c r="Y23" s="1">
        <v>148.3424</v>
      </c>
      <c r="Z23" s="1">
        <v>105.2816</v>
      </c>
      <c r="AA23" s="1">
        <v>110.1074</v>
      </c>
      <c r="AB23" s="1">
        <v>106.2098</v>
      </c>
      <c r="AC23" s="1">
        <v>94.828599999999994</v>
      </c>
      <c r="AD23" s="1">
        <v>84.347400000000007</v>
      </c>
      <c r="AE23" s="1">
        <v>77.685000000000002</v>
      </c>
      <c r="AF23" s="1">
        <v>73.499666666666698</v>
      </c>
      <c r="AG23" s="1" t="s">
        <v>57</v>
      </c>
      <c r="AH23" s="1">
        <f t="shared" si="9"/>
        <v>640</v>
      </c>
      <c r="AI23" s="1">
        <f t="shared" si="10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60</v>
      </c>
      <c r="B24" s="1" t="s">
        <v>36</v>
      </c>
      <c r="C24" s="1">
        <v>1659.597</v>
      </c>
      <c r="D24" s="1">
        <v>400.83800000000002</v>
      </c>
      <c r="E24" s="1">
        <v>704.33900000000006</v>
      </c>
      <c r="F24" s="1">
        <v>1121.424</v>
      </c>
      <c r="G24" s="7">
        <v>1</v>
      </c>
      <c r="H24" s="1">
        <v>60</v>
      </c>
      <c r="I24" s="1" t="s">
        <v>37</v>
      </c>
      <c r="J24" s="1">
        <v>665.476</v>
      </c>
      <c r="K24" s="1">
        <f t="shared" si="3"/>
        <v>38.863000000000056</v>
      </c>
      <c r="L24" s="1"/>
      <c r="M24" s="1"/>
      <c r="N24" s="1">
        <v>0</v>
      </c>
      <c r="O24" s="1">
        <f t="shared" si="4"/>
        <v>140.86780000000002</v>
      </c>
      <c r="P24" s="5">
        <f t="shared" ref="P24" si="13">11.3*O24-N24-F24</f>
        <v>470.38214000000039</v>
      </c>
      <c r="Q24" s="5">
        <f t="shared" si="6"/>
        <v>470.38214000000039</v>
      </c>
      <c r="R24" s="5"/>
      <c r="S24" s="5"/>
      <c r="T24" s="1"/>
      <c r="U24" s="1">
        <f t="shared" si="7"/>
        <v>11.3</v>
      </c>
      <c r="V24" s="1">
        <f t="shared" si="8"/>
        <v>7.9608256819514454</v>
      </c>
      <c r="W24" s="1">
        <v>136.429</v>
      </c>
      <c r="X24" s="1">
        <v>191.56960000000001</v>
      </c>
      <c r="Y24" s="1">
        <v>210.9306</v>
      </c>
      <c r="Z24" s="1">
        <v>284.25940000000003</v>
      </c>
      <c r="AA24" s="1">
        <v>292.45139999999998</v>
      </c>
      <c r="AB24" s="1">
        <v>285.27620000000002</v>
      </c>
      <c r="AC24" s="1">
        <v>264.5224</v>
      </c>
      <c r="AD24" s="1">
        <v>262.721</v>
      </c>
      <c r="AE24" s="1">
        <v>260.767</v>
      </c>
      <c r="AF24" s="1">
        <v>240.612666666667</v>
      </c>
      <c r="AG24" s="1" t="s">
        <v>52</v>
      </c>
      <c r="AH24" s="1">
        <f t="shared" si="9"/>
        <v>470</v>
      </c>
      <c r="AI24" s="1">
        <f t="shared" si="10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3" t="s">
        <v>61</v>
      </c>
      <c r="B25" s="13" t="s">
        <v>36</v>
      </c>
      <c r="C25" s="13"/>
      <c r="D25" s="13"/>
      <c r="E25" s="13"/>
      <c r="F25" s="13"/>
      <c r="G25" s="14">
        <v>0</v>
      </c>
      <c r="H25" s="13">
        <v>30</v>
      </c>
      <c r="I25" s="13" t="s">
        <v>37</v>
      </c>
      <c r="J25" s="13"/>
      <c r="K25" s="13">
        <f t="shared" si="3"/>
        <v>0</v>
      </c>
      <c r="L25" s="13"/>
      <c r="M25" s="13"/>
      <c r="N25" s="13">
        <v>0</v>
      </c>
      <c r="O25" s="13">
        <f t="shared" si="4"/>
        <v>0</v>
      </c>
      <c r="P25" s="15"/>
      <c r="Q25" s="5">
        <f t="shared" si="6"/>
        <v>0</v>
      </c>
      <c r="R25" s="15"/>
      <c r="S25" s="15"/>
      <c r="T25" s="13"/>
      <c r="U25" s="13" t="e">
        <f t="shared" si="7"/>
        <v>#DIV/0!</v>
      </c>
      <c r="V25" s="13" t="e">
        <f t="shared" si="8"/>
        <v>#DIV/0!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 t="s">
        <v>48</v>
      </c>
      <c r="AH25" s="1">
        <f t="shared" si="9"/>
        <v>0</v>
      </c>
      <c r="AI25" s="1">
        <f t="shared" si="10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3" t="s">
        <v>62</v>
      </c>
      <c r="B26" s="13" t="s">
        <v>36</v>
      </c>
      <c r="C26" s="13"/>
      <c r="D26" s="13"/>
      <c r="E26" s="13"/>
      <c r="F26" s="13"/>
      <c r="G26" s="14">
        <v>0</v>
      </c>
      <c r="H26" s="13">
        <v>30</v>
      </c>
      <c r="I26" s="13" t="s">
        <v>37</v>
      </c>
      <c r="J26" s="13"/>
      <c r="K26" s="13">
        <f t="shared" si="3"/>
        <v>0</v>
      </c>
      <c r="L26" s="13"/>
      <c r="M26" s="13"/>
      <c r="N26" s="13">
        <v>0</v>
      </c>
      <c r="O26" s="13">
        <f t="shared" si="4"/>
        <v>0</v>
      </c>
      <c r="P26" s="15"/>
      <c r="Q26" s="5">
        <f t="shared" si="6"/>
        <v>0</v>
      </c>
      <c r="R26" s="15"/>
      <c r="S26" s="15"/>
      <c r="T26" s="13"/>
      <c r="U26" s="13" t="e">
        <f t="shared" si="7"/>
        <v>#DIV/0!</v>
      </c>
      <c r="V26" s="13" t="e">
        <f t="shared" si="8"/>
        <v>#DIV/0!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 t="s">
        <v>48</v>
      </c>
      <c r="AH26" s="1">
        <f t="shared" si="9"/>
        <v>0</v>
      </c>
      <c r="AI26" s="1">
        <f t="shared" si="10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63</v>
      </c>
      <c r="B27" s="1" t="s">
        <v>36</v>
      </c>
      <c r="C27" s="1">
        <v>696.48199999999997</v>
      </c>
      <c r="D27" s="1">
        <v>353.72500000000002</v>
      </c>
      <c r="E27" s="1">
        <v>509.904</v>
      </c>
      <c r="F27" s="1">
        <v>385.74099999999999</v>
      </c>
      <c r="G27" s="7">
        <v>1</v>
      </c>
      <c r="H27" s="1">
        <v>30</v>
      </c>
      <c r="I27" s="1" t="s">
        <v>37</v>
      </c>
      <c r="J27" s="1">
        <v>524.40899999999999</v>
      </c>
      <c r="K27" s="1">
        <f t="shared" si="3"/>
        <v>-14.504999999999995</v>
      </c>
      <c r="L27" s="1"/>
      <c r="M27" s="1"/>
      <c r="N27" s="1">
        <v>311.16740000000021</v>
      </c>
      <c r="O27" s="1">
        <f t="shared" si="4"/>
        <v>101.9808</v>
      </c>
      <c r="P27" s="5">
        <f>11*O27-N27-F27</f>
        <v>424.88039999999978</v>
      </c>
      <c r="Q27" s="5">
        <f t="shared" si="6"/>
        <v>424.88039999999978</v>
      </c>
      <c r="R27" s="5"/>
      <c r="S27" s="5"/>
      <c r="T27" s="1"/>
      <c r="U27" s="1">
        <f t="shared" si="7"/>
        <v>11</v>
      </c>
      <c r="V27" s="1">
        <f t="shared" si="8"/>
        <v>6.8337216417207971</v>
      </c>
      <c r="W27" s="1">
        <v>88.471000000000004</v>
      </c>
      <c r="X27" s="1">
        <v>86.351199999999992</v>
      </c>
      <c r="Y27" s="1">
        <v>93.849199999999996</v>
      </c>
      <c r="Z27" s="1">
        <v>114.18899999999999</v>
      </c>
      <c r="AA27" s="1">
        <v>116.4472</v>
      </c>
      <c r="AB27" s="1">
        <v>126.6854</v>
      </c>
      <c r="AC27" s="1">
        <v>116.864</v>
      </c>
      <c r="AD27" s="1">
        <v>127.59059999999999</v>
      </c>
      <c r="AE27" s="1">
        <v>111.66475</v>
      </c>
      <c r="AF27" s="1">
        <v>95.234666666666698</v>
      </c>
      <c r="AG27" s="1"/>
      <c r="AH27" s="1">
        <f t="shared" si="9"/>
        <v>425</v>
      </c>
      <c r="AI27" s="1">
        <f t="shared" si="10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3" t="s">
        <v>64</v>
      </c>
      <c r="B28" s="13" t="s">
        <v>36</v>
      </c>
      <c r="C28" s="13"/>
      <c r="D28" s="13"/>
      <c r="E28" s="13"/>
      <c r="F28" s="13"/>
      <c r="G28" s="14">
        <v>0</v>
      </c>
      <c r="H28" s="13">
        <v>45</v>
      </c>
      <c r="I28" s="13" t="s">
        <v>37</v>
      </c>
      <c r="J28" s="13"/>
      <c r="K28" s="13">
        <f t="shared" si="3"/>
        <v>0</v>
      </c>
      <c r="L28" s="13"/>
      <c r="M28" s="13"/>
      <c r="N28" s="13">
        <v>0</v>
      </c>
      <c r="O28" s="13">
        <f t="shared" si="4"/>
        <v>0</v>
      </c>
      <c r="P28" s="15"/>
      <c r="Q28" s="5">
        <f t="shared" si="6"/>
        <v>0</v>
      </c>
      <c r="R28" s="15"/>
      <c r="S28" s="15"/>
      <c r="T28" s="13"/>
      <c r="U28" s="13" t="e">
        <f t="shared" si="7"/>
        <v>#DIV/0!</v>
      </c>
      <c r="V28" s="13" t="e">
        <f t="shared" si="8"/>
        <v>#DIV/0!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 t="s">
        <v>48</v>
      </c>
      <c r="AH28" s="1">
        <f t="shared" si="9"/>
        <v>0</v>
      </c>
      <c r="AI28" s="1">
        <f t="shared" si="10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3" t="s">
        <v>65</v>
      </c>
      <c r="B29" s="13" t="s">
        <v>36</v>
      </c>
      <c r="C29" s="13"/>
      <c r="D29" s="13"/>
      <c r="E29" s="13"/>
      <c r="F29" s="13"/>
      <c r="G29" s="14">
        <v>0</v>
      </c>
      <c r="H29" s="13">
        <v>40</v>
      </c>
      <c r="I29" s="13" t="s">
        <v>37</v>
      </c>
      <c r="J29" s="13"/>
      <c r="K29" s="13">
        <f t="shared" si="3"/>
        <v>0</v>
      </c>
      <c r="L29" s="13"/>
      <c r="M29" s="13"/>
      <c r="N29" s="13">
        <v>0</v>
      </c>
      <c r="O29" s="13">
        <f t="shared" si="4"/>
        <v>0</v>
      </c>
      <c r="P29" s="15"/>
      <c r="Q29" s="5">
        <f t="shared" si="6"/>
        <v>0</v>
      </c>
      <c r="R29" s="15"/>
      <c r="S29" s="15"/>
      <c r="T29" s="13"/>
      <c r="U29" s="13" t="e">
        <f t="shared" si="7"/>
        <v>#DIV/0!</v>
      </c>
      <c r="V29" s="13" t="e">
        <f t="shared" si="8"/>
        <v>#DIV/0!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 t="s">
        <v>48</v>
      </c>
      <c r="AH29" s="1">
        <f t="shared" si="9"/>
        <v>0</v>
      </c>
      <c r="AI29" s="1">
        <f t="shared" si="10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3" t="s">
        <v>66</v>
      </c>
      <c r="B30" s="13" t="s">
        <v>36</v>
      </c>
      <c r="C30" s="13"/>
      <c r="D30" s="13"/>
      <c r="E30" s="13"/>
      <c r="F30" s="13"/>
      <c r="G30" s="14">
        <v>0</v>
      </c>
      <c r="H30" s="13">
        <v>30</v>
      </c>
      <c r="I30" s="13" t="s">
        <v>37</v>
      </c>
      <c r="J30" s="13">
        <v>2.6</v>
      </c>
      <c r="K30" s="13">
        <f t="shared" si="3"/>
        <v>-2.6</v>
      </c>
      <c r="L30" s="13"/>
      <c r="M30" s="13"/>
      <c r="N30" s="13">
        <v>0</v>
      </c>
      <c r="O30" s="13">
        <f t="shared" si="4"/>
        <v>0</v>
      </c>
      <c r="P30" s="15"/>
      <c r="Q30" s="5">
        <f t="shared" si="6"/>
        <v>0</v>
      </c>
      <c r="R30" s="15"/>
      <c r="S30" s="15"/>
      <c r="T30" s="13"/>
      <c r="U30" s="13" t="e">
        <f t="shared" si="7"/>
        <v>#DIV/0!</v>
      </c>
      <c r="V30" s="13" t="e">
        <f t="shared" si="8"/>
        <v>#DIV/0!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 t="s">
        <v>48</v>
      </c>
      <c r="AH30" s="1">
        <f t="shared" si="9"/>
        <v>0</v>
      </c>
      <c r="AI30" s="1">
        <f t="shared" si="10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3" t="s">
        <v>67</v>
      </c>
      <c r="B31" s="13" t="s">
        <v>36</v>
      </c>
      <c r="C31" s="13"/>
      <c r="D31" s="13"/>
      <c r="E31" s="13"/>
      <c r="F31" s="13"/>
      <c r="G31" s="14">
        <v>0</v>
      </c>
      <c r="H31" s="13">
        <v>50</v>
      </c>
      <c r="I31" s="13" t="s">
        <v>37</v>
      </c>
      <c r="J31" s="13"/>
      <c r="K31" s="13">
        <f t="shared" si="3"/>
        <v>0</v>
      </c>
      <c r="L31" s="13"/>
      <c r="M31" s="13"/>
      <c r="N31" s="13">
        <v>0</v>
      </c>
      <c r="O31" s="13">
        <f t="shared" si="4"/>
        <v>0</v>
      </c>
      <c r="P31" s="15"/>
      <c r="Q31" s="5">
        <f t="shared" si="6"/>
        <v>0</v>
      </c>
      <c r="R31" s="15"/>
      <c r="S31" s="15"/>
      <c r="T31" s="13"/>
      <c r="U31" s="13" t="e">
        <f t="shared" si="7"/>
        <v>#DIV/0!</v>
      </c>
      <c r="V31" s="13" t="e">
        <f t="shared" si="8"/>
        <v>#DIV/0!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 t="s">
        <v>48</v>
      </c>
      <c r="AH31" s="1">
        <f t="shared" si="9"/>
        <v>0</v>
      </c>
      <c r="AI31" s="1">
        <f t="shared" si="10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68</v>
      </c>
      <c r="B32" s="1" t="s">
        <v>36</v>
      </c>
      <c r="C32" s="1">
        <v>21.648</v>
      </c>
      <c r="D32" s="1"/>
      <c r="E32" s="1">
        <v>17.547000000000001</v>
      </c>
      <c r="F32" s="1">
        <v>2.6589999999999998</v>
      </c>
      <c r="G32" s="7">
        <v>1</v>
      </c>
      <c r="H32" s="1">
        <v>50</v>
      </c>
      <c r="I32" s="1" t="s">
        <v>37</v>
      </c>
      <c r="J32" s="1">
        <v>16.100000000000001</v>
      </c>
      <c r="K32" s="1">
        <f t="shared" si="3"/>
        <v>1.4469999999999992</v>
      </c>
      <c r="L32" s="1"/>
      <c r="M32" s="1"/>
      <c r="N32" s="1">
        <v>21.2578</v>
      </c>
      <c r="O32" s="1">
        <f t="shared" si="4"/>
        <v>3.5094000000000003</v>
      </c>
      <c r="P32" s="5">
        <f t="shared" ref="P32:P36" si="14">11.3*O32-N32-F32</f>
        <v>15.739420000000006</v>
      </c>
      <c r="Q32" s="5">
        <f t="shared" si="6"/>
        <v>15.739420000000006</v>
      </c>
      <c r="R32" s="5"/>
      <c r="S32" s="5"/>
      <c r="T32" s="1"/>
      <c r="U32" s="1">
        <f t="shared" si="7"/>
        <v>11.3</v>
      </c>
      <c r="V32" s="1">
        <f t="shared" si="8"/>
        <v>6.8150681028095965</v>
      </c>
      <c r="W32" s="1">
        <v>2.8601999999999999</v>
      </c>
      <c r="X32" s="1">
        <v>-0.86020000000000008</v>
      </c>
      <c r="Y32" s="1">
        <v>-0.43319999999999997</v>
      </c>
      <c r="Z32" s="1">
        <v>-0.2868</v>
      </c>
      <c r="AA32" s="1">
        <v>-0.2868</v>
      </c>
      <c r="AB32" s="1">
        <v>0.72419999999999995</v>
      </c>
      <c r="AC32" s="1">
        <v>1.8706</v>
      </c>
      <c r="AD32" s="1">
        <v>3.5808</v>
      </c>
      <c r="AE32" s="1">
        <v>3.9352499999999999</v>
      </c>
      <c r="AF32" s="1">
        <v>3.5733333333333301</v>
      </c>
      <c r="AG32" s="1" t="s">
        <v>69</v>
      </c>
      <c r="AH32" s="1">
        <f t="shared" si="9"/>
        <v>16</v>
      </c>
      <c r="AI32" s="1">
        <f t="shared" si="10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70</v>
      </c>
      <c r="B33" s="1" t="s">
        <v>41</v>
      </c>
      <c r="C33" s="1">
        <v>1004</v>
      </c>
      <c r="D33" s="1">
        <v>1134</v>
      </c>
      <c r="E33" s="1">
        <v>1013</v>
      </c>
      <c r="F33" s="1">
        <v>937</v>
      </c>
      <c r="G33" s="7">
        <v>0.4</v>
      </c>
      <c r="H33" s="1">
        <v>45</v>
      </c>
      <c r="I33" s="1" t="s">
        <v>37</v>
      </c>
      <c r="J33" s="1">
        <v>1032</v>
      </c>
      <c r="K33" s="1">
        <f t="shared" si="3"/>
        <v>-19</v>
      </c>
      <c r="L33" s="1"/>
      <c r="M33" s="1"/>
      <c r="N33" s="1">
        <v>450</v>
      </c>
      <c r="O33" s="1">
        <f t="shared" si="4"/>
        <v>202.6</v>
      </c>
      <c r="P33" s="5">
        <f t="shared" si="14"/>
        <v>902.38000000000011</v>
      </c>
      <c r="Q33" s="5">
        <f t="shared" si="6"/>
        <v>402.38000000000011</v>
      </c>
      <c r="R33" s="5">
        <v>500</v>
      </c>
      <c r="S33" s="5"/>
      <c r="T33" s="1"/>
      <c r="U33" s="1">
        <f t="shared" si="7"/>
        <v>11.3</v>
      </c>
      <c r="V33" s="1">
        <f t="shared" si="8"/>
        <v>6.8460019743336629</v>
      </c>
      <c r="W33" s="1">
        <v>174.4</v>
      </c>
      <c r="X33" s="1">
        <v>184.8</v>
      </c>
      <c r="Y33" s="1">
        <v>196.6</v>
      </c>
      <c r="Z33" s="1">
        <v>184.8</v>
      </c>
      <c r="AA33" s="1">
        <v>197.4</v>
      </c>
      <c r="AB33" s="1">
        <v>200.4</v>
      </c>
      <c r="AC33" s="1">
        <v>169.4</v>
      </c>
      <c r="AD33" s="1">
        <v>193.6</v>
      </c>
      <c r="AE33" s="1">
        <v>182.75</v>
      </c>
      <c r="AF33" s="1">
        <v>173.666666666667</v>
      </c>
      <c r="AG33" s="1" t="s">
        <v>42</v>
      </c>
      <c r="AH33" s="1">
        <f t="shared" si="9"/>
        <v>161</v>
      </c>
      <c r="AI33" s="1">
        <f t="shared" si="10"/>
        <v>200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71</v>
      </c>
      <c r="B34" s="1" t="s">
        <v>41</v>
      </c>
      <c r="C34" s="1">
        <v>273</v>
      </c>
      <c r="D34" s="1">
        <v>390</v>
      </c>
      <c r="E34" s="1">
        <v>345</v>
      </c>
      <c r="F34" s="1">
        <v>236</v>
      </c>
      <c r="G34" s="7">
        <v>0.45</v>
      </c>
      <c r="H34" s="1">
        <v>50</v>
      </c>
      <c r="I34" s="1" t="s">
        <v>37</v>
      </c>
      <c r="J34" s="1">
        <v>350</v>
      </c>
      <c r="K34" s="1">
        <f t="shared" si="3"/>
        <v>-5</v>
      </c>
      <c r="L34" s="1"/>
      <c r="M34" s="1"/>
      <c r="N34" s="1">
        <v>300</v>
      </c>
      <c r="O34" s="1">
        <f t="shared" si="4"/>
        <v>69</v>
      </c>
      <c r="P34" s="5">
        <f t="shared" si="14"/>
        <v>243.70000000000005</v>
      </c>
      <c r="Q34" s="5">
        <f t="shared" si="6"/>
        <v>243.70000000000005</v>
      </c>
      <c r="R34" s="5"/>
      <c r="S34" s="5"/>
      <c r="T34" s="1"/>
      <c r="U34" s="1">
        <f t="shared" si="7"/>
        <v>11.3</v>
      </c>
      <c r="V34" s="1">
        <f t="shared" si="8"/>
        <v>7.7681159420289854</v>
      </c>
      <c r="W34" s="1">
        <v>63.8</v>
      </c>
      <c r="X34" s="1">
        <v>53.2</v>
      </c>
      <c r="Y34" s="1">
        <v>54.4</v>
      </c>
      <c r="Z34" s="1">
        <v>54.2</v>
      </c>
      <c r="AA34" s="1">
        <v>52</v>
      </c>
      <c r="AB34" s="1">
        <v>54.6</v>
      </c>
      <c r="AC34" s="1">
        <v>47.8</v>
      </c>
      <c r="AD34" s="1">
        <v>51.6</v>
      </c>
      <c r="AE34" s="1">
        <v>51.25</v>
      </c>
      <c r="AF34" s="1">
        <v>58</v>
      </c>
      <c r="AG34" s="1" t="s">
        <v>42</v>
      </c>
      <c r="AH34" s="1">
        <f t="shared" si="9"/>
        <v>110</v>
      </c>
      <c r="AI34" s="1">
        <f t="shared" si="10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72</v>
      </c>
      <c r="B35" s="1" t="s">
        <v>41</v>
      </c>
      <c r="C35" s="1">
        <v>724</v>
      </c>
      <c r="D35" s="1">
        <v>852</v>
      </c>
      <c r="E35" s="1">
        <v>656</v>
      </c>
      <c r="F35" s="1">
        <v>757</v>
      </c>
      <c r="G35" s="7">
        <v>0.4</v>
      </c>
      <c r="H35" s="1">
        <v>45</v>
      </c>
      <c r="I35" s="1" t="s">
        <v>37</v>
      </c>
      <c r="J35" s="1">
        <v>669</v>
      </c>
      <c r="K35" s="1">
        <f t="shared" si="3"/>
        <v>-13</v>
      </c>
      <c r="L35" s="1"/>
      <c r="M35" s="1"/>
      <c r="N35" s="1">
        <v>250</v>
      </c>
      <c r="O35" s="1">
        <f t="shared" si="4"/>
        <v>131.19999999999999</v>
      </c>
      <c r="P35" s="5">
        <f t="shared" si="14"/>
        <v>475.55999999999995</v>
      </c>
      <c r="Q35" s="5">
        <f t="shared" si="6"/>
        <v>475.55999999999995</v>
      </c>
      <c r="R35" s="5"/>
      <c r="S35" s="5"/>
      <c r="T35" s="1"/>
      <c r="U35" s="1">
        <f t="shared" si="7"/>
        <v>11.3</v>
      </c>
      <c r="V35" s="1">
        <f t="shared" si="8"/>
        <v>7.6753048780487809</v>
      </c>
      <c r="W35" s="1">
        <v>122.4</v>
      </c>
      <c r="X35" s="1">
        <v>134</v>
      </c>
      <c r="Y35" s="1">
        <v>131.6</v>
      </c>
      <c r="Z35" s="1">
        <v>122.4</v>
      </c>
      <c r="AA35" s="1">
        <v>136.19999999999999</v>
      </c>
      <c r="AB35" s="1">
        <v>133.80000000000001</v>
      </c>
      <c r="AC35" s="1">
        <v>116.4</v>
      </c>
      <c r="AD35" s="1">
        <v>137.6</v>
      </c>
      <c r="AE35" s="1">
        <v>136.75</v>
      </c>
      <c r="AF35" s="1">
        <v>122</v>
      </c>
      <c r="AG35" s="1"/>
      <c r="AH35" s="1">
        <f t="shared" si="9"/>
        <v>190</v>
      </c>
      <c r="AI35" s="1">
        <f t="shared" si="10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73</v>
      </c>
      <c r="B36" s="1" t="s">
        <v>36</v>
      </c>
      <c r="C36" s="1">
        <v>386.93700000000001</v>
      </c>
      <c r="D36" s="1">
        <v>44.35</v>
      </c>
      <c r="E36" s="1">
        <v>247.30099999999999</v>
      </c>
      <c r="F36" s="1">
        <v>157.79</v>
      </c>
      <c r="G36" s="7">
        <v>1</v>
      </c>
      <c r="H36" s="1">
        <v>45</v>
      </c>
      <c r="I36" s="1" t="s">
        <v>37</v>
      </c>
      <c r="J36" s="1">
        <v>226.6</v>
      </c>
      <c r="K36" s="1">
        <f t="shared" si="3"/>
        <v>20.700999999999993</v>
      </c>
      <c r="L36" s="1"/>
      <c r="M36" s="1"/>
      <c r="N36" s="1">
        <v>26.480999999999991</v>
      </c>
      <c r="O36" s="1">
        <f t="shared" si="4"/>
        <v>49.4602</v>
      </c>
      <c r="P36" s="5">
        <f t="shared" si="14"/>
        <v>374.62926000000004</v>
      </c>
      <c r="Q36" s="5">
        <f t="shared" si="6"/>
        <v>374.62926000000004</v>
      </c>
      <c r="R36" s="5"/>
      <c r="S36" s="5"/>
      <c r="T36" s="1"/>
      <c r="U36" s="1">
        <f t="shared" si="7"/>
        <v>11.3</v>
      </c>
      <c r="V36" s="1">
        <f t="shared" si="8"/>
        <v>3.7256420313706777</v>
      </c>
      <c r="W36" s="1">
        <v>30.4772</v>
      </c>
      <c r="X36" s="1">
        <v>30.695599999999999</v>
      </c>
      <c r="Y36" s="1">
        <v>44.145400000000002</v>
      </c>
      <c r="Z36" s="1">
        <v>40.934800000000003</v>
      </c>
      <c r="AA36" s="1">
        <v>42.219200000000001</v>
      </c>
      <c r="AB36" s="1">
        <v>65.385400000000004</v>
      </c>
      <c r="AC36" s="1">
        <v>50.280799999999999</v>
      </c>
      <c r="AD36" s="1">
        <v>54.496400000000008</v>
      </c>
      <c r="AE36" s="1">
        <v>42.357999999999997</v>
      </c>
      <c r="AF36" s="1">
        <v>24.0893333333333</v>
      </c>
      <c r="AG36" s="1"/>
      <c r="AH36" s="1">
        <f t="shared" si="9"/>
        <v>375</v>
      </c>
      <c r="AI36" s="1">
        <f t="shared" si="10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3" t="s">
        <v>74</v>
      </c>
      <c r="B37" s="13" t="s">
        <v>41</v>
      </c>
      <c r="C37" s="13"/>
      <c r="D37" s="13"/>
      <c r="E37" s="13"/>
      <c r="F37" s="13"/>
      <c r="G37" s="14">
        <v>0</v>
      </c>
      <c r="H37" s="13">
        <v>45</v>
      </c>
      <c r="I37" s="13" t="s">
        <v>37</v>
      </c>
      <c r="J37" s="13"/>
      <c r="K37" s="13">
        <f t="shared" si="3"/>
        <v>0</v>
      </c>
      <c r="L37" s="13"/>
      <c r="M37" s="13"/>
      <c r="N37" s="13">
        <v>0</v>
      </c>
      <c r="O37" s="13">
        <f t="shared" si="4"/>
        <v>0</v>
      </c>
      <c r="P37" s="15"/>
      <c r="Q37" s="5">
        <f t="shared" si="6"/>
        <v>0</v>
      </c>
      <c r="R37" s="15"/>
      <c r="S37" s="15"/>
      <c r="T37" s="13"/>
      <c r="U37" s="13" t="e">
        <f t="shared" si="7"/>
        <v>#DIV/0!</v>
      </c>
      <c r="V37" s="13" t="e">
        <f t="shared" si="8"/>
        <v>#DIV/0!</v>
      </c>
      <c r="W37" s="13">
        <v>0</v>
      </c>
      <c r="X37" s="13">
        <v>0</v>
      </c>
      <c r="Y37" s="13">
        <v>0</v>
      </c>
      <c r="Z37" s="13">
        <v>0.2</v>
      </c>
      <c r="AA37" s="13">
        <v>0.2</v>
      </c>
      <c r="AB37" s="13">
        <v>0</v>
      </c>
      <c r="AC37" s="13">
        <v>0</v>
      </c>
      <c r="AD37" s="13">
        <v>-0.6</v>
      </c>
      <c r="AE37" s="13">
        <v>-0.5</v>
      </c>
      <c r="AF37" s="13">
        <v>-0.33333333333333298</v>
      </c>
      <c r="AG37" s="13" t="s">
        <v>48</v>
      </c>
      <c r="AH37" s="1">
        <f t="shared" si="9"/>
        <v>0</v>
      </c>
      <c r="AI37" s="1">
        <f t="shared" si="10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75</v>
      </c>
      <c r="B38" s="1" t="s">
        <v>41</v>
      </c>
      <c r="C38" s="1">
        <v>184</v>
      </c>
      <c r="D38" s="1">
        <v>180</v>
      </c>
      <c r="E38" s="1">
        <v>174</v>
      </c>
      <c r="F38" s="1">
        <v>159</v>
      </c>
      <c r="G38" s="7">
        <v>0.35</v>
      </c>
      <c r="H38" s="1">
        <v>40</v>
      </c>
      <c r="I38" s="1" t="s">
        <v>37</v>
      </c>
      <c r="J38" s="1">
        <v>184</v>
      </c>
      <c r="K38" s="1">
        <f t="shared" ref="K38:K69" si="15">E38-J38</f>
        <v>-10</v>
      </c>
      <c r="L38" s="1"/>
      <c r="M38" s="1"/>
      <c r="N38" s="1">
        <v>105.9</v>
      </c>
      <c r="O38" s="1">
        <f t="shared" si="4"/>
        <v>34.799999999999997</v>
      </c>
      <c r="P38" s="5">
        <f t="shared" ref="P38:P44" si="16">11*O38-N38-F38</f>
        <v>117.89999999999998</v>
      </c>
      <c r="Q38" s="5">
        <f t="shared" si="6"/>
        <v>117.89999999999998</v>
      </c>
      <c r="R38" s="5"/>
      <c r="S38" s="5"/>
      <c r="T38" s="1"/>
      <c r="U38" s="1">
        <f t="shared" si="7"/>
        <v>11</v>
      </c>
      <c r="V38" s="1">
        <f t="shared" si="8"/>
        <v>7.6120689655172411</v>
      </c>
      <c r="W38" s="1">
        <v>30.2</v>
      </c>
      <c r="X38" s="1">
        <v>32.200000000000003</v>
      </c>
      <c r="Y38" s="1">
        <v>33.4</v>
      </c>
      <c r="Z38" s="1">
        <v>35.200000000000003</v>
      </c>
      <c r="AA38" s="1">
        <v>37.200000000000003</v>
      </c>
      <c r="AB38" s="1">
        <v>31.4</v>
      </c>
      <c r="AC38" s="1">
        <v>28.8</v>
      </c>
      <c r="AD38" s="1">
        <v>35</v>
      </c>
      <c r="AE38" s="1">
        <v>40.5</v>
      </c>
      <c r="AF38" s="1">
        <v>34</v>
      </c>
      <c r="AG38" s="1"/>
      <c r="AH38" s="1">
        <f t="shared" si="9"/>
        <v>41</v>
      </c>
      <c r="AI38" s="1">
        <f t="shared" si="10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76</v>
      </c>
      <c r="B39" s="1" t="s">
        <v>36</v>
      </c>
      <c r="C39" s="1">
        <v>42.332999999999998</v>
      </c>
      <c r="D39" s="1">
        <v>200.84100000000001</v>
      </c>
      <c r="E39" s="1">
        <v>31.38</v>
      </c>
      <c r="F39" s="1">
        <v>183.541</v>
      </c>
      <c r="G39" s="7">
        <v>1</v>
      </c>
      <c r="H39" s="1">
        <v>40</v>
      </c>
      <c r="I39" s="1" t="s">
        <v>37</v>
      </c>
      <c r="J39" s="1">
        <v>44.6</v>
      </c>
      <c r="K39" s="1">
        <f t="shared" si="15"/>
        <v>-13.220000000000002</v>
      </c>
      <c r="L39" s="1"/>
      <c r="M39" s="1"/>
      <c r="N39" s="1">
        <v>0</v>
      </c>
      <c r="O39" s="1">
        <f t="shared" si="4"/>
        <v>6.2759999999999998</v>
      </c>
      <c r="P39" s="5"/>
      <c r="Q39" s="5">
        <f t="shared" si="6"/>
        <v>0</v>
      </c>
      <c r="R39" s="5"/>
      <c r="S39" s="5"/>
      <c r="T39" s="1"/>
      <c r="U39" s="1">
        <f t="shared" si="7"/>
        <v>29.244901210962396</v>
      </c>
      <c r="V39" s="1">
        <f t="shared" si="8"/>
        <v>29.244901210962396</v>
      </c>
      <c r="W39" s="1">
        <v>7.5153999999999996</v>
      </c>
      <c r="X39" s="1">
        <v>19.5976</v>
      </c>
      <c r="Y39" s="1">
        <v>17.905000000000001</v>
      </c>
      <c r="Z39" s="1">
        <v>9.4989999999999988</v>
      </c>
      <c r="AA39" s="1">
        <v>8.3559999999999999</v>
      </c>
      <c r="AB39" s="1">
        <v>14.4162</v>
      </c>
      <c r="AC39" s="1">
        <v>14.1548</v>
      </c>
      <c r="AD39" s="1">
        <v>9.2148000000000003</v>
      </c>
      <c r="AE39" s="1">
        <v>5.7969999999999997</v>
      </c>
      <c r="AF39" s="1">
        <v>6.7586666666666702</v>
      </c>
      <c r="AG39" s="1"/>
      <c r="AH39" s="1">
        <f t="shared" si="9"/>
        <v>0</v>
      </c>
      <c r="AI39" s="1">
        <f t="shared" si="10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77</v>
      </c>
      <c r="B40" s="1" t="s">
        <v>41</v>
      </c>
      <c r="C40" s="1">
        <v>338</v>
      </c>
      <c r="D40" s="1">
        <v>480</v>
      </c>
      <c r="E40" s="1">
        <v>370</v>
      </c>
      <c r="F40" s="1">
        <v>342</v>
      </c>
      <c r="G40" s="7">
        <v>0.4</v>
      </c>
      <c r="H40" s="1">
        <v>40</v>
      </c>
      <c r="I40" s="1" t="s">
        <v>37</v>
      </c>
      <c r="J40" s="1">
        <v>381</v>
      </c>
      <c r="K40" s="1">
        <f t="shared" si="15"/>
        <v>-11</v>
      </c>
      <c r="L40" s="1"/>
      <c r="M40" s="1"/>
      <c r="N40" s="1">
        <v>56</v>
      </c>
      <c r="O40" s="1">
        <f t="shared" si="4"/>
        <v>74</v>
      </c>
      <c r="P40" s="5">
        <f t="shared" si="16"/>
        <v>416</v>
      </c>
      <c r="Q40" s="5">
        <f t="shared" si="6"/>
        <v>416</v>
      </c>
      <c r="R40" s="5"/>
      <c r="S40" s="5"/>
      <c r="T40" s="1"/>
      <c r="U40" s="1">
        <f t="shared" si="7"/>
        <v>11</v>
      </c>
      <c r="V40" s="1">
        <f t="shared" si="8"/>
        <v>5.3783783783783781</v>
      </c>
      <c r="W40" s="1">
        <v>57.4</v>
      </c>
      <c r="X40" s="1">
        <v>65.400000000000006</v>
      </c>
      <c r="Y40" s="1">
        <v>85.2</v>
      </c>
      <c r="Z40" s="1">
        <v>81.400000000000006</v>
      </c>
      <c r="AA40" s="1">
        <v>71.8</v>
      </c>
      <c r="AB40" s="1">
        <v>89.784000000000006</v>
      </c>
      <c r="AC40" s="1">
        <v>80.584000000000003</v>
      </c>
      <c r="AD40" s="1">
        <v>68.8</v>
      </c>
      <c r="AE40" s="1">
        <v>70.5</v>
      </c>
      <c r="AF40" s="1">
        <v>60.6666666666667</v>
      </c>
      <c r="AG40" s="1"/>
      <c r="AH40" s="1">
        <f t="shared" si="9"/>
        <v>166</v>
      </c>
      <c r="AI40" s="1">
        <f t="shared" si="10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78</v>
      </c>
      <c r="B41" s="1" t="s">
        <v>41</v>
      </c>
      <c r="C41" s="1">
        <v>1844</v>
      </c>
      <c r="D41" s="1"/>
      <c r="E41" s="1">
        <v>663</v>
      </c>
      <c r="F41" s="1">
        <v>1033</v>
      </c>
      <c r="G41" s="7">
        <v>0.4</v>
      </c>
      <c r="H41" s="1">
        <v>45</v>
      </c>
      <c r="I41" s="1" t="s">
        <v>37</v>
      </c>
      <c r="J41" s="1">
        <v>669</v>
      </c>
      <c r="K41" s="1">
        <f t="shared" si="15"/>
        <v>-6</v>
      </c>
      <c r="L41" s="1"/>
      <c r="M41" s="1"/>
      <c r="N41" s="1">
        <v>0</v>
      </c>
      <c r="O41" s="1">
        <f t="shared" si="4"/>
        <v>132.6</v>
      </c>
      <c r="P41" s="5">
        <f>11.3*O41-N41-F41</f>
        <v>465.38000000000011</v>
      </c>
      <c r="Q41" s="5">
        <f t="shared" si="6"/>
        <v>465.38000000000011</v>
      </c>
      <c r="R41" s="5"/>
      <c r="S41" s="5"/>
      <c r="T41" s="1"/>
      <c r="U41" s="1">
        <f t="shared" si="7"/>
        <v>11.3</v>
      </c>
      <c r="V41" s="1">
        <f t="shared" si="8"/>
        <v>7.7903469079939676</v>
      </c>
      <c r="W41" s="1">
        <v>105.4</v>
      </c>
      <c r="X41" s="1">
        <v>105.928</v>
      </c>
      <c r="Y41" s="1">
        <v>128.72800000000001</v>
      </c>
      <c r="Z41" s="1">
        <v>169.2</v>
      </c>
      <c r="AA41" s="1">
        <v>184.8</v>
      </c>
      <c r="AB41" s="1">
        <v>183</v>
      </c>
      <c r="AC41" s="1">
        <v>127.6</v>
      </c>
      <c r="AD41" s="1">
        <v>239.4</v>
      </c>
      <c r="AE41" s="1">
        <v>136.75</v>
      </c>
      <c r="AF41" s="1">
        <v>131</v>
      </c>
      <c r="AG41" s="1" t="s">
        <v>79</v>
      </c>
      <c r="AH41" s="1">
        <f t="shared" si="9"/>
        <v>186</v>
      </c>
      <c r="AI41" s="1">
        <f t="shared" si="10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80</v>
      </c>
      <c r="B42" s="1" t="s">
        <v>36</v>
      </c>
      <c r="C42" s="1">
        <v>41.192</v>
      </c>
      <c r="D42" s="1">
        <v>296.82799999999997</v>
      </c>
      <c r="E42" s="1">
        <v>66.340999999999994</v>
      </c>
      <c r="F42" s="1">
        <v>234.357</v>
      </c>
      <c r="G42" s="7">
        <v>1</v>
      </c>
      <c r="H42" s="1">
        <v>40</v>
      </c>
      <c r="I42" s="1" t="s">
        <v>37</v>
      </c>
      <c r="J42" s="1">
        <v>81.207999999999998</v>
      </c>
      <c r="K42" s="1">
        <f t="shared" si="15"/>
        <v>-14.867000000000004</v>
      </c>
      <c r="L42" s="1"/>
      <c r="M42" s="1"/>
      <c r="N42" s="1">
        <v>0</v>
      </c>
      <c r="O42" s="1">
        <f t="shared" si="4"/>
        <v>13.268199999999998</v>
      </c>
      <c r="P42" s="5"/>
      <c r="Q42" s="5">
        <f t="shared" si="6"/>
        <v>0</v>
      </c>
      <c r="R42" s="5"/>
      <c r="S42" s="5"/>
      <c r="T42" s="1"/>
      <c r="U42" s="1">
        <f t="shared" si="7"/>
        <v>17.663059043427143</v>
      </c>
      <c r="V42" s="1">
        <f t="shared" si="8"/>
        <v>17.663059043427143</v>
      </c>
      <c r="W42" s="1">
        <v>15.4582</v>
      </c>
      <c r="X42" s="1">
        <v>28.5486</v>
      </c>
      <c r="Y42" s="1">
        <v>27.502800000000001</v>
      </c>
      <c r="Z42" s="1">
        <v>17.25</v>
      </c>
      <c r="AA42" s="1">
        <v>16.663599999999999</v>
      </c>
      <c r="AB42" s="1">
        <v>21.145</v>
      </c>
      <c r="AC42" s="1">
        <v>19.111599999999999</v>
      </c>
      <c r="AD42" s="1">
        <v>13.2338</v>
      </c>
      <c r="AE42" s="1">
        <v>17.0655</v>
      </c>
      <c r="AF42" s="1">
        <v>20.0893333333333</v>
      </c>
      <c r="AG42" s="1"/>
      <c r="AH42" s="1">
        <f t="shared" si="9"/>
        <v>0</v>
      </c>
      <c r="AI42" s="1">
        <f t="shared" si="10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81</v>
      </c>
      <c r="B43" s="1" t="s">
        <v>41</v>
      </c>
      <c r="C43" s="1">
        <v>727.654</v>
      </c>
      <c r="D43" s="1">
        <v>186</v>
      </c>
      <c r="E43" s="1">
        <v>403</v>
      </c>
      <c r="F43" s="1">
        <v>418</v>
      </c>
      <c r="G43" s="7">
        <v>0.35</v>
      </c>
      <c r="H43" s="1">
        <v>40</v>
      </c>
      <c r="I43" s="1" t="s">
        <v>37</v>
      </c>
      <c r="J43" s="1">
        <v>433</v>
      </c>
      <c r="K43" s="1">
        <f t="shared" si="15"/>
        <v>-30</v>
      </c>
      <c r="L43" s="1"/>
      <c r="M43" s="1"/>
      <c r="N43" s="1">
        <v>180</v>
      </c>
      <c r="O43" s="1">
        <f t="shared" si="4"/>
        <v>80.599999999999994</v>
      </c>
      <c r="P43" s="5">
        <f t="shared" si="16"/>
        <v>288.59999999999991</v>
      </c>
      <c r="Q43" s="5">
        <f t="shared" si="6"/>
        <v>288.59999999999991</v>
      </c>
      <c r="R43" s="5"/>
      <c r="S43" s="5"/>
      <c r="T43" s="1"/>
      <c r="U43" s="1">
        <f t="shared" si="7"/>
        <v>11</v>
      </c>
      <c r="V43" s="1">
        <f t="shared" si="8"/>
        <v>7.4193548387096779</v>
      </c>
      <c r="W43" s="1">
        <v>73</v>
      </c>
      <c r="X43" s="1">
        <v>87.8</v>
      </c>
      <c r="Y43" s="1">
        <v>93.6</v>
      </c>
      <c r="Z43" s="1">
        <v>121.2692</v>
      </c>
      <c r="AA43" s="1">
        <v>131.0692</v>
      </c>
      <c r="AB43" s="1">
        <v>145.4</v>
      </c>
      <c r="AC43" s="1">
        <v>130.4</v>
      </c>
      <c r="AD43" s="1">
        <v>98.2</v>
      </c>
      <c r="AE43" s="1">
        <v>105.25</v>
      </c>
      <c r="AF43" s="1">
        <v>102</v>
      </c>
      <c r="AG43" s="1" t="s">
        <v>82</v>
      </c>
      <c r="AH43" s="1">
        <f t="shared" si="9"/>
        <v>101</v>
      </c>
      <c r="AI43" s="1">
        <f t="shared" si="10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83</v>
      </c>
      <c r="B44" s="1" t="s">
        <v>41</v>
      </c>
      <c r="C44" s="1">
        <v>402</v>
      </c>
      <c r="D44" s="1">
        <v>534</v>
      </c>
      <c r="E44" s="1">
        <v>334</v>
      </c>
      <c r="F44" s="1">
        <v>511</v>
      </c>
      <c r="G44" s="7">
        <v>0.4</v>
      </c>
      <c r="H44" s="1">
        <v>40</v>
      </c>
      <c r="I44" s="1" t="s">
        <v>37</v>
      </c>
      <c r="J44" s="1">
        <v>358</v>
      </c>
      <c r="K44" s="1">
        <f t="shared" si="15"/>
        <v>-24</v>
      </c>
      <c r="L44" s="1"/>
      <c r="M44" s="1"/>
      <c r="N44" s="1">
        <v>29</v>
      </c>
      <c r="O44" s="1">
        <f t="shared" si="4"/>
        <v>66.8</v>
      </c>
      <c r="P44" s="5">
        <f t="shared" si="16"/>
        <v>194.79999999999995</v>
      </c>
      <c r="Q44" s="5">
        <f t="shared" si="6"/>
        <v>194.79999999999995</v>
      </c>
      <c r="R44" s="5"/>
      <c r="S44" s="5"/>
      <c r="T44" s="1"/>
      <c r="U44" s="1">
        <f t="shared" si="7"/>
        <v>11</v>
      </c>
      <c r="V44" s="1">
        <f t="shared" si="8"/>
        <v>8.0838323353293422</v>
      </c>
      <c r="W44" s="1">
        <v>64</v>
      </c>
      <c r="X44" s="1">
        <v>80</v>
      </c>
      <c r="Y44" s="1">
        <v>78.8</v>
      </c>
      <c r="Z44" s="1">
        <v>32.200000000000003</v>
      </c>
      <c r="AA44" s="1">
        <v>40.6</v>
      </c>
      <c r="AB44" s="1">
        <v>79.599999999999994</v>
      </c>
      <c r="AC44" s="1">
        <v>69</v>
      </c>
      <c r="AD44" s="1">
        <v>74</v>
      </c>
      <c r="AE44" s="1">
        <v>73.75</v>
      </c>
      <c r="AF44" s="1">
        <v>68.6666666666667</v>
      </c>
      <c r="AG44" s="1" t="s">
        <v>42</v>
      </c>
      <c r="AH44" s="1">
        <f t="shared" si="9"/>
        <v>78</v>
      </c>
      <c r="AI44" s="1">
        <f t="shared" si="10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84</v>
      </c>
      <c r="B45" s="1" t="s">
        <v>36</v>
      </c>
      <c r="C45" s="1">
        <v>96.308999999999997</v>
      </c>
      <c r="D45" s="1">
        <v>266.23599999999999</v>
      </c>
      <c r="E45" s="1">
        <v>140.93</v>
      </c>
      <c r="F45" s="1">
        <v>186.61</v>
      </c>
      <c r="G45" s="7">
        <v>1</v>
      </c>
      <c r="H45" s="1">
        <v>50</v>
      </c>
      <c r="I45" s="1" t="s">
        <v>37</v>
      </c>
      <c r="J45" s="1">
        <v>146.97</v>
      </c>
      <c r="K45" s="1">
        <f t="shared" si="15"/>
        <v>-6.039999999999992</v>
      </c>
      <c r="L45" s="1"/>
      <c r="M45" s="1"/>
      <c r="N45" s="1">
        <v>27.341599999999971</v>
      </c>
      <c r="O45" s="1">
        <f t="shared" si="4"/>
        <v>28.186</v>
      </c>
      <c r="P45" s="5">
        <f t="shared" ref="P45:P46" si="17">11.3*O45-N45-F45</f>
        <v>104.55020000000002</v>
      </c>
      <c r="Q45" s="5">
        <f t="shared" si="6"/>
        <v>104.55020000000002</v>
      </c>
      <c r="R45" s="5"/>
      <c r="S45" s="5"/>
      <c r="T45" s="1"/>
      <c r="U45" s="1">
        <f t="shared" si="7"/>
        <v>11.3</v>
      </c>
      <c r="V45" s="1">
        <f t="shared" si="8"/>
        <v>7.5907046051231104</v>
      </c>
      <c r="W45" s="1">
        <v>25.501000000000001</v>
      </c>
      <c r="X45" s="1">
        <v>28.464400000000001</v>
      </c>
      <c r="Y45" s="1">
        <v>28.945399999999999</v>
      </c>
      <c r="Z45" s="1">
        <v>23.978999999999999</v>
      </c>
      <c r="AA45" s="1">
        <v>22.672999999999998</v>
      </c>
      <c r="AB45" s="1">
        <v>24.298400000000001</v>
      </c>
      <c r="AC45" s="1">
        <v>25.247599999999998</v>
      </c>
      <c r="AD45" s="1">
        <v>30.409600000000001</v>
      </c>
      <c r="AE45" s="1">
        <v>25.135249999999999</v>
      </c>
      <c r="AF45" s="1">
        <v>27.33</v>
      </c>
      <c r="AG45" s="1"/>
      <c r="AH45" s="1">
        <f t="shared" si="9"/>
        <v>105</v>
      </c>
      <c r="AI45" s="1">
        <f t="shared" si="10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85</v>
      </c>
      <c r="B46" s="1" t="s">
        <v>36</v>
      </c>
      <c r="C46" s="1">
        <v>361.94499999999999</v>
      </c>
      <c r="D46" s="1">
        <v>599.21299999999997</v>
      </c>
      <c r="E46" s="1">
        <v>378.25900000000001</v>
      </c>
      <c r="F46" s="1">
        <v>456.28699999999998</v>
      </c>
      <c r="G46" s="7">
        <v>1</v>
      </c>
      <c r="H46" s="1">
        <v>50</v>
      </c>
      <c r="I46" s="1" t="s">
        <v>37</v>
      </c>
      <c r="J46" s="1">
        <v>380.48500000000001</v>
      </c>
      <c r="K46" s="1">
        <f t="shared" si="15"/>
        <v>-2.2259999999999991</v>
      </c>
      <c r="L46" s="1"/>
      <c r="M46" s="1"/>
      <c r="N46" s="1">
        <v>150</v>
      </c>
      <c r="O46" s="1">
        <f t="shared" si="4"/>
        <v>75.651800000000009</v>
      </c>
      <c r="P46" s="5">
        <f t="shared" si="17"/>
        <v>248.5783400000002</v>
      </c>
      <c r="Q46" s="5">
        <f t="shared" si="6"/>
        <v>248.5783400000002</v>
      </c>
      <c r="R46" s="5"/>
      <c r="S46" s="5"/>
      <c r="T46" s="1"/>
      <c r="U46" s="1">
        <f t="shared" si="7"/>
        <v>11.300000000000002</v>
      </c>
      <c r="V46" s="1">
        <f t="shared" si="8"/>
        <v>8.0141781160527579</v>
      </c>
      <c r="W46" s="1">
        <v>74.575199999999995</v>
      </c>
      <c r="X46" s="1">
        <v>79.401199999999989</v>
      </c>
      <c r="Y46" s="1">
        <v>80.198400000000007</v>
      </c>
      <c r="Z46" s="1">
        <v>75.653400000000005</v>
      </c>
      <c r="AA46" s="1">
        <v>74.241799999999998</v>
      </c>
      <c r="AB46" s="1">
        <v>80.280999999999992</v>
      </c>
      <c r="AC46" s="1">
        <v>74.295199999999994</v>
      </c>
      <c r="AD46" s="1">
        <v>87.456400000000002</v>
      </c>
      <c r="AE46" s="1">
        <v>84.467500000000001</v>
      </c>
      <c r="AF46" s="1">
        <v>86.863333333333301</v>
      </c>
      <c r="AG46" s="1"/>
      <c r="AH46" s="1">
        <f t="shared" si="9"/>
        <v>249</v>
      </c>
      <c r="AI46" s="1">
        <f t="shared" si="10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3" t="s">
        <v>86</v>
      </c>
      <c r="B47" s="13" t="s">
        <v>36</v>
      </c>
      <c r="C47" s="13"/>
      <c r="D47" s="13"/>
      <c r="E47" s="13"/>
      <c r="F47" s="13"/>
      <c r="G47" s="14">
        <v>0</v>
      </c>
      <c r="H47" s="13">
        <v>40</v>
      </c>
      <c r="I47" s="13" t="s">
        <v>37</v>
      </c>
      <c r="J47" s="13"/>
      <c r="K47" s="13">
        <f t="shared" si="15"/>
        <v>0</v>
      </c>
      <c r="L47" s="13"/>
      <c r="M47" s="13"/>
      <c r="N47" s="13">
        <v>0</v>
      </c>
      <c r="O47" s="13">
        <f t="shared" si="4"/>
        <v>0</v>
      </c>
      <c r="P47" s="15"/>
      <c r="Q47" s="5">
        <f t="shared" si="6"/>
        <v>0</v>
      </c>
      <c r="R47" s="15"/>
      <c r="S47" s="15"/>
      <c r="T47" s="13"/>
      <c r="U47" s="13" t="e">
        <f t="shared" si="7"/>
        <v>#DIV/0!</v>
      </c>
      <c r="V47" s="13" t="e">
        <f t="shared" si="8"/>
        <v>#DIV/0!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 t="s">
        <v>48</v>
      </c>
      <c r="AH47" s="1">
        <f t="shared" si="9"/>
        <v>0</v>
      </c>
      <c r="AI47" s="1">
        <f t="shared" si="10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87</v>
      </c>
      <c r="B48" s="1" t="s">
        <v>41</v>
      </c>
      <c r="C48" s="1">
        <v>98</v>
      </c>
      <c r="D48" s="1">
        <v>270</v>
      </c>
      <c r="E48" s="1">
        <v>151</v>
      </c>
      <c r="F48" s="1">
        <v>181</v>
      </c>
      <c r="G48" s="7">
        <v>0.45</v>
      </c>
      <c r="H48" s="1">
        <v>50</v>
      </c>
      <c r="I48" s="1" t="s">
        <v>37</v>
      </c>
      <c r="J48" s="1">
        <v>154</v>
      </c>
      <c r="K48" s="1">
        <f t="shared" si="15"/>
        <v>-3</v>
      </c>
      <c r="L48" s="1"/>
      <c r="M48" s="1"/>
      <c r="N48" s="1">
        <v>61.099999999999987</v>
      </c>
      <c r="O48" s="1">
        <f t="shared" si="4"/>
        <v>30.2</v>
      </c>
      <c r="P48" s="5">
        <f>11.3*O48-N48-F48</f>
        <v>99.160000000000025</v>
      </c>
      <c r="Q48" s="5">
        <f t="shared" si="6"/>
        <v>99.160000000000025</v>
      </c>
      <c r="R48" s="5"/>
      <c r="S48" s="5"/>
      <c r="T48" s="1"/>
      <c r="U48" s="1">
        <f t="shared" si="7"/>
        <v>11.3</v>
      </c>
      <c r="V48" s="1">
        <f t="shared" si="8"/>
        <v>8.016556291390728</v>
      </c>
      <c r="W48" s="1">
        <v>28.2</v>
      </c>
      <c r="X48" s="1">
        <v>31.8</v>
      </c>
      <c r="Y48" s="1">
        <v>30.2</v>
      </c>
      <c r="Z48" s="1">
        <v>22</v>
      </c>
      <c r="AA48" s="1">
        <v>23.8</v>
      </c>
      <c r="AB48" s="1">
        <v>25.4</v>
      </c>
      <c r="AC48" s="1">
        <v>22.4</v>
      </c>
      <c r="AD48" s="1">
        <v>23.2</v>
      </c>
      <c r="AE48" s="1">
        <v>24.75</v>
      </c>
      <c r="AF48" s="1">
        <v>28</v>
      </c>
      <c r="AG48" s="1" t="s">
        <v>42</v>
      </c>
      <c r="AH48" s="1">
        <f t="shared" si="9"/>
        <v>45</v>
      </c>
      <c r="AI48" s="1">
        <f t="shared" si="10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3" t="s">
        <v>88</v>
      </c>
      <c r="B49" s="13" t="s">
        <v>36</v>
      </c>
      <c r="C49" s="13"/>
      <c r="D49" s="13"/>
      <c r="E49" s="13"/>
      <c r="F49" s="13"/>
      <c r="G49" s="14">
        <v>0</v>
      </c>
      <c r="H49" s="13">
        <v>40</v>
      </c>
      <c r="I49" s="13" t="s">
        <v>37</v>
      </c>
      <c r="J49" s="13"/>
      <c r="K49" s="13">
        <f t="shared" si="15"/>
        <v>0</v>
      </c>
      <c r="L49" s="13"/>
      <c r="M49" s="13"/>
      <c r="N49" s="13">
        <v>0</v>
      </c>
      <c r="O49" s="13">
        <f t="shared" si="4"/>
        <v>0</v>
      </c>
      <c r="P49" s="15"/>
      <c r="Q49" s="5">
        <f t="shared" si="6"/>
        <v>0</v>
      </c>
      <c r="R49" s="15"/>
      <c r="S49" s="15"/>
      <c r="T49" s="13"/>
      <c r="U49" s="13" t="e">
        <f t="shared" si="7"/>
        <v>#DIV/0!</v>
      </c>
      <c r="V49" s="13" t="e">
        <f t="shared" si="8"/>
        <v>#DIV/0!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-0.2</v>
      </c>
      <c r="AE49" s="13">
        <v>0</v>
      </c>
      <c r="AF49" s="13">
        <v>0</v>
      </c>
      <c r="AG49" s="13" t="s">
        <v>48</v>
      </c>
      <c r="AH49" s="1">
        <f t="shared" si="9"/>
        <v>0</v>
      </c>
      <c r="AI49" s="1">
        <f t="shared" si="10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89</v>
      </c>
      <c r="B50" s="1" t="s">
        <v>41</v>
      </c>
      <c r="C50" s="1">
        <v>124</v>
      </c>
      <c r="D50" s="1">
        <v>72</v>
      </c>
      <c r="E50" s="1">
        <v>74</v>
      </c>
      <c r="F50" s="1">
        <v>102</v>
      </c>
      <c r="G50" s="7">
        <v>0.4</v>
      </c>
      <c r="H50" s="1">
        <v>40</v>
      </c>
      <c r="I50" s="1" t="s">
        <v>37</v>
      </c>
      <c r="J50" s="1">
        <v>77</v>
      </c>
      <c r="K50" s="1">
        <f t="shared" si="15"/>
        <v>-3</v>
      </c>
      <c r="L50" s="1"/>
      <c r="M50" s="1"/>
      <c r="N50" s="1">
        <v>36.400000000000013</v>
      </c>
      <c r="O50" s="1">
        <f t="shared" si="4"/>
        <v>14.8</v>
      </c>
      <c r="P50" s="5">
        <f t="shared" ref="P50:P61" si="18">11*O50-N50-F50</f>
        <v>24.400000000000006</v>
      </c>
      <c r="Q50" s="5">
        <f t="shared" si="6"/>
        <v>24.400000000000006</v>
      </c>
      <c r="R50" s="5"/>
      <c r="S50" s="5"/>
      <c r="T50" s="1"/>
      <c r="U50" s="1">
        <f t="shared" si="7"/>
        <v>11</v>
      </c>
      <c r="V50" s="1">
        <f t="shared" si="8"/>
        <v>9.3513513513513509</v>
      </c>
      <c r="W50" s="1">
        <v>15</v>
      </c>
      <c r="X50" s="1">
        <v>15.6</v>
      </c>
      <c r="Y50" s="1">
        <v>15</v>
      </c>
      <c r="Z50" s="1">
        <v>9.1999999999999993</v>
      </c>
      <c r="AA50" s="1">
        <v>11.6</v>
      </c>
      <c r="AB50" s="1">
        <v>21.2</v>
      </c>
      <c r="AC50" s="1">
        <v>18.399999999999999</v>
      </c>
      <c r="AD50" s="1">
        <v>12.8</v>
      </c>
      <c r="AE50" s="1">
        <v>19</v>
      </c>
      <c r="AF50" s="1">
        <v>21.3333333333333</v>
      </c>
      <c r="AG50" s="1"/>
      <c r="AH50" s="1">
        <f t="shared" si="9"/>
        <v>10</v>
      </c>
      <c r="AI50" s="1">
        <f t="shared" si="10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90</v>
      </c>
      <c r="B51" s="1" t="s">
        <v>41</v>
      </c>
      <c r="C51" s="1">
        <v>48</v>
      </c>
      <c r="D51" s="1">
        <v>72</v>
      </c>
      <c r="E51" s="1">
        <v>84</v>
      </c>
      <c r="F51" s="1">
        <v>36</v>
      </c>
      <c r="G51" s="7">
        <v>0.4</v>
      </c>
      <c r="H51" s="1">
        <v>40</v>
      </c>
      <c r="I51" s="1" t="s">
        <v>37</v>
      </c>
      <c r="J51" s="1">
        <v>84</v>
      </c>
      <c r="K51" s="1">
        <f t="shared" si="15"/>
        <v>0</v>
      </c>
      <c r="L51" s="1"/>
      <c r="M51" s="1"/>
      <c r="N51" s="1">
        <v>74</v>
      </c>
      <c r="O51" s="1">
        <f t="shared" si="4"/>
        <v>16.8</v>
      </c>
      <c r="P51" s="5">
        <f t="shared" si="18"/>
        <v>74.800000000000011</v>
      </c>
      <c r="Q51" s="5">
        <f t="shared" si="6"/>
        <v>74.800000000000011</v>
      </c>
      <c r="R51" s="5"/>
      <c r="S51" s="5"/>
      <c r="T51" s="1"/>
      <c r="U51" s="1">
        <f t="shared" si="7"/>
        <v>11</v>
      </c>
      <c r="V51" s="1">
        <f t="shared" si="8"/>
        <v>6.5476190476190474</v>
      </c>
      <c r="W51" s="1">
        <v>12.2</v>
      </c>
      <c r="X51" s="1">
        <v>6.6</v>
      </c>
      <c r="Y51" s="1">
        <v>9.8000000000000007</v>
      </c>
      <c r="Z51" s="1">
        <v>11.6</v>
      </c>
      <c r="AA51" s="1">
        <v>8.1999999999999993</v>
      </c>
      <c r="AB51" s="1">
        <v>-1.4</v>
      </c>
      <c r="AC51" s="1">
        <v>-0.4</v>
      </c>
      <c r="AD51" s="1">
        <v>11</v>
      </c>
      <c r="AE51" s="1">
        <v>12.75</v>
      </c>
      <c r="AF51" s="1">
        <v>11.6666666666667</v>
      </c>
      <c r="AG51" s="1" t="s">
        <v>91</v>
      </c>
      <c r="AH51" s="1">
        <f t="shared" si="9"/>
        <v>30</v>
      </c>
      <c r="AI51" s="1">
        <f t="shared" si="10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92</v>
      </c>
      <c r="B52" s="1" t="s">
        <v>36</v>
      </c>
      <c r="C52" s="1">
        <v>90.460999999999999</v>
      </c>
      <c r="D52" s="1">
        <v>290.62799999999999</v>
      </c>
      <c r="E52" s="1">
        <v>67.894000000000005</v>
      </c>
      <c r="F52" s="1">
        <v>218.363</v>
      </c>
      <c r="G52" s="7">
        <v>1</v>
      </c>
      <c r="H52" s="1">
        <v>50</v>
      </c>
      <c r="I52" s="1" t="s">
        <v>37</v>
      </c>
      <c r="J52" s="1">
        <v>122.7</v>
      </c>
      <c r="K52" s="1">
        <f t="shared" si="15"/>
        <v>-54.805999999999997</v>
      </c>
      <c r="L52" s="1"/>
      <c r="M52" s="1"/>
      <c r="N52" s="1">
        <v>0</v>
      </c>
      <c r="O52" s="1">
        <f t="shared" si="4"/>
        <v>13.578800000000001</v>
      </c>
      <c r="P52" s="5"/>
      <c r="Q52" s="5">
        <f t="shared" si="6"/>
        <v>0</v>
      </c>
      <c r="R52" s="5"/>
      <c r="S52" s="5"/>
      <c r="T52" s="1"/>
      <c r="U52" s="1">
        <f t="shared" si="7"/>
        <v>16.081170648363624</v>
      </c>
      <c r="V52" s="1">
        <f t="shared" si="8"/>
        <v>16.081170648363624</v>
      </c>
      <c r="W52" s="1">
        <v>12.258800000000001</v>
      </c>
      <c r="X52" s="1">
        <v>25.814800000000002</v>
      </c>
      <c r="Y52" s="1">
        <v>25.062999999999999</v>
      </c>
      <c r="Z52" s="1">
        <v>17.664400000000001</v>
      </c>
      <c r="AA52" s="1">
        <v>13.813599999999999</v>
      </c>
      <c r="AB52" s="1">
        <v>22.6646</v>
      </c>
      <c r="AC52" s="1">
        <v>27.921399999999998</v>
      </c>
      <c r="AD52" s="1">
        <v>12.476599999999999</v>
      </c>
      <c r="AE52" s="1">
        <v>27.049250000000001</v>
      </c>
      <c r="AF52" s="1">
        <v>33.395666666666699</v>
      </c>
      <c r="AG52" s="1"/>
      <c r="AH52" s="1">
        <f t="shared" si="9"/>
        <v>0</v>
      </c>
      <c r="AI52" s="1">
        <f t="shared" si="10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93</v>
      </c>
      <c r="B53" s="1" t="s">
        <v>36</v>
      </c>
      <c r="C53" s="1">
        <v>240.75200000000001</v>
      </c>
      <c r="D53" s="1">
        <v>563.96900000000005</v>
      </c>
      <c r="E53" s="1">
        <v>348.94200000000001</v>
      </c>
      <c r="F53" s="1">
        <v>381.16899999999998</v>
      </c>
      <c r="G53" s="7">
        <v>1</v>
      </c>
      <c r="H53" s="1">
        <v>50</v>
      </c>
      <c r="I53" s="1" t="s">
        <v>37</v>
      </c>
      <c r="J53" s="1">
        <v>341.02</v>
      </c>
      <c r="K53" s="1">
        <f t="shared" si="15"/>
        <v>7.9220000000000255</v>
      </c>
      <c r="L53" s="1"/>
      <c r="M53" s="1"/>
      <c r="N53" s="1">
        <v>233.41409999999991</v>
      </c>
      <c r="O53" s="1">
        <f t="shared" si="4"/>
        <v>69.788399999999996</v>
      </c>
      <c r="P53" s="5">
        <f t="shared" ref="P53:P55" si="19">11.3*O53-N53-F53</f>
        <v>174.02582000000018</v>
      </c>
      <c r="Q53" s="5">
        <f t="shared" si="6"/>
        <v>174.02582000000018</v>
      </c>
      <c r="R53" s="5"/>
      <c r="S53" s="5"/>
      <c r="T53" s="1"/>
      <c r="U53" s="1">
        <f t="shared" si="7"/>
        <v>11.3</v>
      </c>
      <c r="V53" s="1">
        <f t="shared" si="8"/>
        <v>8.8063789970826072</v>
      </c>
      <c r="W53" s="1">
        <v>68.39500000000001</v>
      </c>
      <c r="X53" s="1">
        <v>68.879800000000003</v>
      </c>
      <c r="Y53" s="1">
        <v>63.473599999999998</v>
      </c>
      <c r="Z53" s="1">
        <v>49.395600000000002</v>
      </c>
      <c r="AA53" s="1">
        <v>54.472799999999992</v>
      </c>
      <c r="AB53" s="1">
        <v>63.8384</v>
      </c>
      <c r="AC53" s="1">
        <v>63.148000000000003</v>
      </c>
      <c r="AD53" s="1">
        <v>66.744600000000005</v>
      </c>
      <c r="AE53" s="1">
        <v>67.864500000000007</v>
      </c>
      <c r="AF53" s="1">
        <v>69.662666666666695</v>
      </c>
      <c r="AG53" s="1"/>
      <c r="AH53" s="1">
        <f t="shared" si="9"/>
        <v>174</v>
      </c>
      <c r="AI53" s="1">
        <f t="shared" si="10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94</v>
      </c>
      <c r="B54" s="1" t="s">
        <v>36</v>
      </c>
      <c r="C54" s="1">
        <v>71.906999999999996</v>
      </c>
      <c r="D54" s="1"/>
      <c r="E54" s="1">
        <v>41.603000000000002</v>
      </c>
      <c r="F54" s="1">
        <v>6.68</v>
      </c>
      <c r="G54" s="7">
        <v>1</v>
      </c>
      <c r="H54" s="1">
        <v>50</v>
      </c>
      <c r="I54" s="1" t="s">
        <v>37</v>
      </c>
      <c r="J54" s="1">
        <v>43</v>
      </c>
      <c r="K54" s="1">
        <f t="shared" si="15"/>
        <v>-1.3969999999999985</v>
      </c>
      <c r="L54" s="1"/>
      <c r="M54" s="1"/>
      <c r="N54" s="1">
        <v>59.833399999999997</v>
      </c>
      <c r="O54" s="1">
        <f t="shared" si="4"/>
        <v>8.3206000000000007</v>
      </c>
      <c r="P54" s="5">
        <f t="shared" si="19"/>
        <v>27.509380000000014</v>
      </c>
      <c r="Q54" s="5">
        <f t="shared" si="6"/>
        <v>27.509380000000014</v>
      </c>
      <c r="R54" s="5"/>
      <c r="S54" s="5"/>
      <c r="T54" s="1"/>
      <c r="U54" s="1">
        <f t="shared" si="7"/>
        <v>11.3</v>
      </c>
      <c r="V54" s="1">
        <f t="shared" si="8"/>
        <v>7.9938225608730118</v>
      </c>
      <c r="W54" s="1">
        <v>11.3786</v>
      </c>
      <c r="X54" s="1">
        <v>8.1135999999999999</v>
      </c>
      <c r="Y54" s="1">
        <v>5.6054000000000004</v>
      </c>
      <c r="Z54" s="1">
        <v>3.7151999999999998</v>
      </c>
      <c r="AA54" s="1">
        <v>4.1924000000000001</v>
      </c>
      <c r="AB54" s="1">
        <v>9.3343999999999987</v>
      </c>
      <c r="AC54" s="1">
        <v>8.8948</v>
      </c>
      <c r="AD54" s="1">
        <v>4.1353999999999997</v>
      </c>
      <c r="AE54" s="1">
        <v>5.7679999999999998</v>
      </c>
      <c r="AF54" s="1">
        <v>7.4340000000000002</v>
      </c>
      <c r="AG54" s="1"/>
      <c r="AH54" s="1">
        <f t="shared" si="9"/>
        <v>28</v>
      </c>
      <c r="AI54" s="1">
        <f t="shared" si="10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95</v>
      </c>
      <c r="B55" s="1" t="s">
        <v>41</v>
      </c>
      <c r="C55" s="1">
        <v>77</v>
      </c>
      <c r="D55" s="1">
        <v>200</v>
      </c>
      <c r="E55" s="1">
        <v>83</v>
      </c>
      <c r="F55" s="1">
        <v>172</v>
      </c>
      <c r="G55" s="7">
        <v>0.4</v>
      </c>
      <c r="H55" s="1">
        <v>50</v>
      </c>
      <c r="I55" s="1" t="s">
        <v>37</v>
      </c>
      <c r="J55" s="1">
        <v>93</v>
      </c>
      <c r="K55" s="1">
        <f t="shared" si="15"/>
        <v>-10</v>
      </c>
      <c r="L55" s="1"/>
      <c r="M55" s="1"/>
      <c r="N55" s="1">
        <v>0</v>
      </c>
      <c r="O55" s="1">
        <f t="shared" si="4"/>
        <v>16.600000000000001</v>
      </c>
      <c r="P55" s="5">
        <f t="shared" si="19"/>
        <v>15.580000000000041</v>
      </c>
      <c r="Q55" s="5">
        <f t="shared" si="6"/>
        <v>15.580000000000041</v>
      </c>
      <c r="R55" s="5"/>
      <c r="S55" s="5"/>
      <c r="T55" s="1"/>
      <c r="U55" s="1">
        <f t="shared" si="7"/>
        <v>11.3</v>
      </c>
      <c r="V55" s="1">
        <f t="shared" si="8"/>
        <v>10.361445783132529</v>
      </c>
      <c r="W55" s="1">
        <v>15.2</v>
      </c>
      <c r="X55" s="1">
        <v>23.2</v>
      </c>
      <c r="Y55" s="1">
        <v>20.2</v>
      </c>
      <c r="Z55" s="1">
        <v>14.6</v>
      </c>
      <c r="AA55" s="1">
        <v>18</v>
      </c>
      <c r="AB55" s="1">
        <v>15.6</v>
      </c>
      <c r="AC55" s="1">
        <v>13.2</v>
      </c>
      <c r="AD55" s="1">
        <v>22.6</v>
      </c>
      <c r="AE55" s="1">
        <v>24</v>
      </c>
      <c r="AF55" s="1">
        <v>18</v>
      </c>
      <c r="AG55" s="1"/>
      <c r="AH55" s="1">
        <f t="shared" si="9"/>
        <v>6</v>
      </c>
      <c r="AI55" s="1">
        <f t="shared" si="10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96</v>
      </c>
      <c r="B56" s="1" t="s">
        <v>41</v>
      </c>
      <c r="C56" s="1">
        <v>540</v>
      </c>
      <c r="D56" s="1">
        <v>702</v>
      </c>
      <c r="E56" s="1">
        <v>586</v>
      </c>
      <c r="F56" s="1">
        <v>572</v>
      </c>
      <c r="G56" s="7">
        <v>0.4</v>
      </c>
      <c r="H56" s="1">
        <v>40</v>
      </c>
      <c r="I56" s="1" t="s">
        <v>37</v>
      </c>
      <c r="J56" s="1">
        <v>601</v>
      </c>
      <c r="K56" s="1">
        <f t="shared" si="15"/>
        <v>-15</v>
      </c>
      <c r="L56" s="1"/>
      <c r="M56" s="1"/>
      <c r="N56" s="1">
        <v>444.10000000000008</v>
      </c>
      <c r="O56" s="1">
        <f t="shared" si="4"/>
        <v>117.2</v>
      </c>
      <c r="P56" s="5">
        <f t="shared" si="18"/>
        <v>273.09999999999991</v>
      </c>
      <c r="Q56" s="5">
        <f t="shared" si="6"/>
        <v>273.09999999999991</v>
      </c>
      <c r="R56" s="5"/>
      <c r="S56" s="5"/>
      <c r="T56" s="1"/>
      <c r="U56" s="1">
        <f t="shared" si="7"/>
        <v>11</v>
      </c>
      <c r="V56" s="1">
        <f t="shared" si="8"/>
        <v>8.669795221843005</v>
      </c>
      <c r="W56" s="1">
        <v>112</v>
      </c>
      <c r="X56" s="1">
        <v>109.8</v>
      </c>
      <c r="Y56" s="1">
        <v>111</v>
      </c>
      <c r="Z56" s="1">
        <v>105</v>
      </c>
      <c r="AA56" s="1">
        <v>109.6</v>
      </c>
      <c r="AB56" s="1">
        <v>126.4</v>
      </c>
      <c r="AC56" s="1">
        <v>117.4</v>
      </c>
      <c r="AD56" s="1">
        <v>119.8</v>
      </c>
      <c r="AE56" s="1">
        <v>113.25</v>
      </c>
      <c r="AF56" s="1">
        <v>119.666666666667</v>
      </c>
      <c r="AG56" s="1"/>
      <c r="AH56" s="1">
        <f t="shared" si="9"/>
        <v>109</v>
      </c>
      <c r="AI56" s="1">
        <f t="shared" si="10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97</v>
      </c>
      <c r="B57" s="1" t="s">
        <v>41</v>
      </c>
      <c r="C57" s="1">
        <v>415</v>
      </c>
      <c r="D57" s="1">
        <v>594</v>
      </c>
      <c r="E57" s="1">
        <v>466</v>
      </c>
      <c r="F57" s="1">
        <v>478</v>
      </c>
      <c r="G57" s="7">
        <v>0.4</v>
      </c>
      <c r="H57" s="1">
        <v>40</v>
      </c>
      <c r="I57" s="1" t="s">
        <v>37</v>
      </c>
      <c r="J57" s="1">
        <v>477</v>
      </c>
      <c r="K57" s="1">
        <f t="shared" si="15"/>
        <v>-11</v>
      </c>
      <c r="L57" s="1"/>
      <c r="M57" s="1"/>
      <c r="N57" s="1">
        <v>270.39999999999998</v>
      </c>
      <c r="O57" s="1">
        <f t="shared" si="4"/>
        <v>93.2</v>
      </c>
      <c r="P57" s="5">
        <f t="shared" si="18"/>
        <v>276.80000000000007</v>
      </c>
      <c r="Q57" s="5">
        <f t="shared" si="6"/>
        <v>276.80000000000007</v>
      </c>
      <c r="R57" s="5"/>
      <c r="S57" s="5"/>
      <c r="T57" s="1"/>
      <c r="U57" s="1">
        <f t="shared" si="7"/>
        <v>11</v>
      </c>
      <c r="V57" s="1">
        <f t="shared" si="8"/>
        <v>8.0300429184549351</v>
      </c>
      <c r="W57" s="1">
        <v>85</v>
      </c>
      <c r="X57" s="1">
        <v>89.2</v>
      </c>
      <c r="Y57" s="1">
        <v>94.2</v>
      </c>
      <c r="Z57" s="1">
        <v>86.2</v>
      </c>
      <c r="AA57" s="1">
        <v>88</v>
      </c>
      <c r="AB57" s="1">
        <v>98.8</v>
      </c>
      <c r="AC57" s="1">
        <v>91.4</v>
      </c>
      <c r="AD57" s="1">
        <v>96.6</v>
      </c>
      <c r="AE57" s="1">
        <v>86.25</v>
      </c>
      <c r="AF57" s="1">
        <v>89</v>
      </c>
      <c r="AG57" s="1"/>
      <c r="AH57" s="1">
        <f t="shared" si="9"/>
        <v>111</v>
      </c>
      <c r="AI57" s="1">
        <f t="shared" si="10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98</v>
      </c>
      <c r="B58" s="1" t="s">
        <v>36</v>
      </c>
      <c r="C58" s="1">
        <v>246.68600000000001</v>
      </c>
      <c r="D58" s="1">
        <v>63.396999999999998</v>
      </c>
      <c r="E58" s="1">
        <v>117.583</v>
      </c>
      <c r="F58" s="1">
        <v>185.21299999999999</v>
      </c>
      <c r="G58" s="7">
        <v>1</v>
      </c>
      <c r="H58" s="1">
        <v>40</v>
      </c>
      <c r="I58" s="1" t="s">
        <v>37</v>
      </c>
      <c r="J58" s="1">
        <v>116.92400000000001</v>
      </c>
      <c r="K58" s="1">
        <f t="shared" si="15"/>
        <v>0.65899999999999181</v>
      </c>
      <c r="L58" s="1"/>
      <c r="M58" s="1"/>
      <c r="N58" s="1">
        <v>0</v>
      </c>
      <c r="O58" s="1">
        <f t="shared" si="4"/>
        <v>23.5166</v>
      </c>
      <c r="P58" s="5">
        <f t="shared" si="18"/>
        <v>73.469599999999986</v>
      </c>
      <c r="Q58" s="5">
        <f t="shared" si="6"/>
        <v>73.469599999999986</v>
      </c>
      <c r="R58" s="5"/>
      <c r="S58" s="5"/>
      <c r="T58" s="1"/>
      <c r="U58" s="1">
        <f t="shared" si="7"/>
        <v>10.999999999999998</v>
      </c>
      <c r="V58" s="1">
        <f t="shared" si="8"/>
        <v>7.875840895367527</v>
      </c>
      <c r="W58" s="1">
        <v>17.559999999999999</v>
      </c>
      <c r="X58" s="1">
        <v>0.31759999999999999</v>
      </c>
      <c r="Y58" s="1">
        <v>-0.49020000000000002</v>
      </c>
      <c r="Z58" s="1">
        <v>27.581800000000001</v>
      </c>
      <c r="AA58" s="1">
        <v>34.296599999999998</v>
      </c>
      <c r="AB58" s="1">
        <v>9.9552000000000014</v>
      </c>
      <c r="AC58" s="1">
        <v>5.9923999999999999</v>
      </c>
      <c r="AD58" s="1">
        <v>20.729399999999998</v>
      </c>
      <c r="AE58" s="1">
        <v>20.761749999999999</v>
      </c>
      <c r="AF58" s="1">
        <v>21.148666666666699</v>
      </c>
      <c r="AG58" s="1"/>
      <c r="AH58" s="1">
        <f t="shared" si="9"/>
        <v>73</v>
      </c>
      <c r="AI58" s="1">
        <f t="shared" si="10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99</v>
      </c>
      <c r="B59" s="1" t="s">
        <v>36</v>
      </c>
      <c r="C59" s="1">
        <v>126.063</v>
      </c>
      <c r="D59" s="1">
        <v>14.564</v>
      </c>
      <c r="E59" s="1">
        <v>105.169</v>
      </c>
      <c r="F59" s="1">
        <v>33.049999999999997</v>
      </c>
      <c r="G59" s="7">
        <v>1</v>
      </c>
      <c r="H59" s="1">
        <v>40</v>
      </c>
      <c r="I59" s="1" t="s">
        <v>37</v>
      </c>
      <c r="J59" s="1">
        <v>104.696</v>
      </c>
      <c r="K59" s="1">
        <f t="shared" si="15"/>
        <v>0.47299999999999898</v>
      </c>
      <c r="L59" s="1"/>
      <c r="M59" s="1"/>
      <c r="N59" s="1">
        <v>106.938</v>
      </c>
      <c r="O59" s="1">
        <f t="shared" si="4"/>
        <v>21.033799999999999</v>
      </c>
      <c r="P59" s="5">
        <f t="shared" si="18"/>
        <v>91.383800000000008</v>
      </c>
      <c r="Q59" s="5">
        <f t="shared" si="6"/>
        <v>91.383800000000008</v>
      </c>
      <c r="R59" s="5"/>
      <c r="S59" s="5"/>
      <c r="T59" s="1"/>
      <c r="U59" s="1">
        <f t="shared" si="7"/>
        <v>11</v>
      </c>
      <c r="V59" s="1">
        <f t="shared" si="8"/>
        <v>6.6553832403084563</v>
      </c>
      <c r="W59" s="1">
        <v>16.343800000000002</v>
      </c>
      <c r="X59" s="1">
        <v>-0.80660000000000009</v>
      </c>
      <c r="Y59" s="1">
        <v>-0.16239999999999999</v>
      </c>
      <c r="Z59" s="1">
        <v>11.776</v>
      </c>
      <c r="AA59" s="1">
        <v>17.286000000000001</v>
      </c>
      <c r="AB59" s="1">
        <v>12.111599999999999</v>
      </c>
      <c r="AC59" s="1">
        <v>9.2947999999999986</v>
      </c>
      <c r="AD59" s="1">
        <v>17.023800000000001</v>
      </c>
      <c r="AE59" s="1">
        <v>12.747</v>
      </c>
      <c r="AF59" s="1">
        <v>13.6886666666667</v>
      </c>
      <c r="AG59" s="1"/>
      <c r="AH59" s="1">
        <f t="shared" si="9"/>
        <v>91</v>
      </c>
      <c r="AI59" s="1">
        <f t="shared" si="10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100</v>
      </c>
      <c r="B60" s="1" t="s">
        <v>36</v>
      </c>
      <c r="C60" s="1">
        <v>195.006</v>
      </c>
      <c r="D60" s="1">
        <v>63.345999999999997</v>
      </c>
      <c r="E60" s="1">
        <v>98.391999999999996</v>
      </c>
      <c r="F60" s="1">
        <v>153.52199999999999</v>
      </c>
      <c r="G60" s="7">
        <v>1</v>
      </c>
      <c r="H60" s="1">
        <v>40</v>
      </c>
      <c r="I60" s="1" t="s">
        <v>37</v>
      </c>
      <c r="J60" s="1">
        <v>103.33199999999999</v>
      </c>
      <c r="K60" s="1">
        <f t="shared" si="15"/>
        <v>-4.9399999999999977</v>
      </c>
      <c r="L60" s="1"/>
      <c r="M60" s="1"/>
      <c r="N60" s="1">
        <v>0</v>
      </c>
      <c r="O60" s="1">
        <f t="shared" si="4"/>
        <v>19.6784</v>
      </c>
      <c r="P60" s="5">
        <f t="shared" si="18"/>
        <v>62.940400000000011</v>
      </c>
      <c r="Q60" s="5">
        <f t="shared" si="6"/>
        <v>62.940400000000011</v>
      </c>
      <c r="R60" s="5"/>
      <c r="S60" s="5"/>
      <c r="T60" s="1"/>
      <c r="U60" s="1">
        <f t="shared" si="7"/>
        <v>11</v>
      </c>
      <c r="V60" s="1">
        <f t="shared" si="8"/>
        <v>7.8015489064151557</v>
      </c>
      <c r="W60" s="1">
        <v>14.3086</v>
      </c>
      <c r="X60" s="1">
        <v>-0.32279999999999998</v>
      </c>
      <c r="Y60" s="1">
        <v>0.64800000000000002</v>
      </c>
      <c r="Z60" s="1">
        <v>22.684000000000001</v>
      </c>
      <c r="AA60" s="1">
        <v>27.2178</v>
      </c>
      <c r="AB60" s="1">
        <v>10.260400000000001</v>
      </c>
      <c r="AC60" s="1">
        <v>6.7016000000000009</v>
      </c>
      <c r="AD60" s="1">
        <v>17.498200000000001</v>
      </c>
      <c r="AE60" s="1">
        <v>10.360749999999999</v>
      </c>
      <c r="AF60" s="1">
        <v>10.836</v>
      </c>
      <c r="AG60" s="1"/>
      <c r="AH60" s="1">
        <f t="shared" si="9"/>
        <v>63</v>
      </c>
      <c r="AI60" s="1">
        <f t="shared" si="10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101</v>
      </c>
      <c r="B61" s="1" t="s">
        <v>36</v>
      </c>
      <c r="C61" s="1">
        <v>151.39500000000001</v>
      </c>
      <c r="D61" s="1">
        <v>42.234999999999999</v>
      </c>
      <c r="E61" s="1">
        <v>90.915999999999997</v>
      </c>
      <c r="F61" s="1">
        <v>82.561000000000007</v>
      </c>
      <c r="G61" s="7">
        <v>1</v>
      </c>
      <c r="H61" s="1">
        <v>30</v>
      </c>
      <c r="I61" s="1" t="s">
        <v>37</v>
      </c>
      <c r="J61" s="1">
        <v>87.9</v>
      </c>
      <c r="K61" s="1">
        <f t="shared" si="15"/>
        <v>3.0159999999999911</v>
      </c>
      <c r="L61" s="1"/>
      <c r="M61" s="1"/>
      <c r="N61" s="1">
        <v>28.632999999999999</v>
      </c>
      <c r="O61" s="1">
        <f t="shared" si="4"/>
        <v>18.183199999999999</v>
      </c>
      <c r="P61" s="5">
        <f t="shared" si="18"/>
        <v>88.821199999999976</v>
      </c>
      <c r="Q61" s="5">
        <f t="shared" si="6"/>
        <v>88.821199999999976</v>
      </c>
      <c r="R61" s="5"/>
      <c r="S61" s="5"/>
      <c r="T61" s="1"/>
      <c r="U61" s="1">
        <f t="shared" si="7"/>
        <v>11</v>
      </c>
      <c r="V61" s="1">
        <f t="shared" si="8"/>
        <v>6.1152052444014258</v>
      </c>
      <c r="W61" s="1">
        <v>14.625999999999999</v>
      </c>
      <c r="X61" s="1">
        <v>9.5426000000000002</v>
      </c>
      <c r="Y61" s="1">
        <v>11.5076</v>
      </c>
      <c r="Z61" s="1">
        <v>19.418600000000001</v>
      </c>
      <c r="AA61" s="1">
        <v>19.3354</v>
      </c>
      <c r="AB61" s="1">
        <v>11.466799999999999</v>
      </c>
      <c r="AC61" s="1">
        <v>10.765000000000001</v>
      </c>
      <c r="AD61" s="1">
        <v>16.808199999999999</v>
      </c>
      <c r="AE61" s="1">
        <v>12.249000000000001</v>
      </c>
      <c r="AF61" s="1">
        <v>15.9743333333333</v>
      </c>
      <c r="AG61" s="1"/>
      <c r="AH61" s="1">
        <f t="shared" si="9"/>
        <v>89</v>
      </c>
      <c r="AI61" s="1">
        <f t="shared" si="10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102</v>
      </c>
      <c r="B62" s="1" t="s">
        <v>41</v>
      </c>
      <c r="C62" s="1">
        <v>399</v>
      </c>
      <c r="D62" s="1">
        <v>1014</v>
      </c>
      <c r="E62" s="1">
        <v>1153</v>
      </c>
      <c r="F62" s="1">
        <v>-7</v>
      </c>
      <c r="G62" s="7">
        <v>0.6</v>
      </c>
      <c r="H62" s="1">
        <v>60</v>
      </c>
      <c r="I62" s="1" t="s">
        <v>103</v>
      </c>
      <c r="J62" s="1">
        <v>1511</v>
      </c>
      <c r="K62" s="1">
        <f t="shared" si="15"/>
        <v>-358</v>
      </c>
      <c r="L62" s="1"/>
      <c r="M62" s="1"/>
      <c r="N62" s="1">
        <v>1200</v>
      </c>
      <c r="O62" s="1">
        <f t="shared" si="4"/>
        <v>230.6</v>
      </c>
      <c r="P62" s="5">
        <f>9*O62-N62-F62</f>
        <v>882.40000000000009</v>
      </c>
      <c r="Q62" s="5">
        <f t="shared" si="6"/>
        <v>382.40000000000009</v>
      </c>
      <c r="R62" s="5">
        <v>500</v>
      </c>
      <c r="S62" s="5"/>
      <c r="T62" s="1"/>
      <c r="U62" s="1">
        <f t="shared" si="7"/>
        <v>9</v>
      </c>
      <c r="V62" s="1">
        <f t="shared" si="8"/>
        <v>5.1734605377276672</v>
      </c>
      <c r="W62" s="1">
        <v>161.19999999999999</v>
      </c>
      <c r="X62" s="1">
        <v>98.6</v>
      </c>
      <c r="Y62" s="1">
        <v>61.6</v>
      </c>
      <c r="Z62" s="1">
        <v>29.6</v>
      </c>
      <c r="AA62" s="1">
        <v>28</v>
      </c>
      <c r="AB62" s="1">
        <v>26.6</v>
      </c>
      <c r="AC62" s="1">
        <v>22.2</v>
      </c>
      <c r="AD62" s="1">
        <v>28.2</v>
      </c>
      <c r="AE62" s="1">
        <v>27.25</v>
      </c>
      <c r="AF62" s="1">
        <v>25.3333333333333</v>
      </c>
      <c r="AG62" s="1" t="s">
        <v>79</v>
      </c>
      <c r="AH62" s="1">
        <f t="shared" si="9"/>
        <v>229</v>
      </c>
      <c r="AI62" s="1">
        <f t="shared" si="10"/>
        <v>300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0" t="s">
        <v>104</v>
      </c>
      <c r="B63" s="10" t="s">
        <v>41</v>
      </c>
      <c r="C63" s="10"/>
      <c r="D63" s="10">
        <v>2</v>
      </c>
      <c r="E63" s="10">
        <v>2</v>
      </c>
      <c r="F63" s="10"/>
      <c r="G63" s="11">
        <v>0</v>
      </c>
      <c r="H63" s="10" t="e">
        <v>#N/A</v>
      </c>
      <c r="I63" s="10" t="s">
        <v>105</v>
      </c>
      <c r="J63" s="10">
        <v>2</v>
      </c>
      <c r="K63" s="10">
        <f t="shared" si="15"/>
        <v>0</v>
      </c>
      <c r="L63" s="10"/>
      <c r="M63" s="10"/>
      <c r="N63" s="10">
        <v>0</v>
      </c>
      <c r="O63" s="10">
        <f t="shared" si="4"/>
        <v>0.4</v>
      </c>
      <c r="P63" s="12"/>
      <c r="Q63" s="5">
        <f t="shared" si="6"/>
        <v>0</v>
      </c>
      <c r="R63" s="12"/>
      <c r="S63" s="12"/>
      <c r="T63" s="10"/>
      <c r="U63" s="10">
        <f t="shared" si="7"/>
        <v>0</v>
      </c>
      <c r="V63" s="10">
        <f t="shared" si="8"/>
        <v>0</v>
      </c>
      <c r="W63" s="10">
        <v>0.4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/>
      <c r="AH63" s="1">
        <f t="shared" si="9"/>
        <v>0</v>
      </c>
      <c r="AI63" s="1">
        <f t="shared" si="10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3" t="s">
        <v>106</v>
      </c>
      <c r="B64" s="13" t="s">
        <v>41</v>
      </c>
      <c r="C64" s="13"/>
      <c r="D64" s="13"/>
      <c r="E64" s="13"/>
      <c r="F64" s="13"/>
      <c r="G64" s="14">
        <v>0</v>
      </c>
      <c r="H64" s="13">
        <v>50</v>
      </c>
      <c r="I64" s="13" t="s">
        <v>37</v>
      </c>
      <c r="J64" s="13"/>
      <c r="K64" s="13">
        <f t="shared" si="15"/>
        <v>0</v>
      </c>
      <c r="L64" s="13"/>
      <c r="M64" s="13"/>
      <c r="N64" s="13">
        <v>0</v>
      </c>
      <c r="O64" s="13">
        <f t="shared" si="4"/>
        <v>0</v>
      </c>
      <c r="P64" s="15"/>
      <c r="Q64" s="5">
        <f t="shared" si="6"/>
        <v>0</v>
      </c>
      <c r="R64" s="15"/>
      <c r="S64" s="15"/>
      <c r="T64" s="13"/>
      <c r="U64" s="13" t="e">
        <f t="shared" si="7"/>
        <v>#DIV/0!</v>
      </c>
      <c r="V64" s="13" t="e">
        <f t="shared" si="8"/>
        <v>#DIV/0!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 t="s">
        <v>48</v>
      </c>
      <c r="AH64" s="1">
        <f t="shared" si="9"/>
        <v>0</v>
      </c>
      <c r="AI64" s="1">
        <f t="shared" si="10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3" t="s">
        <v>107</v>
      </c>
      <c r="B65" s="13" t="s">
        <v>41</v>
      </c>
      <c r="C65" s="13"/>
      <c r="D65" s="13"/>
      <c r="E65" s="13"/>
      <c r="F65" s="13"/>
      <c r="G65" s="14">
        <v>0</v>
      </c>
      <c r="H65" s="13">
        <v>50</v>
      </c>
      <c r="I65" s="13" t="s">
        <v>37</v>
      </c>
      <c r="J65" s="13"/>
      <c r="K65" s="13">
        <f t="shared" si="15"/>
        <v>0</v>
      </c>
      <c r="L65" s="13"/>
      <c r="M65" s="13"/>
      <c r="N65" s="13">
        <v>0</v>
      </c>
      <c r="O65" s="13">
        <f t="shared" si="4"/>
        <v>0</v>
      </c>
      <c r="P65" s="15"/>
      <c r="Q65" s="5">
        <f t="shared" si="6"/>
        <v>0</v>
      </c>
      <c r="R65" s="15"/>
      <c r="S65" s="15"/>
      <c r="T65" s="13"/>
      <c r="U65" s="13" t="e">
        <f t="shared" si="7"/>
        <v>#DIV/0!</v>
      </c>
      <c r="V65" s="13" t="e">
        <f t="shared" si="8"/>
        <v>#DIV/0!</v>
      </c>
      <c r="W65" s="13">
        <v>0</v>
      </c>
      <c r="X65" s="13">
        <v>-0.2</v>
      </c>
      <c r="Y65" s="13">
        <v>-0.2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 t="s">
        <v>48</v>
      </c>
      <c r="AH65" s="1">
        <f t="shared" si="9"/>
        <v>0</v>
      </c>
      <c r="AI65" s="1">
        <f t="shared" si="10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3" t="s">
        <v>108</v>
      </c>
      <c r="B66" s="13" t="s">
        <v>41</v>
      </c>
      <c r="C66" s="13"/>
      <c r="D66" s="13"/>
      <c r="E66" s="13"/>
      <c r="F66" s="13"/>
      <c r="G66" s="14">
        <v>0</v>
      </c>
      <c r="H66" s="13">
        <v>30</v>
      </c>
      <c r="I66" s="13" t="s">
        <v>37</v>
      </c>
      <c r="J66" s="13"/>
      <c r="K66" s="13">
        <f t="shared" si="15"/>
        <v>0</v>
      </c>
      <c r="L66" s="13"/>
      <c r="M66" s="13"/>
      <c r="N66" s="13">
        <v>0</v>
      </c>
      <c r="O66" s="13">
        <f t="shared" si="4"/>
        <v>0</v>
      </c>
      <c r="P66" s="15"/>
      <c r="Q66" s="5">
        <f t="shared" si="6"/>
        <v>0</v>
      </c>
      <c r="R66" s="15"/>
      <c r="S66" s="15"/>
      <c r="T66" s="13"/>
      <c r="U66" s="13" t="e">
        <f t="shared" si="7"/>
        <v>#DIV/0!</v>
      </c>
      <c r="V66" s="13" t="e">
        <f t="shared" si="8"/>
        <v>#DIV/0!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 t="s">
        <v>48</v>
      </c>
      <c r="AH66" s="1">
        <f t="shared" si="9"/>
        <v>0</v>
      </c>
      <c r="AI66" s="1">
        <f t="shared" si="10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109</v>
      </c>
      <c r="B67" s="1" t="s">
        <v>41</v>
      </c>
      <c r="C67" s="1">
        <v>1009</v>
      </c>
      <c r="D67" s="1"/>
      <c r="E67" s="1">
        <v>110</v>
      </c>
      <c r="F67" s="1">
        <v>853</v>
      </c>
      <c r="G67" s="7">
        <v>0.6</v>
      </c>
      <c r="H67" s="1">
        <v>55</v>
      </c>
      <c r="I67" s="1" t="s">
        <v>37</v>
      </c>
      <c r="J67" s="1">
        <v>110</v>
      </c>
      <c r="K67" s="1">
        <f t="shared" si="15"/>
        <v>0</v>
      </c>
      <c r="L67" s="1"/>
      <c r="M67" s="1"/>
      <c r="N67" s="1">
        <v>0</v>
      </c>
      <c r="O67" s="1">
        <f t="shared" si="4"/>
        <v>22</v>
      </c>
      <c r="P67" s="5"/>
      <c r="Q67" s="5">
        <f t="shared" si="6"/>
        <v>0</v>
      </c>
      <c r="R67" s="5"/>
      <c r="S67" s="5"/>
      <c r="T67" s="1"/>
      <c r="U67" s="1">
        <f t="shared" si="7"/>
        <v>38.772727272727273</v>
      </c>
      <c r="V67" s="1">
        <f t="shared" si="8"/>
        <v>38.772727272727273</v>
      </c>
      <c r="W67" s="1">
        <v>23.2</v>
      </c>
      <c r="X67" s="1">
        <v>16.2</v>
      </c>
      <c r="Y67" s="1">
        <v>8.8000000000000007</v>
      </c>
      <c r="Z67" s="1">
        <v>59.6</v>
      </c>
      <c r="AA67" s="1">
        <v>105</v>
      </c>
      <c r="AB67" s="1">
        <v>95.2</v>
      </c>
      <c r="AC67" s="1">
        <v>53.4</v>
      </c>
      <c r="AD67" s="1">
        <v>38</v>
      </c>
      <c r="AE67" s="1">
        <v>18.75</v>
      </c>
      <c r="AF67" s="1">
        <v>14.6666666666667</v>
      </c>
      <c r="AG67" s="20" t="s">
        <v>146</v>
      </c>
      <c r="AH67" s="1">
        <f t="shared" si="9"/>
        <v>0</v>
      </c>
      <c r="AI67" s="1">
        <f t="shared" si="10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3" t="s">
        <v>110</v>
      </c>
      <c r="B68" s="13" t="s">
        <v>41</v>
      </c>
      <c r="C68" s="13"/>
      <c r="D68" s="13"/>
      <c r="E68" s="13"/>
      <c r="F68" s="13"/>
      <c r="G68" s="14">
        <v>0</v>
      </c>
      <c r="H68" s="13">
        <v>40</v>
      </c>
      <c r="I68" s="13" t="s">
        <v>37</v>
      </c>
      <c r="J68" s="13"/>
      <c r="K68" s="13">
        <f t="shared" si="15"/>
        <v>0</v>
      </c>
      <c r="L68" s="13"/>
      <c r="M68" s="13"/>
      <c r="N68" s="13">
        <v>0</v>
      </c>
      <c r="O68" s="13">
        <f t="shared" si="4"/>
        <v>0</v>
      </c>
      <c r="P68" s="15"/>
      <c r="Q68" s="5">
        <f t="shared" si="6"/>
        <v>0</v>
      </c>
      <c r="R68" s="15"/>
      <c r="S68" s="15"/>
      <c r="T68" s="13"/>
      <c r="U68" s="13" t="e">
        <f t="shared" si="7"/>
        <v>#DIV/0!</v>
      </c>
      <c r="V68" s="13" t="e">
        <f t="shared" si="8"/>
        <v>#DIV/0!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 t="s">
        <v>48</v>
      </c>
      <c r="AH68" s="1">
        <f t="shared" si="9"/>
        <v>0</v>
      </c>
      <c r="AI68" s="1">
        <f t="shared" si="10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111</v>
      </c>
      <c r="B69" s="1" t="s">
        <v>41</v>
      </c>
      <c r="C69" s="1">
        <v>114</v>
      </c>
      <c r="D69" s="1">
        <v>18</v>
      </c>
      <c r="E69" s="1">
        <v>90</v>
      </c>
      <c r="F69" s="1">
        <v>42</v>
      </c>
      <c r="G69" s="7">
        <v>0.4</v>
      </c>
      <c r="H69" s="1">
        <v>50</v>
      </c>
      <c r="I69" s="1" t="s">
        <v>37</v>
      </c>
      <c r="J69" s="1">
        <v>95</v>
      </c>
      <c r="K69" s="1">
        <f t="shared" si="15"/>
        <v>-5</v>
      </c>
      <c r="L69" s="1"/>
      <c r="M69" s="1"/>
      <c r="N69" s="1">
        <v>65</v>
      </c>
      <c r="O69" s="1">
        <f t="shared" si="4"/>
        <v>18</v>
      </c>
      <c r="P69" s="5">
        <f>11.3*O69-N69-F69</f>
        <v>96.4</v>
      </c>
      <c r="Q69" s="5">
        <f t="shared" si="6"/>
        <v>96.4</v>
      </c>
      <c r="R69" s="5"/>
      <c r="S69" s="5"/>
      <c r="T69" s="1"/>
      <c r="U69" s="1">
        <f t="shared" si="7"/>
        <v>11.3</v>
      </c>
      <c r="V69" s="1">
        <f t="shared" si="8"/>
        <v>5.9444444444444446</v>
      </c>
      <c r="W69" s="1">
        <v>13</v>
      </c>
      <c r="X69" s="1">
        <v>3.2</v>
      </c>
      <c r="Y69" s="1">
        <v>4.2</v>
      </c>
      <c r="Z69" s="1">
        <v>12.6</v>
      </c>
      <c r="AA69" s="1">
        <v>15.2</v>
      </c>
      <c r="AB69" s="1">
        <v>4.8</v>
      </c>
      <c r="AC69" s="1">
        <v>3</v>
      </c>
      <c r="AD69" s="1">
        <v>12.4</v>
      </c>
      <c r="AE69" s="1">
        <v>5.5</v>
      </c>
      <c r="AF69" s="1">
        <v>6.6666666666666696</v>
      </c>
      <c r="AG69" s="1" t="s">
        <v>42</v>
      </c>
      <c r="AH69" s="1">
        <f t="shared" si="9"/>
        <v>39</v>
      </c>
      <c r="AI69" s="1">
        <f t="shared" si="10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112</v>
      </c>
      <c r="B70" s="1" t="s">
        <v>41</v>
      </c>
      <c r="C70" s="1">
        <v>16</v>
      </c>
      <c r="D70" s="1"/>
      <c r="E70" s="1">
        <v>4</v>
      </c>
      <c r="F70" s="1">
        <v>11</v>
      </c>
      <c r="G70" s="7">
        <v>0.11</v>
      </c>
      <c r="H70" s="1">
        <v>150</v>
      </c>
      <c r="I70" s="1" t="s">
        <v>37</v>
      </c>
      <c r="J70" s="1">
        <v>4</v>
      </c>
      <c r="K70" s="1">
        <f t="shared" ref="K70:K95" si="20">E70-J70</f>
        <v>0</v>
      </c>
      <c r="L70" s="1"/>
      <c r="M70" s="1"/>
      <c r="N70" s="1">
        <v>0</v>
      </c>
      <c r="O70" s="1">
        <f t="shared" si="4"/>
        <v>0.8</v>
      </c>
      <c r="P70" s="5"/>
      <c r="Q70" s="5">
        <f t="shared" si="6"/>
        <v>0</v>
      </c>
      <c r="R70" s="5"/>
      <c r="S70" s="5"/>
      <c r="T70" s="1"/>
      <c r="U70" s="1">
        <f t="shared" si="7"/>
        <v>13.75</v>
      </c>
      <c r="V70" s="1">
        <f t="shared" si="8"/>
        <v>13.75</v>
      </c>
      <c r="W70" s="1">
        <v>1</v>
      </c>
      <c r="X70" s="1">
        <v>1</v>
      </c>
      <c r="Y70" s="1">
        <v>0.6</v>
      </c>
      <c r="Z70" s="1">
        <v>0.2</v>
      </c>
      <c r="AA70" s="1">
        <v>0.4</v>
      </c>
      <c r="AB70" s="1">
        <v>1</v>
      </c>
      <c r="AC70" s="1">
        <v>0.8</v>
      </c>
      <c r="AD70" s="1">
        <v>1</v>
      </c>
      <c r="AE70" s="1">
        <v>0.25</v>
      </c>
      <c r="AF70" s="1">
        <v>0.33333333333333298</v>
      </c>
      <c r="AG70" s="21" t="s">
        <v>113</v>
      </c>
      <c r="AH70" s="1">
        <f t="shared" si="9"/>
        <v>0</v>
      </c>
      <c r="AI70" s="1">
        <f t="shared" si="10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6" t="s">
        <v>114</v>
      </c>
      <c r="B71" s="1" t="s">
        <v>41</v>
      </c>
      <c r="C71" s="1"/>
      <c r="D71" s="1"/>
      <c r="E71" s="1"/>
      <c r="F71" s="1"/>
      <c r="G71" s="7">
        <v>0.06</v>
      </c>
      <c r="H71" s="1">
        <v>60</v>
      </c>
      <c r="I71" s="1" t="s">
        <v>37</v>
      </c>
      <c r="J71" s="1"/>
      <c r="K71" s="1">
        <f t="shared" si="20"/>
        <v>0</v>
      </c>
      <c r="L71" s="1"/>
      <c r="M71" s="1"/>
      <c r="N71" s="16"/>
      <c r="O71" s="1">
        <f t="shared" ref="O71:O95" si="21">E71/5</f>
        <v>0</v>
      </c>
      <c r="P71" s="17">
        <v>10</v>
      </c>
      <c r="Q71" s="5">
        <f t="shared" ref="Q71:Q95" si="22">P71-R71</f>
        <v>10</v>
      </c>
      <c r="R71" s="17"/>
      <c r="S71" s="5"/>
      <c r="T71" s="1"/>
      <c r="U71" s="1" t="e">
        <f t="shared" ref="U71:U95" si="23">(F71+N71+P71)/O71</f>
        <v>#DIV/0!</v>
      </c>
      <c r="V71" s="1" t="e">
        <f t="shared" ref="V71:V95" si="24">(F71+N71)/O71</f>
        <v>#DIV/0!</v>
      </c>
      <c r="W71" s="1">
        <v>0</v>
      </c>
      <c r="X71" s="1">
        <v>0</v>
      </c>
      <c r="Y71" s="1">
        <v>0</v>
      </c>
      <c r="Z71" s="1">
        <v>0.4</v>
      </c>
      <c r="AA71" s="1">
        <v>0.4</v>
      </c>
      <c r="AB71" s="1">
        <v>-0.6</v>
      </c>
      <c r="AC71" s="1">
        <v>-0.6</v>
      </c>
      <c r="AD71" s="1">
        <v>0.8</v>
      </c>
      <c r="AE71" s="1">
        <v>-0.75</v>
      </c>
      <c r="AF71" s="1">
        <v>-0.66666666666666696</v>
      </c>
      <c r="AG71" s="16" t="s">
        <v>115</v>
      </c>
      <c r="AH71" s="1">
        <f t="shared" ref="AH71:AI95" si="25">ROUND(Q71*G71,0)</f>
        <v>1</v>
      </c>
      <c r="AI71" s="1">
        <f t="shared" ref="AI71:AI95" si="26">ROUND(R71*G71,0)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6" t="s">
        <v>116</v>
      </c>
      <c r="B72" s="1" t="s">
        <v>41</v>
      </c>
      <c r="C72" s="1"/>
      <c r="D72" s="1"/>
      <c r="E72" s="1">
        <v>-2</v>
      </c>
      <c r="F72" s="1"/>
      <c r="G72" s="7">
        <v>0.15</v>
      </c>
      <c r="H72" s="1">
        <v>60</v>
      </c>
      <c r="I72" s="1" t="s">
        <v>37</v>
      </c>
      <c r="J72" s="1"/>
      <c r="K72" s="1">
        <f t="shared" si="20"/>
        <v>-2</v>
      </c>
      <c r="L72" s="1"/>
      <c r="M72" s="1"/>
      <c r="N72" s="16"/>
      <c r="O72" s="1">
        <f t="shared" si="21"/>
        <v>-0.4</v>
      </c>
      <c r="P72" s="17">
        <v>10</v>
      </c>
      <c r="Q72" s="5">
        <f t="shared" si="22"/>
        <v>10</v>
      </c>
      <c r="R72" s="17"/>
      <c r="S72" s="5"/>
      <c r="T72" s="1"/>
      <c r="U72" s="1">
        <f t="shared" si="23"/>
        <v>-25</v>
      </c>
      <c r="V72" s="1">
        <f t="shared" si="24"/>
        <v>0</v>
      </c>
      <c r="W72" s="1">
        <v>0</v>
      </c>
      <c r="X72" s="1">
        <v>0</v>
      </c>
      <c r="Y72" s="1">
        <v>0</v>
      </c>
      <c r="Z72" s="1">
        <v>1</v>
      </c>
      <c r="AA72" s="1">
        <v>1.4</v>
      </c>
      <c r="AB72" s="1">
        <v>1.2</v>
      </c>
      <c r="AC72" s="1">
        <v>1.4</v>
      </c>
      <c r="AD72" s="1">
        <v>1.8</v>
      </c>
      <c r="AE72" s="1">
        <v>1.5</v>
      </c>
      <c r="AF72" s="1">
        <v>-0.33333333333333298</v>
      </c>
      <c r="AG72" s="16" t="s">
        <v>115</v>
      </c>
      <c r="AH72" s="1">
        <f t="shared" si="25"/>
        <v>2</v>
      </c>
      <c r="AI72" s="1">
        <f t="shared" si="26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0" t="s">
        <v>117</v>
      </c>
      <c r="B73" s="10" t="s">
        <v>36</v>
      </c>
      <c r="C73" s="10"/>
      <c r="D73" s="10">
        <v>1.484</v>
      </c>
      <c r="E73" s="10">
        <v>1.484</v>
      </c>
      <c r="F73" s="10"/>
      <c r="G73" s="11">
        <v>0</v>
      </c>
      <c r="H73" s="10" t="e">
        <v>#N/A</v>
      </c>
      <c r="I73" s="10" t="s">
        <v>105</v>
      </c>
      <c r="J73" s="10">
        <v>1.3</v>
      </c>
      <c r="K73" s="10">
        <f t="shared" si="20"/>
        <v>0.18399999999999994</v>
      </c>
      <c r="L73" s="10"/>
      <c r="M73" s="10"/>
      <c r="N73" s="10">
        <v>0</v>
      </c>
      <c r="O73" s="10">
        <f t="shared" si="21"/>
        <v>0.29680000000000001</v>
      </c>
      <c r="P73" s="12"/>
      <c r="Q73" s="5">
        <f t="shared" si="22"/>
        <v>0</v>
      </c>
      <c r="R73" s="12"/>
      <c r="S73" s="12"/>
      <c r="T73" s="10"/>
      <c r="U73" s="10">
        <f t="shared" si="23"/>
        <v>0</v>
      </c>
      <c r="V73" s="10">
        <f t="shared" si="24"/>
        <v>0</v>
      </c>
      <c r="W73" s="10">
        <v>0.29680000000000001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/>
      <c r="AH73" s="1">
        <f t="shared" si="25"/>
        <v>0</v>
      </c>
      <c r="AI73" s="1">
        <f t="shared" si="26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118</v>
      </c>
      <c r="B74" s="1" t="s">
        <v>41</v>
      </c>
      <c r="C74" s="1">
        <v>9</v>
      </c>
      <c r="D74" s="1"/>
      <c r="E74" s="1">
        <v>2</v>
      </c>
      <c r="F74" s="1">
        <v>7</v>
      </c>
      <c r="G74" s="7">
        <v>0.4</v>
      </c>
      <c r="H74" s="1">
        <v>55</v>
      </c>
      <c r="I74" s="1" t="s">
        <v>37</v>
      </c>
      <c r="J74" s="1">
        <v>2</v>
      </c>
      <c r="K74" s="1">
        <f t="shared" si="20"/>
        <v>0</v>
      </c>
      <c r="L74" s="1"/>
      <c r="M74" s="1"/>
      <c r="N74" s="1">
        <v>0</v>
      </c>
      <c r="O74" s="1">
        <f t="shared" si="21"/>
        <v>0.4</v>
      </c>
      <c r="P74" s="5"/>
      <c r="Q74" s="5">
        <f t="shared" si="22"/>
        <v>0</v>
      </c>
      <c r="R74" s="5"/>
      <c r="S74" s="5"/>
      <c r="T74" s="1"/>
      <c r="U74" s="1">
        <f t="shared" si="23"/>
        <v>17.5</v>
      </c>
      <c r="V74" s="1">
        <f t="shared" si="24"/>
        <v>17.5</v>
      </c>
      <c r="W74" s="1">
        <v>0.4</v>
      </c>
      <c r="X74" s="1">
        <v>0</v>
      </c>
      <c r="Y74" s="1">
        <v>0</v>
      </c>
      <c r="Z74" s="1">
        <v>0.4</v>
      </c>
      <c r="AA74" s="1">
        <v>0.4</v>
      </c>
      <c r="AB74" s="1">
        <v>-0.2</v>
      </c>
      <c r="AC74" s="1">
        <v>-0.2</v>
      </c>
      <c r="AD74" s="1">
        <v>1</v>
      </c>
      <c r="AE74" s="1">
        <v>0.75</v>
      </c>
      <c r="AF74" s="1">
        <v>1</v>
      </c>
      <c r="AG74" s="21" t="s">
        <v>113</v>
      </c>
      <c r="AH74" s="1">
        <f t="shared" si="25"/>
        <v>0</v>
      </c>
      <c r="AI74" s="1">
        <f t="shared" si="26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119</v>
      </c>
      <c r="B75" s="1" t="s">
        <v>36</v>
      </c>
      <c r="C75" s="1">
        <v>8.6150000000000002</v>
      </c>
      <c r="D75" s="1">
        <v>11.583</v>
      </c>
      <c r="E75" s="1">
        <v>2.86</v>
      </c>
      <c r="F75" s="1">
        <v>15.888</v>
      </c>
      <c r="G75" s="7">
        <v>1</v>
      </c>
      <c r="H75" s="1">
        <v>55</v>
      </c>
      <c r="I75" s="1" t="s">
        <v>37</v>
      </c>
      <c r="J75" s="1">
        <v>2.6</v>
      </c>
      <c r="K75" s="1">
        <f t="shared" si="20"/>
        <v>0.25999999999999979</v>
      </c>
      <c r="L75" s="1"/>
      <c r="M75" s="1"/>
      <c r="N75" s="1">
        <v>0</v>
      </c>
      <c r="O75" s="1">
        <f t="shared" si="21"/>
        <v>0.57199999999999995</v>
      </c>
      <c r="P75" s="5"/>
      <c r="Q75" s="5">
        <f t="shared" si="22"/>
        <v>0</v>
      </c>
      <c r="R75" s="5"/>
      <c r="S75" s="5"/>
      <c r="T75" s="1"/>
      <c r="U75" s="1">
        <f t="shared" si="23"/>
        <v>27.776223776223777</v>
      </c>
      <c r="V75" s="1">
        <f t="shared" si="24"/>
        <v>27.776223776223777</v>
      </c>
      <c r="W75" s="1">
        <v>0.86199999999999988</v>
      </c>
      <c r="X75" s="1">
        <v>1.1292</v>
      </c>
      <c r="Y75" s="1">
        <v>0.83919999999999995</v>
      </c>
      <c r="Z75" s="1">
        <v>0</v>
      </c>
      <c r="AA75" s="1">
        <v>0.2676</v>
      </c>
      <c r="AB75" s="1">
        <v>0.17960000000000001</v>
      </c>
      <c r="AC75" s="1">
        <v>-8.7999999999999995E-2</v>
      </c>
      <c r="AD75" s="1">
        <v>0.53600000000000003</v>
      </c>
      <c r="AE75" s="1">
        <v>-3.7499999999999999E-3</v>
      </c>
      <c r="AF75" s="1">
        <v>-6.6666666666666697E-3</v>
      </c>
      <c r="AG75" s="19" t="s">
        <v>120</v>
      </c>
      <c r="AH75" s="1">
        <f t="shared" si="25"/>
        <v>0</v>
      </c>
      <c r="AI75" s="1">
        <f t="shared" si="26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121</v>
      </c>
      <c r="B76" s="1" t="s">
        <v>36</v>
      </c>
      <c r="C76" s="1">
        <v>76.477999999999994</v>
      </c>
      <c r="D76" s="1">
        <v>191.495</v>
      </c>
      <c r="E76" s="1">
        <v>90.57</v>
      </c>
      <c r="F76" s="1">
        <v>121.605</v>
      </c>
      <c r="G76" s="7">
        <v>1</v>
      </c>
      <c r="H76" s="1">
        <v>50</v>
      </c>
      <c r="I76" s="1" t="s">
        <v>37</v>
      </c>
      <c r="J76" s="1">
        <v>87.8</v>
      </c>
      <c r="K76" s="1">
        <f t="shared" si="20"/>
        <v>2.769999999999996</v>
      </c>
      <c r="L76" s="1"/>
      <c r="M76" s="1"/>
      <c r="N76" s="1">
        <v>48.567599999999999</v>
      </c>
      <c r="O76" s="1">
        <f t="shared" si="21"/>
        <v>18.113999999999997</v>
      </c>
      <c r="P76" s="5">
        <f>11.3*O76-N76-F76</f>
        <v>34.515599999999992</v>
      </c>
      <c r="Q76" s="5">
        <f t="shared" si="22"/>
        <v>34.515599999999992</v>
      </c>
      <c r="R76" s="5"/>
      <c r="S76" s="5"/>
      <c r="T76" s="1"/>
      <c r="U76" s="1">
        <f t="shared" si="23"/>
        <v>11.3</v>
      </c>
      <c r="V76" s="1">
        <f t="shared" si="24"/>
        <v>9.3945346141106327</v>
      </c>
      <c r="W76" s="1">
        <v>19.390999999999998</v>
      </c>
      <c r="X76" s="1">
        <v>18.855399999999999</v>
      </c>
      <c r="Y76" s="1">
        <v>18.261399999999998</v>
      </c>
      <c r="Z76" s="1">
        <v>16.911999999999999</v>
      </c>
      <c r="AA76" s="1">
        <v>14.706200000000001</v>
      </c>
      <c r="AB76" s="1">
        <v>16.902000000000001</v>
      </c>
      <c r="AC76" s="1">
        <v>18.800799999999999</v>
      </c>
      <c r="AD76" s="1">
        <v>19.1082</v>
      </c>
      <c r="AE76" s="1">
        <v>18.841999999999999</v>
      </c>
      <c r="AF76" s="1">
        <v>18.5773333333333</v>
      </c>
      <c r="AG76" s="1"/>
      <c r="AH76" s="1">
        <f t="shared" si="25"/>
        <v>35</v>
      </c>
      <c r="AI76" s="1">
        <f t="shared" si="26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122</v>
      </c>
      <c r="B77" s="1" t="s">
        <v>41</v>
      </c>
      <c r="C77" s="1">
        <v>6</v>
      </c>
      <c r="D77" s="1"/>
      <c r="E77" s="1"/>
      <c r="F77" s="1">
        <v>5</v>
      </c>
      <c r="G77" s="7">
        <v>0.2</v>
      </c>
      <c r="H77" s="1">
        <v>40</v>
      </c>
      <c r="I77" s="1" t="s">
        <v>37</v>
      </c>
      <c r="J77" s="1"/>
      <c r="K77" s="1">
        <f t="shared" si="20"/>
        <v>0</v>
      </c>
      <c r="L77" s="1"/>
      <c r="M77" s="1"/>
      <c r="N77" s="1">
        <v>0</v>
      </c>
      <c r="O77" s="1">
        <f t="shared" si="21"/>
        <v>0</v>
      </c>
      <c r="P77" s="5"/>
      <c r="Q77" s="5">
        <f t="shared" si="22"/>
        <v>0</v>
      </c>
      <c r="R77" s="5"/>
      <c r="S77" s="5"/>
      <c r="T77" s="1"/>
      <c r="U77" s="1" t="e">
        <f t="shared" si="23"/>
        <v>#DIV/0!</v>
      </c>
      <c r="V77" s="1" t="e">
        <f t="shared" si="24"/>
        <v>#DIV/0!</v>
      </c>
      <c r="W77" s="1">
        <v>0.2</v>
      </c>
      <c r="X77" s="1">
        <v>0.2</v>
      </c>
      <c r="Y77" s="1">
        <v>0.2</v>
      </c>
      <c r="Z77" s="1">
        <v>0</v>
      </c>
      <c r="AA77" s="1">
        <v>0</v>
      </c>
      <c r="AB77" s="1">
        <v>0</v>
      </c>
      <c r="AC77" s="1">
        <v>0</v>
      </c>
      <c r="AD77" s="1">
        <v>-0.2</v>
      </c>
      <c r="AE77" s="1">
        <v>0</v>
      </c>
      <c r="AF77" s="1">
        <v>0</v>
      </c>
      <c r="AG77" s="20" t="s">
        <v>147</v>
      </c>
      <c r="AH77" s="1">
        <f t="shared" si="25"/>
        <v>0</v>
      </c>
      <c r="AI77" s="1">
        <f t="shared" si="26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123</v>
      </c>
      <c r="B78" s="1" t="s">
        <v>41</v>
      </c>
      <c r="C78" s="1">
        <v>9</v>
      </c>
      <c r="D78" s="1"/>
      <c r="E78" s="1">
        <v>6</v>
      </c>
      <c r="F78" s="1">
        <v>2</v>
      </c>
      <c r="G78" s="7">
        <v>0.2</v>
      </c>
      <c r="H78" s="1">
        <v>35</v>
      </c>
      <c r="I78" s="1" t="s">
        <v>37</v>
      </c>
      <c r="J78" s="1">
        <v>6</v>
      </c>
      <c r="K78" s="1">
        <f t="shared" si="20"/>
        <v>0</v>
      </c>
      <c r="L78" s="1"/>
      <c r="M78" s="1"/>
      <c r="N78" s="1">
        <v>8.7999999999999989</v>
      </c>
      <c r="O78" s="1">
        <f t="shared" si="21"/>
        <v>1.2</v>
      </c>
      <c r="P78" s="5"/>
      <c r="Q78" s="5">
        <f t="shared" si="22"/>
        <v>0</v>
      </c>
      <c r="R78" s="5"/>
      <c r="S78" s="5"/>
      <c r="T78" s="1"/>
      <c r="U78" s="1">
        <f t="shared" si="23"/>
        <v>9</v>
      </c>
      <c r="V78" s="1">
        <f t="shared" si="24"/>
        <v>9</v>
      </c>
      <c r="W78" s="1">
        <v>1.2</v>
      </c>
      <c r="X78" s="1">
        <v>0.6</v>
      </c>
      <c r="Y78" s="1">
        <v>0.4</v>
      </c>
      <c r="Z78" s="1">
        <v>0</v>
      </c>
      <c r="AA78" s="1">
        <v>0</v>
      </c>
      <c r="AB78" s="1">
        <v>-0.4</v>
      </c>
      <c r="AC78" s="1">
        <v>-0.4</v>
      </c>
      <c r="AD78" s="1">
        <v>-1</v>
      </c>
      <c r="AE78" s="1">
        <v>0.75</v>
      </c>
      <c r="AF78" s="1">
        <v>2</v>
      </c>
      <c r="AG78" s="1" t="s">
        <v>124</v>
      </c>
      <c r="AH78" s="1">
        <f t="shared" si="25"/>
        <v>0</v>
      </c>
      <c r="AI78" s="1">
        <f t="shared" si="26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125</v>
      </c>
      <c r="B79" s="1" t="s">
        <v>36</v>
      </c>
      <c r="C79" s="1">
        <v>1745.0820000000001</v>
      </c>
      <c r="D79" s="1">
        <v>2123.348</v>
      </c>
      <c r="E79" s="1">
        <v>1641.297</v>
      </c>
      <c r="F79" s="1">
        <v>1918.3969999999999</v>
      </c>
      <c r="G79" s="7">
        <v>1</v>
      </c>
      <c r="H79" s="1">
        <v>60</v>
      </c>
      <c r="I79" s="1" t="s">
        <v>37</v>
      </c>
      <c r="J79" s="1">
        <v>1607.2</v>
      </c>
      <c r="K79" s="1">
        <f t="shared" si="20"/>
        <v>34.09699999999998</v>
      </c>
      <c r="L79" s="1"/>
      <c r="M79" s="1"/>
      <c r="N79" s="1">
        <v>631.55199999999968</v>
      </c>
      <c r="O79" s="1">
        <f t="shared" si="21"/>
        <v>328.25940000000003</v>
      </c>
      <c r="P79" s="5">
        <v>1500</v>
      </c>
      <c r="Q79" s="5">
        <f t="shared" si="22"/>
        <v>600</v>
      </c>
      <c r="R79" s="5">
        <v>900</v>
      </c>
      <c r="S79" s="5"/>
      <c r="T79" s="1"/>
      <c r="U79" s="1">
        <f t="shared" si="23"/>
        <v>12.337648213577431</v>
      </c>
      <c r="V79" s="1">
        <f t="shared" si="24"/>
        <v>7.7680913326472885</v>
      </c>
      <c r="W79" s="1">
        <v>299.62</v>
      </c>
      <c r="X79" s="1">
        <v>307.58800000000002</v>
      </c>
      <c r="Y79" s="1">
        <v>309.10500000000002</v>
      </c>
      <c r="Z79" s="1">
        <v>323.2912</v>
      </c>
      <c r="AA79" s="1">
        <v>326.76679999999999</v>
      </c>
      <c r="AB79" s="1">
        <v>337.21719999999999</v>
      </c>
      <c r="AC79" s="1">
        <v>326.90899999999999</v>
      </c>
      <c r="AD79" s="1">
        <v>230.00239999999999</v>
      </c>
      <c r="AE79" s="1">
        <v>363.72424999999998</v>
      </c>
      <c r="AF79" s="1">
        <v>372.33699999999999</v>
      </c>
      <c r="AG79" s="1" t="s">
        <v>57</v>
      </c>
      <c r="AH79" s="1">
        <f t="shared" si="25"/>
        <v>600</v>
      </c>
      <c r="AI79" s="1">
        <f t="shared" si="26"/>
        <v>900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126</v>
      </c>
      <c r="B80" s="1" t="s">
        <v>36</v>
      </c>
      <c r="C80" s="1">
        <v>1616.53</v>
      </c>
      <c r="D80" s="1">
        <v>704.17</v>
      </c>
      <c r="E80" s="1">
        <v>920.98900000000003</v>
      </c>
      <c r="F80" s="1">
        <v>1385.0119999999999</v>
      </c>
      <c r="G80" s="7">
        <v>1</v>
      </c>
      <c r="H80" s="1">
        <v>60</v>
      </c>
      <c r="I80" s="1" t="s">
        <v>37</v>
      </c>
      <c r="J80" s="1">
        <v>922.01300000000003</v>
      </c>
      <c r="K80" s="1">
        <f t="shared" si="20"/>
        <v>-1.0240000000000009</v>
      </c>
      <c r="L80" s="1"/>
      <c r="M80" s="1"/>
      <c r="N80" s="1">
        <v>0</v>
      </c>
      <c r="O80" s="1">
        <f t="shared" si="21"/>
        <v>184.1978</v>
      </c>
      <c r="P80" s="5">
        <v>900</v>
      </c>
      <c r="Q80" s="5">
        <f t="shared" si="22"/>
        <v>400</v>
      </c>
      <c r="R80" s="5">
        <v>500</v>
      </c>
      <c r="S80" s="5"/>
      <c r="T80" s="1"/>
      <c r="U80" s="1">
        <f t="shared" si="23"/>
        <v>12.405207879790094</v>
      </c>
      <c r="V80" s="1">
        <f t="shared" si="24"/>
        <v>7.5191560376942608</v>
      </c>
      <c r="W80" s="1">
        <v>145.58860000000001</v>
      </c>
      <c r="X80" s="1">
        <v>42.063000000000002</v>
      </c>
      <c r="Y80" s="1">
        <v>52.270400000000002</v>
      </c>
      <c r="Z80" s="1">
        <v>195.49860000000001</v>
      </c>
      <c r="AA80" s="1">
        <v>205.3802</v>
      </c>
      <c r="AB80" s="1">
        <v>99.617800000000003</v>
      </c>
      <c r="AC80" s="1">
        <v>108.7722</v>
      </c>
      <c r="AD80" s="1">
        <v>103.9306</v>
      </c>
      <c r="AE80" s="1">
        <v>114.95650000000001</v>
      </c>
      <c r="AF80" s="1">
        <v>117.820333333333</v>
      </c>
      <c r="AG80" s="1" t="s">
        <v>57</v>
      </c>
      <c r="AH80" s="1">
        <f t="shared" si="25"/>
        <v>400</v>
      </c>
      <c r="AI80" s="1">
        <f t="shared" si="26"/>
        <v>500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127</v>
      </c>
      <c r="B81" s="1" t="s">
        <v>36</v>
      </c>
      <c r="C81" s="1"/>
      <c r="D81" s="1">
        <v>1759.9069999999999</v>
      </c>
      <c r="E81" s="1">
        <v>893.15499999999997</v>
      </c>
      <c r="F81" s="1">
        <v>834.81</v>
      </c>
      <c r="G81" s="7">
        <v>1</v>
      </c>
      <c r="H81" s="1">
        <v>60</v>
      </c>
      <c r="I81" s="1" t="s">
        <v>37</v>
      </c>
      <c r="J81" s="1">
        <v>1095.5</v>
      </c>
      <c r="K81" s="1">
        <f t="shared" si="20"/>
        <v>-202.34500000000003</v>
      </c>
      <c r="L81" s="1"/>
      <c r="M81" s="1"/>
      <c r="N81" s="1">
        <v>1800</v>
      </c>
      <c r="O81" s="1">
        <f t="shared" si="21"/>
        <v>178.631</v>
      </c>
      <c r="P81" s="5"/>
      <c r="Q81" s="5">
        <f t="shared" si="22"/>
        <v>0</v>
      </c>
      <c r="R81" s="5"/>
      <c r="S81" s="5"/>
      <c r="T81" s="1"/>
      <c r="U81" s="1">
        <f t="shared" si="23"/>
        <v>14.750015394864272</v>
      </c>
      <c r="V81" s="1">
        <f t="shared" si="24"/>
        <v>14.750015394864272</v>
      </c>
      <c r="W81" s="1">
        <v>39.883600000000001</v>
      </c>
      <c r="X81" s="1">
        <v>146.5984</v>
      </c>
      <c r="Y81" s="1">
        <v>188.49039999999999</v>
      </c>
      <c r="Z81" s="1">
        <v>69.858000000000004</v>
      </c>
      <c r="AA81" s="1">
        <v>23.367799999999999</v>
      </c>
      <c r="AB81" s="1">
        <v>90.63239999999999</v>
      </c>
      <c r="AC81" s="1">
        <v>93.383600000000001</v>
      </c>
      <c r="AD81" s="1">
        <v>172.6756</v>
      </c>
      <c r="AE81" s="1">
        <v>200.46074999999999</v>
      </c>
      <c r="AF81" s="1">
        <v>215.13300000000001</v>
      </c>
      <c r="AG81" s="1" t="s">
        <v>128</v>
      </c>
      <c r="AH81" s="1">
        <f t="shared" si="25"/>
        <v>0</v>
      </c>
      <c r="AI81" s="1">
        <f t="shared" si="26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129</v>
      </c>
      <c r="B82" s="1" t="s">
        <v>36</v>
      </c>
      <c r="C82" s="1">
        <v>2977.5360000000001</v>
      </c>
      <c r="D82" s="1">
        <v>730.38300000000004</v>
      </c>
      <c r="E82" s="1">
        <v>1471.2629999999999</v>
      </c>
      <c r="F82" s="1">
        <v>1873.508</v>
      </c>
      <c r="G82" s="7">
        <v>1</v>
      </c>
      <c r="H82" s="1">
        <v>60</v>
      </c>
      <c r="I82" s="1" t="s">
        <v>37</v>
      </c>
      <c r="J82" s="1">
        <v>1471.1</v>
      </c>
      <c r="K82" s="1">
        <f t="shared" si="20"/>
        <v>0.16300000000001091</v>
      </c>
      <c r="L82" s="1"/>
      <c r="M82" s="1"/>
      <c r="N82" s="1">
        <v>346.59199999999959</v>
      </c>
      <c r="O82" s="1">
        <f t="shared" si="21"/>
        <v>294.25259999999997</v>
      </c>
      <c r="P82" s="5">
        <v>1445</v>
      </c>
      <c r="Q82" s="5">
        <f t="shared" si="22"/>
        <v>545</v>
      </c>
      <c r="R82" s="5">
        <v>900</v>
      </c>
      <c r="S82" s="5"/>
      <c r="T82" s="1"/>
      <c r="U82" s="1">
        <f t="shared" si="23"/>
        <v>12.455624861088737</v>
      </c>
      <c r="V82" s="1">
        <f t="shared" si="24"/>
        <v>7.5448781081288647</v>
      </c>
      <c r="W82" s="1">
        <v>268.75599999999997</v>
      </c>
      <c r="X82" s="1">
        <v>236.32820000000001</v>
      </c>
      <c r="Y82" s="1">
        <v>257.59399999999999</v>
      </c>
      <c r="Z82" s="1">
        <v>499.1508</v>
      </c>
      <c r="AA82" s="1">
        <v>508.6354</v>
      </c>
      <c r="AB82" s="1">
        <v>413.95659999999998</v>
      </c>
      <c r="AC82" s="1">
        <v>390.52159999999998</v>
      </c>
      <c r="AD82" s="1">
        <v>495.69900000000001</v>
      </c>
      <c r="AE82" s="1">
        <v>571.64850000000001</v>
      </c>
      <c r="AF82" s="1">
        <v>599.98</v>
      </c>
      <c r="AG82" s="1" t="s">
        <v>52</v>
      </c>
      <c r="AH82" s="1">
        <f t="shared" si="25"/>
        <v>545</v>
      </c>
      <c r="AI82" s="1">
        <f t="shared" si="26"/>
        <v>900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130</v>
      </c>
      <c r="B83" s="1" t="s">
        <v>36</v>
      </c>
      <c r="C83" s="1">
        <v>12.486000000000001</v>
      </c>
      <c r="D83" s="1">
        <v>15.943</v>
      </c>
      <c r="E83" s="1">
        <v>8.0860000000000003</v>
      </c>
      <c r="F83" s="1">
        <v>18.992999999999999</v>
      </c>
      <c r="G83" s="7">
        <v>1</v>
      </c>
      <c r="H83" s="1">
        <v>55</v>
      </c>
      <c r="I83" s="1" t="s">
        <v>37</v>
      </c>
      <c r="J83" s="1">
        <v>7.7</v>
      </c>
      <c r="K83" s="1">
        <f t="shared" si="20"/>
        <v>0.38600000000000012</v>
      </c>
      <c r="L83" s="1"/>
      <c r="M83" s="1"/>
      <c r="N83" s="1">
        <v>0</v>
      </c>
      <c r="O83" s="1">
        <f t="shared" si="21"/>
        <v>1.6172</v>
      </c>
      <c r="P83" s="5"/>
      <c r="Q83" s="5">
        <f t="shared" si="22"/>
        <v>0</v>
      </c>
      <c r="R83" s="5"/>
      <c r="S83" s="5"/>
      <c r="T83" s="1"/>
      <c r="U83" s="1">
        <f t="shared" si="23"/>
        <v>11.744372990353696</v>
      </c>
      <c r="V83" s="1">
        <f t="shared" si="24"/>
        <v>11.744372990353696</v>
      </c>
      <c r="W83" s="1">
        <v>0.80740000000000001</v>
      </c>
      <c r="X83" s="1">
        <v>1.8231999999999999</v>
      </c>
      <c r="Y83" s="1">
        <v>1.2876000000000001</v>
      </c>
      <c r="Z83" s="1">
        <v>-0.2656</v>
      </c>
      <c r="AA83" s="1">
        <v>0.26400000000000001</v>
      </c>
      <c r="AB83" s="1">
        <v>1.583</v>
      </c>
      <c r="AC83" s="1">
        <v>2.1160000000000001</v>
      </c>
      <c r="AD83" s="1">
        <v>1.0369999999999999</v>
      </c>
      <c r="AE83" s="1">
        <v>0</v>
      </c>
      <c r="AF83" s="1">
        <v>0</v>
      </c>
      <c r="AG83" s="22" t="s">
        <v>148</v>
      </c>
      <c r="AH83" s="1">
        <f t="shared" si="25"/>
        <v>0</v>
      </c>
      <c r="AI83" s="1">
        <f t="shared" si="26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131</v>
      </c>
      <c r="B84" s="1" t="s">
        <v>36</v>
      </c>
      <c r="C84" s="1">
        <v>24.808</v>
      </c>
      <c r="D84" s="1"/>
      <c r="E84" s="1">
        <v>5.5309999999999997</v>
      </c>
      <c r="F84" s="1">
        <v>17.972999999999999</v>
      </c>
      <c r="G84" s="7">
        <v>1</v>
      </c>
      <c r="H84" s="1">
        <v>55</v>
      </c>
      <c r="I84" s="1" t="s">
        <v>37</v>
      </c>
      <c r="J84" s="1">
        <v>5.3</v>
      </c>
      <c r="K84" s="1">
        <f t="shared" si="20"/>
        <v>0.23099999999999987</v>
      </c>
      <c r="L84" s="1"/>
      <c r="M84" s="1"/>
      <c r="N84" s="1">
        <v>0</v>
      </c>
      <c r="O84" s="1">
        <f t="shared" si="21"/>
        <v>1.1061999999999999</v>
      </c>
      <c r="P84" s="5"/>
      <c r="Q84" s="5">
        <f t="shared" si="22"/>
        <v>0</v>
      </c>
      <c r="R84" s="5"/>
      <c r="S84" s="5"/>
      <c r="T84" s="1"/>
      <c r="U84" s="1">
        <f t="shared" si="23"/>
        <v>16.247514011932743</v>
      </c>
      <c r="V84" s="1">
        <f t="shared" si="24"/>
        <v>16.247514011932743</v>
      </c>
      <c r="W84" s="1">
        <v>0.79299999999999993</v>
      </c>
      <c r="X84" s="1">
        <v>0.80059999999999998</v>
      </c>
      <c r="Y84" s="1">
        <v>0.65820000000000001</v>
      </c>
      <c r="Z84" s="1">
        <v>1.7287999999999999</v>
      </c>
      <c r="AA84" s="1">
        <v>2.1505999999999998</v>
      </c>
      <c r="AB84" s="1">
        <v>2.1821999999999999</v>
      </c>
      <c r="AC84" s="1">
        <v>2.7172000000000001</v>
      </c>
      <c r="AD84" s="1">
        <v>0.71460000000000001</v>
      </c>
      <c r="AE84" s="1">
        <v>0.66425000000000001</v>
      </c>
      <c r="AF84" s="1">
        <v>0.44433333333333302</v>
      </c>
      <c r="AG84" s="20" t="s">
        <v>149</v>
      </c>
      <c r="AH84" s="1">
        <f t="shared" si="25"/>
        <v>0</v>
      </c>
      <c r="AI84" s="1">
        <f t="shared" si="26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132</v>
      </c>
      <c r="B85" s="1" t="s">
        <v>36</v>
      </c>
      <c r="C85" s="1">
        <v>10.705</v>
      </c>
      <c r="D85" s="1">
        <v>10.61</v>
      </c>
      <c r="E85" s="1">
        <v>8.1050000000000004</v>
      </c>
      <c r="F85" s="1">
        <v>13.21</v>
      </c>
      <c r="G85" s="7">
        <v>1</v>
      </c>
      <c r="H85" s="1">
        <v>55</v>
      </c>
      <c r="I85" s="1" t="s">
        <v>37</v>
      </c>
      <c r="J85" s="1">
        <v>7.9</v>
      </c>
      <c r="K85" s="1">
        <f t="shared" si="20"/>
        <v>0.20500000000000007</v>
      </c>
      <c r="L85" s="1"/>
      <c r="M85" s="1"/>
      <c r="N85" s="1">
        <v>0</v>
      </c>
      <c r="O85" s="1">
        <f t="shared" si="21"/>
        <v>1.621</v>
      </c>
      <c r="P85" s="5">
        <f>11.3*O85-N85-F85</f>
        <v>5.1072999999999986</v>
      </c>
      <c r="Q85" s="5">
        <f t="shared" si="22"/>
        <v>5.1072999999999986</v>
      </c>
      <c r="R85" s="5"/>
      <c r="S85" s="5"/>
      <c r="T85" s="1"/>
      <c r="U85" s="1">
        <f t="shared" si="23"/>
        <v>11.299999999999999</v>
      </c>
      <c r="V85" s="1">
        <f t="shared" si="24"/>
        <v>8.1492905613818643</v>
      </c>
      <c r="W85" s="1">
        <v>1.345</v>
      </c>
      <c r="X85" s="1">
        <v>0.26800000000000002</v>
      </c>
      <c r="Y85" s="1">
        <v>0.54239999999999999</v>
      </c>
      <c r="Z85" s="1">
        <v>1.0828</v>
      </c>
      <c r="AA85" s="1">
        <v>1.0758000000000001</v>
      </c>
      <c r="AB85" s="1">
        <v>0.53539999999999999</v>
      </c>
      <c r="AC85" s="1">
        <v>0.53739999999999999</v>
      </c>
      <c r="AD85" s="1">
        <v>0</v>
      </c>
      <c r="AE85" s="1">
        <v>0</v>
      </c>
      <c r="AF85" s="1">
        <v>0</v>
      </c>
      <c r="AG85" s="1" t="s">
        <v>133</v>
      </c>
      <c r="AH85" s="1">
        <f t="shared" si="25"/>
        <v>5</v>
      </c>
      <c r="AI85" s="1">
        <f t="shared" si="26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8" t="s">
        <v>134</v>
      </c>
      <c r="B86" s="1" t="s">
        <v>36</v>
      </c>
      <c r="C86" s="1"/>
      <c r="D86" s="1"/>
      <c r="E86" s="1"/>
      <c r="F86" s="1"/>
      <c r="G86" s="7">
        <v>1</v>
      </c>
      <c r="H86" s="1">
        <v>60</v>
      </c>
      <c r="I86" s="1" t="s">
        <v>37</v>
      </c>
      <c r="J86" s="1"/>
      <c r="K86" s="1">
        <f t="shared" si="20"/>
        <v>0</v>
      </c>
      <c r="L86" s="1"/>
      <c r="M86" s="1"/>
      <c r="N86" s="1">
        <v>70</v>
      </c>
      <c r="O86" s="1">
        <f t="shared" si="21"/>
        <v>0</v>
      </c>
      <c r="P86" s="5"/>
      <c r="Q86" s="5">
        <f t="shared" si="22"/>
        <v>0</v>
      </c>
      <c r="R86" s="5"/>
      <c r="S86" s="5"/>
      <c r="T86" s="1"/>
      <c r="U86" s="1" t="e">
        <f t="shared" si="23"/>
        <v>#DIV/0!</v>
      </c>
      <c r="V86" s="1" t="e">
        <f t="shared" si="24"/>
        <v>#DIV/0!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-0.161</v>
      </c>
      <c r="AE86" s="1">
        <v>0</v>
      </c>
      <c r="AF86" s="1">
        <v>0</v>
      </c>
      <c r="AG86" s="1" t="s">
        <v>135</v>
      </c>
      <c r="AH86" s="1">
        <f t="shared" si="25"/>
        <v>0</v>
      </c>
      <c r="AI86" s="1">
        <f t="shared" si="26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136</v>
      </c>
      <c r="B87" s="1" t="s">
        <v>41</v>
      </c>
      <c r="C87" s="1">
        <v>7</v>
      </c>
      <c r="D87" s="1">
        <v>18</v>
      </c>
      <c r="E87" s="1">
        <v>6</v>
      </c>
      <c r="F87" s="1">
        <v>19</v>
      </c>
      <c r="G87" s="7">
        <v>0.3</v>
      </c>
      <c r="H87" s="1">
        <v>40</v>
      </c>
      <c r="I87" s="1" t="s">
        <v>37</v>
      </c>
      <c r="J87" s="1">
        <v>6</v>
      </c>
      <c r="K87" s="1">
        <f t="shared" si="20"/>
        <v>0</v>
      </c>
      <c r="L87" s="1"/>
      <c r="M87" s="1"/>
      <c r="N87" s="1">
        <v>0</v>
      </c>
      <c r="O87" s="1">
        <f t="shared" si="21"/>
        <v>1.2</v>
      </c>
      <c r="P87" s="5"/>
      <c r="Q87" s="5">
        <f t="shared" si="22"/>
        <v>0</v>
      </c>
      <c r="R87" s="5"/>
      <c r="S87" s="5"/>
      <c r="T87" s="1"/>
      <c r="U87" s="1">
        <f t="shared" si="23"/>
        <v>15.833333333333334</v>
      </c>
      <c r="V87" s="1">
        <f t="shared" si="24"/>
        <v>15.833333333333334</v>
      </c>
      <c r="W87" s="1">
        <v>0</v>
      </c>
      <c r="X87" s="1">
        <v>1.6</v>
      </c>
      <c r="Y87" s="1">
        <v>3</v>
      </c>
      <c r="Z87" s="1">
        <v>1.8</v>
      </c>
      <c r="AA87" s="1">
        <v>1.4</v>
      </c>
      <c r="AB87" s="1">
        <v>2.6</v>
      </c>
      <c r="AC87" s="1">
        <v>3</v>
      </c>
      <c r="AD87" s="1">
        <v>3.6</v>
      </c>
      <c r="AE87" s="1">
        <v>3.5</v>
      </c>
      <c r="AF87" s="1">
        <v>3.6666666666666701</v>
      </c>
      <c r="AG87" s="1"/>
      <c r="AH87" s="1">
        <f t="shared" si="25"/>
        <v>0</v>
      </c>
      <c r="AI87" s="1">
        <f t="shared" si="26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137</v>
      </c>
      <c r="B88" s="1" t="s">
        <v>41</v>
      </c>
      <c r="C88" s="1">
        <v>6</v>
      </c>
      <c r="D88" s="1">
        <v>24</v>
      </c>
      <c r="E88" s="1">
        <v>6</v>
      </c>
      <c r="F88" s="1">
        <v>23</v>
      </c>
      <c r="G88" s="7">
        <v>0.3</v>
      </c>
      <c r="H88" s="1">
        <v>40</v>
      </c>
      <c r="I88" s="1" t="s">
        <v>37</v>
      </c>
      <c r="J88" s="1">
        <v>7</v>
      </c>
      <c r="K88" s="1">
        <f t="shared" si="20"/>
        <v>-1</v>
      </c>
      <c r="L88" s="1"/>
      <c r="M88" s="1"/>
      <c r="N88" s="1">
        <v>0</v>
      </c>
      <c r="O88" s="1">
        <f t="shared" si="21"/>
        <v>1.2</v>
      </c>
      <c r="P88" s="5"/>
      <c r="Q88" s="5">
        <f t="shared" si="22"/>
        <v>0</v>
      </c>
      <c r="R88" s="5"/>
      <c r="S88" s="5"/>
      <c r="T88" s="1"/>
      <c r="U88" s="1">
        <f t="shared" si="23"/>
        <v>19.166666666666668</v>
      </c>
      <c r="V88" s="1">
        <f t="shared" si="24"/>
        <v>19.166666666666668</v>
      </c>
      <c r="W88" s="1">
        <v>0.4</v>
      </c>
      <c r="X88" s="1">
        <v>1.4</v>
      </c>
      <c r="Y88" s="1">
        <v>2.2000000000000002</v>
      </c>
      <c r="Z88" s="1">
        <v>2.2000000000000002</v>
      </c>
      <c r="AA88" s="1">
        <v>1.4</v>
      </c>
      <c r="AB88" s="1">
        <v>-1.4</v>
      </c>
      <c r="AC88" s="1">
        <v>-0.8</v>
      </c>
      <c r="AD88" s="1">
        <v>1.4</v>
      </c>
      <c r="AE88" s="1">
        <v>-0.25</v>
      </c>
      <c r="AF88" s="1">
        <v>-0.33333333333333298</v>
      </c>
      <c r="AG88" s="20" t="s">
        <v>150</v>
      </c>
      <c r="AH88" s="1">
        <f t="shared" si="25"/>
        <v>0</v>
      </c>
      <c r="AI88" s="1">
        <f t="shared" si="26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138</v>
      </c>
      <c r="B89" s="1" t="s">
        <v>41</v>
      </c>
      <c r="C89" s="1">
        <v>144</v>
      </c>
      <c r="D89" s="1">
        <v>78</v>
      </c>
      <c r="E89" s="1">
        <v>75</v>
      </c>
      <c r="F89" s="1">
        <v>118</v>
      </c>
      <c r="G89" s="7">
        <v>0.3</v>
      </c>
      <c r="H89" s="1">
        <v>40</v>
      </c>
      <c r="I89" s="1" t="s">
        <v>37</v>
      </c>
      <c r="J89" s="1">
        <v>82</v>
      </c>
      <c r="K89" s="1">
        <f t="shared" si="20"/>
        <v>-7</v>
      </c>
      <c r="L89" s="1"/>
      <c r="M89" s="1"/>
      <c r="N89" s="1">
        <v>0</v>
      </c>
      <c r="O89" s="1">
        <f t="shared" si="21"/>
        <v>15</v>
      </c>
      <c r="P89" s="5">
        <f t="shared" ref="P89:P92" si="27">11*O89-N89-F89</f>
        <v>47</v>
      </c>
      <c r="Q89" s="5">
        <f t="shared" si="22"/>
        <v>47</v>
      </c>
      <c r="R89" s="5"/>
      <c r="S89" s="5"/>
      <c r="T89" s="1"/>
      <c r="U89" s="1">
        <f t="shared" si="23"/>
        <v>11</v>
      </c>
      <c r="V89" s="1">
        <f t="shared" si="24"/>
        <v>7.8666666666666663</v>
      </c>
      <c r="W89" s="1">
        <v>14</v>
      </c>
      <c r="X89" s="1">
        <v>17</v>
      </c>
      <c r="Y89" s="1">
        <v>14.6</v>
      </c>
      <c r="Z89" s="1">
        <v>4.8</v>
      </c>
      <c r="AA89" s="1">
        <v>5.8</v>
      </c>
      <c r="AB89" s="1">
        <v>12.8</v>
      </c>
      <c r="AC89" s="1">
        <v>10.199999999999999</v>
      </c>
      <c r="AD89" s="1">
        <v>11</v>
      </c>
      <c r="AE89" s="1">
        <v>16.5</v>
      </c>
      <c r="AF89" s="1">
        <v>15.6666666666667</v>
      </c>
      <c r="AG89" s="1"/>
      <c r="AH89" s="1">
        <f t="shared" si="25"/>
        <v>14</v>
      </c>
      <c r="AI89" s="1">
        <f t="shared" si="26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139</v>
      </c>
      <c r="B90" s="1" t="s">
        <v>36</v>
      </c>
      <c r="C90" s="1">
        <v>5781.8010000000004</v>
      </c>
      <c r="D90" s="1">
        <v>3421.0920000000001</v>
      </c>
      <c r="E90" s="1">
        <v>4398.0140000000001</v>
      </c>
      <c r="F90" s="1">
        <v>4173.1689999999999</v>
      </c>
      <c r="G90" s="7">
        <v>1</v>
      </c>
      <c r="H90" s="1">
        <v>40</v>
      </c>
      <c r="I90" s="1" t="s">
        <v>37</v>
      </c>
      <c r="J90" s="1">
        <v>4185.8</v>
      </c>
      <c r="K90" s="1">
        <f t="shared" si="20"/>
        <v>212.21399999999994</v>
      </c>
      <c r="L90" s="1"/>
      <c r="M90" s="1"/>
      <c r="N90" s="1">
        <v>3500</v>
      </c>
      <c r="O90" s="1">
        <f t="shared" si="21"/>
        <v>879.6028</v>
      </c>
      <c r="P90" s="5">
        <f>12*O90-N90-F90</f>
        <v>2882.0645999999997</v>
      </c>
      <c r="Q90" s="5">
        <f t="shared" si="22"/>
        <v>1082.0645999999997</v>
      </c>
      <c r="R90" s="5">
        <v>1800</v>
      </c>
      <c r="S90" s="5"/>
      <c r="T90" s="1"/>
      <c r="U90" s="1">
        <f t="shared" si="23"/>
        <v>12</v>
      </c>
      <c r="V90" s="1">
        <f t="shared" si="24"/>
        <v>8.7234476743366436</v>
      </c>
      <c r="W90" s="1">
        <v>855.40400000000011</v>
      </c>
      <c r="X90" s="1">
        <v>742.90719999999999</v>
      </c>
      <c r="Y90" s="1">
        <v>740.13679999999999</v>
      </c>
      <c r="Z90" s="1">
        <v>891.43459999999993</v>
      </c>
      <c r="AA90" s="1">
        <v>943.90879999999993</v>
      </c>
      <c r="AB90" s="1">
        <v>829.73559999999998</v>
      </c>
      <c r="AC90" s="1">
        <v>817.63080000000002</v>
      </c>
      <c r="AD90" s="1">
        <v>899.03680000000008</v>
      </c>
      <c r="AE90" s="1">
        <v>698.62625000000003</v>
      </c>
      <c r="AF90" s="1">
        <v>698.83433333333301</v>
      </c>
      <c r="AG90" s="1" t="s">
        <v>57</v>
      </c>
      <c r="AH90" s="1">
        <f t="shared" si="25"/>
        <v>1082</v>
      </c>
      <c r="AI90" s="1">
        <f t="shared" si="26"/>
        <v>1800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140</v>
      </c>
      <c r="B91" s="1" t="s">
        <v>41</v>
      </c>
      <c r="C91" s="1">
        <v>236</v>
      </c>
      <c r="D91" s="1">
        <v>180</v>
      </c>
      <c r="E91" s="1">
        <v>152</v>
      </c>
      <c r="F91" s="1">
        <v>210</v>
      </c>
      <c r="G91" s="7">
        <v>0.3</v>
      </c>
      <c r="H91" s="1">
        <v>40</v>
      </c>
      <c r="I91" s="1" t="s">
        <v>37</v>
      </c>
      <c r="J91" s="1">
        <v>164</v>
      </c>
      <c r="K91" s="1">
        <f t="shared" si="20"/>
        <v>-12</v>
      </c>
      <c r="L91" s="1"/>
      <c r="M91" s="1"/>
      <c r="N91" s="1">
        <v>98.600000000000023</v>
      </c>
      <c r="O91" s="1">
        <f t="shared" si="21"/>
        <v>30.4</v>
      </c>
      <c r="P91" s="5">
        <f t="shared" si="27"/>
        <v>25.799999999999955</v>
      </c>
      <c r="Q91" s="5">
        <f t="shared" si="22"/>
        <v>25.799999999999955</v>
      </c>
      <c r="R91" s="5"/>
      <c r="S91" s="5"/>
      <c r="T91" s="1"/>
      <c r="U91" s="1">
        <f t="shared" si="23"/>
        <v>11</v>
      </c>
      <c r="V91" s="1">
        <f t="shared" si="24"/>
        <v>10.151315789473685</v>
      </c>
      <c r="W91" s="1">
        <v>33</v>
      </c>
      <c r="X91" s="1">
        <v>34.799999999999997</v>
      </c>
      <c r="Y91" s="1">
        <v>31</v>
      </c>
      <c r="Z91" s="1">
        <v>27.4</v>
      </c>
      <c r="AA91" s="1">
        <v>27.8</v>
      </c>
      <c r="AB91" s="1">
        <v>38.4</v>
      </c>
      <c r="AC91" s="1">
        <v>38</v>
      </c>
      <c r="AD91" s="1">
        <v>34</v>
      </c>
      <c r="AE91" s="1">
        <v>43.5</v>
      </c>
      <c r="AF91" s="1">
        <v>45.6666666666667</v>
      </c>
      <c r="AG91" s="1"/>
      <c r="AH91" s="1">
        <f t="shared" si="25"/>
        <v>8</v>
      </c>
      <c r="AI91" s="1">
        <f t="shared" si="26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141</v>
      </c>
      <c r="B92" s="1" t="s">
        <v>41</v>
      </c>
      <c r="C92" s="1">
        <v>102</v>
      </c>
      <c r="D92" s="1"/>
      <c r="E92" s="1">
        <v>74</v>
      </c>
      <c r="F92" s="1">
        <v>10</v>
      </c>
      <c r="G92" s="7">
        <v>0.3</v>
      </c>
      <c r="H92" s="1">
        <v>40</v>
      </c>
      <c r="I92" s="1" t="s">
        <v>37</v>
      </c>
      <c r="J92" s="1">
        <v>90</v>
      </c>
      <c r="K92" s="1">
        <f t="shared" si="20"/>
        <v>-16</v>
      </c>
      <c r="L92" s="1"/>
      <c r="M92" s="1"/>
      <c r="N92" s="1">
        <v>71</v>
      </c>
      <c r="O92" s="1">
        <f t="shared" si="21"/>
        <v>14.8</v>
      </c>
      <c r="P92" s="5">
        <f t="shared" si="27"/>
        <v>81.800000000000011</v>
      </c>
      <c r="Q92" s="5">
        <f t="shared" si="22"/>
        <v>81.800000000000011</v>
      </c>
      <c r="R92" s="5"/>
      <c r="S92" s="5"/>
      <c r="T92" s="1"/>
      <c r="U92" s="1">
        <f t="shared" si="23"/>
        <v>11</v>
      </c>
      <c r="V92" s="1">
        <f t="shared" si="24"/>
        <v>5.4729729729729728</v>
      </c>
      <c r="W92" s="1">
        <v>10.4</v>
      </c>
      <c r="X92" s="1">
        <v>0</v>
      </c>
      <c r="Y92" s="1">
        <v>3.8</v>
      </c>
      <c r="Z92" s="1">
        <v>11.8</v>
      </c>
      <c r="AA92" s="1">
        <v>12.4</v>
      </c>
      <c r="AB92" s="1">
        <v>16.399999999999999</v>
      </c>
      <c r="AC92" s="1">
        <v>14.6</v>
      </c>
      <c r="AD92" s="1">
        <v>17.600000000000001</v>
      </c>
      <c r="AE92" s="1">
        <v>23</v>
      </c>
      <c r="AF92" s="1">
        <v>24.3333333333333</v>
      </c>
      <c r="AG92" s="1" t="s">
        <v>142</v>
      </c>
      <c r="AH92" s="1">
        <f t="shared" si="25"/>
        <v>25</v>
      </c>
      <c r="AI92" s="1">
        <f t="shared" si="26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143</v>
      </c>
      <c r="B93" s="1" t="s">
        <v>36</v>
      </c>
      <c r="C93" s="1">
        <v>8.048</v>
      </c>
      <c r="D93" s="1">
        <v>9.391</v>
      </c>
      <c r="E93" s="1">
        <v>2.6589999999999998</v>
      </c>
      <c r="F93" s="1">
        <v>14.78</v>
      </c>
      <c r="G93" s="7">
        <v>1</v>
      </c>
      <c r="H93" s="1">
        <v>45</v>
      </c>
      <c r="I93" s="1" t="s">
        <v>37</v>
      </c>
      <c r="J93" s="1">
        <v>2.6</v>
      </c>
      <c r="K93" s="1">
        <f t="shared" si="20"/>
        <v>5.8999999999999719E-2</v>
      </c>
      <c r="L93" s="1"/>
      <c r="M93" s="1"/>
      <c r="N93" s="1">
        <v>0</v>
      </c>
      <c r="O93" s="1">
        <f t="shared" si="21"/>
        <v>0.53179999999999994</v>
      </c>
      <c r="P93" s="5"/>
      <c r="Q93" s="5">
        <f t="shared" si="22"/>
        <v>0</v>
      </c>
      <c r="R93" s="5"/>
      <c r="S93" s="5"/>
      <c r="T93" s="1"/>
      <c r="U93" s="1">
        <f t="shared" si="23"/>
        <v>27.792403159082365</v>
      </c>
      <c r="V93" s="1">
        <f t="shared" si="24"/>
        <v>27.792403159082365</v>
      </c>
      <c r="W93" s="1">
        <v>0.53179999999999994</v>
      </c>
      <c r="X93" s="1">
        <v>1.31</v>
      </c>
      <c r="Y93" s="1">
        <v>1.31</v>
      </c>
      <c r="Z93" s="1">
        <v>1.5758000000000001</v>
      </c>
      <c r="AA93" s="1">
        <v>1.5758000000000001</v>
      </c>
      <c r="AB93" s="1">
        <v>0</v>
      </c>
      <c r="AC93" s="1">
        <v>0</v>
      </c>
      <c r="AD93" s="1">
        <v>0.1638</v>
      </c>
      <c r="AE93" s="1">
        <v>0</v>
      </c>
      <c r="AF93" s="1">
        <v>0</v>
      </c>
      <c r="AG93" s="20" t="s">
        <v>151</v>
      </c>
      <c r="AH93" s="1">
        <f t="shared" si="25"/>
        <v>0</v>
      </c>
      <c r="AI93" s="1">
        <f t="shared" si="26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144</v>
      </c>
      <c r="B94" s="1" t="s">
        <v>41</v>
      </c>
      <c r="C94" s="1">
        <v>25</v>
      </c>
      <c r="D94" s="1"/>
      <c r="E94" s="1">
        <v>12</v>
      </c>
      <c r="F94" s="1">
        <v>8</v>
      </c>
      <c r="G94" s="7">
        <v>0.33</v>
      </c>
      <c r="H94" s="1">
        <v>40</v>
      </c>
      <c r="I94" s="1" t="s">
        <v>37</v>
      </c>
      <c r="J94" s="1">
        <v>12</v>
      </c>
      <c r="K94" s="1">
        <f t="shared" si="20"/>
        <v>0</v>
      </c>
      <c r="L94" s="1"/>
      <c r="M94" s="1"/>
      <c r="N94" s="1">
        <v>14</v>
      </c>
      <c r="O94" s="1">
        <f t="shared" si="21"/>
        <v>2.4</v>
      </c>
      <c r="P94" s="5">
        <v>6</v>
      </c>
      <c r="Q94" s="5">
        <f t="shared" si="22"/>
        <v>6</v>
      </c>
      <c r="R94" s="5"/>
      <c r="S94" s="5"/>
      <c r="T94" s="1"/>
      <c r="U94" s="1">
        <f t="shared" si="23"/>
        <v>11.666666666666668</v>
      </c>
      <c r="V94" s="1">
        <f t="shared" si="24"/>
        <v>9.1666666666666679</v>
      </c>
      <c r="W94" s="1">
        <v>2.6</v>
      </c>
      <c r="X94" s="1">
        <v>1.6</v>
      </c>
      <c r="Y94" s="1">
        <v>0.4</v>
      </c>
      <c r="Z94" s="1">
        <v>2.2000000000000002</v>
      </c>
      <c r="AA94" s="1">
        <v>2.6</v>
      </c>
      <c r="AB94" s="1">
        <v>2</v>
      </c>
      <c r="AC94" s="1">
        <v>2.4</v>
      </c>
      <c r="AD94" s="1">
        <v>1.8</v>
      </c>
      <c r="AE94" s="1">
        <v>3.25</v>
      </c>
      <c r="AF94" s="1">
        <v>2.6666666666666701</v>
      </c>
      <c r="AG94" s="1"/>
      <c r="AH94" s="1">
        <f t="shared" si="25"/>
        <v>2</v>
      </c>
      <c r="AI94" s="1">
        <f t="shared" si="26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145</v>
      </c>
      <c r="B95" s="1" t="s">
        <v>41</v>
      </c>
      <c r="C95" s="1">
        <v>10</v>
      </c>
      <c r="D95" s="1"/>
      <c r="E95" s="1">
        <v>3</v>
      </c>
      <c r="F95" s="1">
        <v>4</v>
      </c>
      <c r="G95" s="7">
        <v>0.33</v>
      </c>
      <c r="H95" s="1">
        <v>50</v>
      </c>
      <c r="I95" s="1" t="s">
        <v>37</v>
      </c>
      <c r="J95" s="1">
        <v>3</v>
      </c>
      <c r="K95" s="1">
        <f t="shared" si="20"/>
        <v>0</v>
      </c>
      <c r="L95" s="1"/>
      <c r="M95" s="1"/>
      <c r="N95" s="1">
        <v>8</v>
      </c>
      <c r="O95" s="1">
        <f t="shared" si="21"/>
        <v>0.6</v>
      </c>
      <c r="P95" s="5"/>
      <c r="Q95" s="5">
        <f t="shared" si="22"/>
        <v>0</v>
      </c>
      <c r="R95" s="5"/>
      <c r="S95" s="5"/>
      <c r="T95" s="1"/>
      <c r="U95" s="1">
        <f t="shared" si="23"/>
        <v>20</v>
      </c>
      <c r="V95" s="1">
        <f t="shared" si="24"/>
        <v>20</v>
      </c>
      <c r="W95" s="1">
        <v>1.2</v>
      </c>
      <c r="X95" s="1">
        <v>0.6</v>
      </c>
      <c r="Y95" s="1">
        <v>0.2</v>
      </c>
      <c r="Z95" s="1">
        <v>0.4</v>
      </c>
      <c r="AA95" s="1">
        <v>0.4</v>
      </c>
      <c r="AB95" s="1">
        <v>-0.2</v>
      </c>
      <c r="AC95" s="1">
        <v>-0.2</v>
      </c>
      <c r="AD95" s="1">
        <v>-0.2</v>
      </c>
      <c r="AE95" s="1">
        <v>0.25</v>
      </c>
      <c r="AF95" s="1">
        <v>0.33333333333333298</v>
      </c>
      <c r="AG95" s="20" t="s">
        <v>152</v>
      </c>
      <c r="AH95" s="1">
        <f t="shared" si="25"/>
        <v>0</v>
      </c>
      <c r="AI95" s="1">
        <f t="shared" si="26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H95" xr:uid="{747CE3A4-BC1D-477B-BC43-090C88E9938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2025-02-13T11:03:30Z</dcterms:created>
  <dcterms:modified xsi:type="dcterms:W3CDTF">2025-02-14T07:39:29Z</dcterms:modified>
</cp:coreProperties>
</file>