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2E07CFE-83FA-49A7-8135-51C6095A83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Y239" i="1" s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0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3" i="1" s="1"/>
  <c r="BN26" i="1"/>
  <c r="BP26" i="1"/>
  <c r="Z31" i="1"/>
  <c r="BN31" i="1"/>
  <c r="Y34" i="1"/>
  <c r="C675" i="1"/>
  <c r="Y49" i="1"/>
  <c r="Z43" i="1"/>
  <c r="BN43" i="1"/>
  <c r="Z45" i="1"/>
  <c r="BN45" i="1"/>
  <c r="Z47" i="1"/>
  <c r="BN47" i="1"/>
  <c r="Y48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Y80" i="1"/>
  <c r="BP77" i="1"/>
  <c r="BN77" i="1"/>
  <c r="Z77" i="1"/>
  <c r="H9" i="1"/>
  <c r="Y24" i="1"/>
  <c r="Z48" i="1"/>
  <c r="BP59" i="1"/>
  <c r="BN59" i="1"/>
  <c r="Z59" i="1"/>
  <c r="BP63" i="1"/>
  <c r="BN63" i="1"/>
  <c r="Z63" i="1"/>
  <c r="Y65" i="1"/>
  <c r="Y72" i="1"/>
  <c r="BP67" i="1"/>
  <c r="BN67" i="1"/>
  <c r="Z67" i="1"/>
  <c r="Z71" i="1" s="1"/>
  <c r="Y71" i="1"/>
  <c r="BP75" i="1"/>
  <c r="BN75" i="1"/>
  <c r="Z75" i="1"/>
  <c r="BP79" i="1"/>
  <c r="BN79" i="1"/>
  <c r="Z79" i="1"/>
  <c r="Z80" i="1" s="1"/>
  <c r="Y81" i="1"/>
  <c r="Z95" i="1"/>
  <c r="Z317" i="1"/>
  <c r="Z363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Z111" i="1" s="1"/>
  <c r="BN108" i="1"/>
  <c r="F675" i="1"/>
  <c r="Z116" i="1"/>
  <c r="BN116" i="1"/>
  <c r="BP116" i="1"/>
  <c r="Z118" i="1"/>
  <c r="Z120" i="1" s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Z220" i="1"/>
  <c r="Z230" i="1" s="1"/>
  <c r="BN220" i="1"/>
  <c r="Z222" i="1"/>
  <c r="BN222" i="1"/>
  <c r="Z224" i="1"/>
  <c r="BN224" i="1"/>
  <c r="Z226" i="1"/>
  <c r="BN226" i="1"/>
  <c r="Z228" i="1"/>
  <c r="BN228" i="1"/>
  <c r="Y231" i="1"/>
  <c r="Z234" i="1"/>
  <c r="BN234" i="1"/>
  <c r="BP234" i="1"/>
  <c r="Z235" i="1"/>
  <c r="Z239" i="1" s="1"/>
  <c r="BN235" i="1"/>
  <c r="Z237" i="1"/>
  <c r="BN237" i="1"/>
  <c r="K675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71" i="1"/>
  <c r="Y380" i="1"/>
  <c r="BP373" i="1"/>
  <c r="BN373" i="1"/>
  <c r="BP375" i="1"/>
  <c r="BN375" i="1"/>
  <c r="Z375" i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BP409" i="1"/>
  <c r="BN409" i="1"/>
  <c r="Z409" i="1"/>
  <c r="Y149" i="1"/>
  <c r="Y165" i="1"/>
  <c r="Y200" i="1"/>
  <c r="Y265" i="1"/>
  <c r="Y282" i="1"/>
  <c r="Y287" i="1"/>
  <c r="Y294" i="1"/>
  <c r="Y303" i="1"/>
  <c r="Y323" i="1"/>
  <c r="Y364" i="1"/>
  <c r="Z379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1" i="1"/>
  <c r="Y410" i="1"/>
  <c r="BP407" i="1"/>
  <c r="BN407" i="1"/>
  <c r="Z407" i="1"/>
  <c r="Z410" i="1" s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Z464" i="1" s="1"/>
  <c r="BN463" i="1"/>
  <c r="Z675" i="1"/>
  <c r="Y475" i="1"/>
  <c r="Z477" i="1"/>
  <c r="Z495" i="1" s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25" i="1"/>
  <c r="Y451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Y667" i="1"/>
  <c r="Z617" i="1"/>
  <c r="Z425" i="1"/>
  <c r="Z399" i="1"/>
  <c r="Z393" i="1"/>
  <c r="Z303" i="1"/>
  <c r="Z293" i="1"/>
  <c r="Z281" i="1"/>
  <c r="Z264" i="1"/>
  <c r="Z670" i="1" s="1"/>
  <c r="Z89" i="1"/>
  <c r="Y665" i="1"/>
  <c r="Z64" i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<sst xmlns="http://schemas.openxmlformats.org/spreadsheetml/2006/main" count="3132" uniqueCount="1102">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</sst>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6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40</v>
      </c>
      <c r="Y223" s="770">
        <f t="shared" si="46"/>
        <v>40.799999999999997</v>
      </c>
      <c r="Z223" s="36">
        <f t="shared" ref="Z223:Z229" si="51">IFERROR(IF(Y223=0,"",ROUNDUP(Y223/H223,0)*0.00651),"")</f>
        <v>0.11067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44.5</v>
      </c>
      <c r="BN223" s="64">
        <f t="shared" si="48"/>
        <v>45.39</v>
      </c>
      <c r="BO223" s="64">
        <f t="shared" si="49"/>
        <v>9.1575091575091583E-2</v>
      </c>
      <c r="BP223" s="64">
        <f t="shared" si="50"/>
        <v>9.3406593406593408E-2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40</v>
      </c>
      <c r="Y225" s="770">
        <f t="shared" si="46"/>
        <v>40.799999999999997</v>
      </c>
      <c r="Z225" s="36">
        <f t="shared" si="51"/>
        <v>0.11067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44.20000000000001</v>
      </c>
      <c r="BN225" s="64">
        <f t="shared" si="48"/>
        <v>45.084000000000003</v>
      </c>
      <c r="BO225" s="64">
        <f t="shared" si="49"/>
        <v>9.1575091575091583E-2</v>
      </c>
      <c r="BP225" s="64">
        <f t="shared" si="50"/>
        <v>9.3406593406593408E-2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40</v>
      </c>
      <c r="Y226" s="770">
        <f t="shared" si="46"/>
        <v>40.799999999999997</v>
      </c>
      <c r="Z226" s="36">
        <f t="shared" si="51"/>
        <v>0.11067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44.20000000000001</v>
      </c>
      <c r="BN226" s="64">
        <f t="shared" si="48"/>
        <v>45.084000000000003</v>
      </c>
      <c r="BO226" s="64">
        <f t="shared" si="49"/>
        <v>9.1575091575091583E-2</v>
      </c>
      <c r="BP226" s="64">
        <f t="shared" si="50"/>
        <v>9.3406593406593408E-2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80</v>
      </c>
      <c r="Y229" s="770">
        <f t="shared" si="46"/>
        <v>81.599999999999994</v>
      </c>
      <c r="Z229" s="36">
        <f t="shared" si="51"/>
        <v>0.22134000000000001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88.6</v>
      </c>
      <c r="BN229" s="64">
        <f t="shared" si="48"/>
        <v>90.371999999999986</v>
      </c>
      <c r="BO229" s="64">
        <f t="shared" si="49"/>
        <v>0.18315018315018317</v>
      </c>
      <c r="BP229" s="64">
        <f t="shared" si="50"/>
        <v>0.18681318681318682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83.333333333333343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0.55335000000000001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200</v>
      </c>
      <c r="Y231" s="771">
        <f>IFERROR(SUM(Y219:Y229),"0")</f>
        <v>204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500</v>
      </c>
      <c r="Y416" s="770">
        <f t="shared" si="87"/>
        <v>510</v>
      </c>
      <c r="Z416" s="36">
        <f>IFERROR(IF(Y416=0,"",ROUNDUP(Y416/H416,0)*0.02175),"")</f>
        <v>0.73949999999999994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516</v>
      </c>
      <c r="BN416" s="64">
        <f t="shared" si="89"/>
        <v>526.32000000000005</v>
      </c>
      <c r="BO416" s="64">
        <f t="shared" si="90"/>
        <v>0.69444444444444442</v>
      </c>
      <c r="BP416" s="64">
        <f t="shared" si="91"/>
        <v>0.70833333333333326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500</v>
      </c>
      <c r="Y418" s="77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120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122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2.6534999999999997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1800</v>
      </c>
      <c r="Y426" s="771">
        <f>IFERROR(SUM(Y415:Y424),"0")</f>
        <v>1830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900</v>
      </c>
      <c r="Y428" s="770">
        <f>IFERROR(IF(X428="",0,CEILING((X428/$H428),1)*$H428),"")</f>
        <v>900</v>
      </c>
      <c r="Z428" s="36">
        <f>IFERROR(IF(Y428=0,"",ROUNDUP(Y428/H428,0)*0.02175),"")</f>
        <v>1.3049999999999999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928.8</v>
      </c>
      <c r="BN428" s="64">
        <f>IFERROR(Y428*I428/H428,"0")</f>
        <v>928.8</v>
      </c>
      <c r="BO428" s="64">
        <f>IFERROR(1/J428*(X428/H428),"0")</f>
        <v>1.25</v>
      </c>
      <c r="BP428" s="64">
        <f>IFERROR(1/J428*(Y428/H428),"0")</f>
        <v>1.25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60</v>
      </c>
      <c r="Y430" s="771">
        <f>IFERROR(Y428/H428,"0")+IFERROR(Y429/H429,"0")</f>
        <v>60</v>
      </c>
      <c r="Z430" s="771">
        <f>IFERROR(IF(Z428="",0,Z428),"0")+IFERROR(IF(Z429="",0,Z429),"0")</f>
        <v>1.3049999999999999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900</v>
      </c>
      <c r="Y431" s="771">
        <f>IFERROR(SUM(Y428:Y429),"0")</f>
        <v>900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2934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3007.8999999999996</v>
      </c>
      <c r="Y666" s="771">
        <f>IFERROR(SUM(BN22:BN662),"0")</f>
        <v>3043.29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3132.8999999999996</v>
      </c>
      <c r="Y668" s="771">
        <f>GrossWeightTotalR+PalletQtyTotalR*25</f>
        <v>3168.29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263.33333333333337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267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4.5118499999999999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2730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