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6E4C5C-5F8E-49AA-B0B7-8AC3E919A2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Y518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Y387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Y364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Y252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O234" i="1"/>
  <c r="BM234" i="1"/>
  <c r="Y234" i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BN219" i="1"/>
  <c r="BP219" i="1"/>
  <c r="Z221" i="1"/>
  <c r="BN221" i="1"/>
  <c r="BP226" i="1"/>
  <c r="BN226" i="1"/>
  <c r="Z226" i="1"/>
  <c r="Y230" i="1"/>
  <c r="BP234" i="1"/>
  <c r="BN234" i="1"/>
  <c r="Z234" i="1"/>
  <c r="Z239" i="1" s="1"/>
  <c r="BP237" i="1"/>
  <c r="BN237" i="1"/>
  <c r="Z237" i="1"/>
  <c r="BP246" i="1"/>
  <c r="BN246" i="1"/>
  <c r="Z246" i="1"/>
  <c r="BP250" i="1"/>
  <c r="BN250" i="1"/>
  <c r="Z250" i="1"/>
  <c r="L675" i="1"/>
  <c r="Y265" i="1"/>
  <c r="Y264" i="1"/>
  <c r="BP255" i="1"/>
  <c r="BN255" i="1"/>
  <c r="Z255" i="1"/>
  <c r="H9" i="1"/>
  <c r="Y24" i="1"/>
  <c r="Y103" i="1"/>
  <c r="Y121" i="1"/>
  <c r="Y184" i="1"/>
  <c r="BP224" i="1"/>
  <c r="BN224" i="1"/>
  <c r="Z224" i="1"/>
  <c r="BP228" i="1"/>
  <c r="BN228" i="1"/>
  <c r="Z228" i="1"/>
  <c r="BP235" i="1"/>
  <c r="BN235" i="1"/>
  <c r="Z235" i="1"/>
  <c r="Y239" i="1"/>
  <c r="BP244" i="1"/>
  <c r="BN244" i="1"/>
  <c r="Z244" i="1"/>
  <c r="Z251" i="1" s="1"/>
  <c r="BP248" i="1"/>
  <c r="BN248" i="1"/>
  <c r="Z248" i="1"/>
  <c r="BP257" i="1"/>
  <c r="BN257" i="1"/>
  <c r="Z257" i="1"/>
  <c r="Z337" i="1"/>
  <c r="K675" i="1"/>
  <c r="Y251" i="1"/>
  <c r="Z259" i="1"/>
  <c r="BN259" i="1"/>
  <c r="Z261" i="1"/>
  <c r="BN261" i="1"/>
  <c r="Z263" i="1"/>
  <c r="BN263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BN336" i="1"/>
  <c r="BP336" i="1"/>
  <c r="Y337" i="1"/>
  <c r="Z340" i="1"/>
  <c r="Z342" i="1" s="1"/>
  <c r="BN340" i="1"/>
  <c r="BP340" i="1"/>
  <c r="Y343" i="1"/>
  <c r="Y352" i="1"/>
  <c r="V675" i="1"/>
  <c r="Y363" i="1"/>
  <c r="Z356" i="1"/>
  <c r="Z363" i="1" s="1"/>
  <c r="BN356" i="1"/>
  <c r="BP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BP391" i="1"/>
  <c r="BN391" i="1"/>
  <c r="Z391" i="1"/>
  <c r="Z393" i="1" s="1"/>
  <c r="Y400" i="1"/>
  <c r="Z41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26" i="1"/>
  <c r="BP521" i="1"/>
  <c r="BN521" i="1"/>
  <c r="Z521" i="1"/>
  <c r="Z525" i="1" s="1"/>
  <c r="Y525" i="1"/>
  <c r="AB675" i="1"/>
  <c r="BP564" i="1"/>
  <c r="BN564" i="1"/>
  <c r="Z564" i="1"/>
  <c r="BP568" i="1"/>
  <c r="BN568" i="1"/>
  <c r="Z568" i="1"/>
  <c r="BP574" i="1"/>
  <c r="BN574" i="1"/>
  <c r="Z574" i="1"/>
  <c r="Y282" i="1"/>
  <c r="Y287" i="1"/>
  <c r="Y294" i="1"/>
  <c r="Y303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BP397" i="1"/>
  <c r="BN397" i="1"/>
  <c r="Z397" i="1"/>
  <c r="Z399" i="1" s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Z464" i="1" s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435" i="1" l="1"/>
  <c r="Y665" i="1"/>
  <c r="Z230" i="1"/>
  <c r="Y667" i="1"/>
  <c r="Z638" i="1"/>
  <c r="Z577" i="1"/>
  <c r="Z303" i="1"/>
  <c r="Z293" i="1"/>
  <c r="Z281" i="1"/>
  <c r="Z264" i="1"/>
  <c r="Z136" i="1"/>
  <c r="Z126" i="1"/>
  <c r="Z120" i="1"/>
  <c r="Z111" i="1"/>
  <c r="Z102" i="1"/>
  <c r="Z95" i="1"/>
  <c r="Z33" i="1"/>
  <c r="Z670" i="1" s="1"/>
  <c r="Y669" i="1"/>
  <c r="Y666" i="1"/>
  <c r="Y668" i="1" s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<sst xmlns="http://schemas.openxmlformats.org/spreadsheetml/2006/main" count="3132" uniqueCount="1102">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</sst>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367</v>
      </c>
      <c r="Y43" s="770">
        <f t="shared" si="6"/>
        <v>367.20000000000005</v>
      </c>
      <c r="Z43" s="36">
        <f>IFERROR(IF(Y43=0,"",ROUNDUP(Y43/H43,0)*0.01898),"")</f>
        <v>0.64532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381.78194444444443</v>
      </c>
      <c r="BN43" s="64">
        <f t="shared" si="8"/>
        <v>381.99</v>
      </c>
      <c r="BO43" s="64">
        <f t="shared" si="9"/>
        <v>0.53096064814814814</v>
      </c>
      <c r="BP43" s="64">
        <f t="shared" si="10"/>
        <v>0.53125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302</v>
      </c>
      <c r="Y44" s="770">
        <f t="shared" si="6"/>
        <v>302.39999999999998</v>
      </c>
      <c r="Z44" s="36">
        <f>IFERROR(IF(Y44=0,"",ROUNDUP(Y44/H44,0)*0.01898),"")</f>
        <v>0.51246000000000003</v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313.7294642857143</v>
      </c>
      <c r="BN44" s="64">
        <f t="shared" si="8"/>
        <v>314.14499999999998</v>
      </c>
      <c r="BO44" s="64">
        <f t="shared" si="9"/>
        <v>0.4213169642857143</v>
      </c>
      <c r="BP44" s="64">
        <f t="shared" si="10"/>
        <v>0.421875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35</v>
      </c>
      <c r="Y45" s="770">
        <f t="shared" si="6"/>
        <v>37</v>
      </c>
      <c r="Z45" s="36">
        <f>IFERROR(IF(Y45=0,"",ROUNDUP(Y45/H45,0)*0.00902),"")</f>
        <v>9.0200000000000002E-2</v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36.986486486486484</v>
      </c>
      <c r="BN45" s="64">
        <f t="shared" si="8"/>
        <v>39.1</v>
      </c>
      <c r="BO45" s="64">
        <f t="shared" si="9"/>
        <v>7.1662571662571672E-2</v>
      </c>
      <c r="BP45" s="64">
        <f t="shared" si="10"/>
        <v>7.575757575757576E-2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70.405226655226656</v>
      </c>
      <c r="Y48" s="771">
        <f>IFERROR(Y42/H42,"0")+IFERROR(Y43/H43,"0")+IFERROR(Y44/H44,"0")+IFERROR(Y45/H45,"0")+IFERROR(Y46/H46,"0")+IFERROR(Y47/H47,"0")</f>
        <v>71</v>
      </c>
      <c r="Z48" s="771">
        <f>IFERROR(IF(Z42="",0,Z42),"0")+IFERROR(IF(Z43="",0,Z43),"0")+IFERROR(IF(Z44="",0,Z44),"0")+IFERROR(IF(Z45="",0,Z45),"0")+IFERROR(IF(Z46="",0,Z46),"0")+IFERROR(IF(Z47="",0,Z47),"0")</f>
        <v>1.2479800000000001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704</v>
      </c>
      <c r="Y49" s="771">
        <f>IFERROR(SUM(Y42:Y47),"0")</f>
        <v>706.6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217</v>
      </c>
      <c r="Y58" s="770">
        <f t="shared" si="11"/>
        <v>226.8</v>
      </c>
      <c r="Z58" s="36">
        <f>IFERROR(IF(Y58=0,"",ROUNDUP(Y58/H58,0)*0.01898),"")</f>
        <v>0.39857999999999999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225.74027777777775</v>
      </c>
      <c r="BN58" s="64">
        <f t="shared" si="13"/>
        <v>235.93499999999997</v>
      </c>
      <c r="BO58" s="64">
        <f t="shared" si="14"/>
        <v>0.31394675925925924</v>
      </c>
      <c r="BP58" s="64">
        <f t="shared" si="15"/>
        <v>0.328125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203</v>
      </c>
      <c r="Y61" s="770">
        <f t="shared" si="11"/>
        <v>204</v>
      </c>
      <c r="Z61" s="36">
        <f>IFERROR(IF(Y61=0,"",ROUNDUP(Y61/H61,0)*0.00902),"")</f>
        <v>0.46001999999999998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213.6575</v>
      </c>
      <c r="BN61" s="64">
        <f t="shared" si="13"/>
        <v>214.71</v>
      </c>
      <c r="BO61" s="64">
        <f t="shared" si="14"/>
        <v>0.38446969696969696</v>
      </c>
      <c r="BP61" s="64">
        <f t="shared" si="15"/>
        <v>0.38636363636363635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70.842592592592595</v>
      </c>
      <c r="Y64" s="771">
        <f>IFERROR(Y57/H57,"0")+IFERROR(Y58/H58,"0")+IFERROR(Y59/H59,"0")+IFERROR(Y60/H60,"0")+IFERROR(Y61/H61,"0")+IFERROR(Y62/H62,"0")+IFERROR(Y63/H63,"0")</f>
        <v>72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0.85860000000000003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420</v>
      </c>
      <c r="Y65" s="771">
        <f>IFERROR(SUM(Y57:Y63),"0")</f>
        <v>430.8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423</v>
      </c>
      <c r="Y67" s="770">
        <f>IFERROR(IF(X67="",0,CEILING((X67/$H67),1)*$H67),"")</f>
        <v>432</v>
      </c>
      <c r="Z67" s="36">
        <f>IFERROR(IF(Y67=0,"",ROUNDUP(Y67/H67,0)*0.01898),"")</f>
        <v>0.75919999999999999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440.03749999999997</v>
      </c>
      <c r="BN67" s="64">
        <f>IFERROR(Y67*I67/H67,"0")</f>
        <v>449.39999999999992</v>
      </c>
      <c r="BO67" s="64">
        <f>IFERROR(1/J67*(X67/H67),"0")</f>
        <v>0.61197916666666663</v>
      </c>
      <c r="BP67" s="64">
        <f>IFERROR(1/J67*(Y67/H67),"0")</f>
        <v>0.625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39.166666666666664</v>
      </c>
      <c r="Y71" s="771">
        <f>IFERROR(Y67/H67,"0")+IFERROR(Y68/H68,"0")+IFERROR(Y69/H69,"0")+IFERROR(Y70/H70,"0")</f>
        <v>40</v>
      </c>
      <c r="Z71" s="771">
        <f>IFERROR(IF(Z67="",0,Z67),"0")+IFERROR(IF(Z68="",0,Z68),"0")+IFERROR(IF(Z69="",0,Z69),"0")+IFERROR(IF(Z70="",0,Z70),"0")</f>
        <v>0.75919999999999999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423</v>
      </c>
      <c r="Y72" s="771">
        <f>IFERROR(SUM(Y67:Y70),"0")</f>
        <v>432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70</v>
      </c>
      <c r="Y84" s="770">
        <f t="shared" si="21"/>
        <v>75.600000000000009</v>
      </c>
      <c r="Z84" s="36">
        <f>IFERROR(IF(Y84=0,"",ROUNDUP(Y84/H84,0)*0.01898),"")</f>
        <v>0.17082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73.625</v>
      </c>
      <c r="BN84" s="64">
        <f t="shared" si="23"/>
        <v>79.515000000000015</v>
      </c>
      <c r="BO84" s="64">
        <f t="shared" si="24"/>
        <v>0.13020833333333331</v>
      </c>
      <c r="BP84" s="64">
        <f t="shared" si="25"/>
        <v>0.140625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8.3333333333333321</v>
      </c>
      <c r="Y89" s="771">
        <f>IFERROR(Y83/H83,"0")+IFERROR(Y84/H84,"0")+IFERROR(Y85/H85,"0")+IFERROR(Y86/H86,"0")+IFERROR(Y87/H87,"0")+IFERROR(Y88/H88,"0")</f>
        <v>9</v>
      </c>
      <c r="Z89" s="771">
        <f>IFERROR(IF(Z83="",0,Z83),"0")+IFERROR(IF(Z84="",0,Z84),"0")+IFERROR(IF(Z85="",0,Z85),"0")+IFERROR(IF(Z86="",0,Z86),"0")+IFERROR(IF(Z87="",0,Z87),"0")+IFERROR(IF(Z88="",0,Z88),"0")</f>
        <v>0.17082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70</v>
      </c>
      <c r="Y90" s="771">
        <f>IFERROR(SUM(Y83:Y88),"0")</f>
        <v>75.600000000000009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621</v>
      </c>
      <c r="Y99" s="770">
        <f>IFERROR(IF(X99="",0,CEILING((X99/$H99),1)*$H99),"")</f>
        <v>626.40000000000009</v>
      </c>
      <c r="Z99" s="36">
        <f>IFERROR(IF(Y99=0,"",ROUNDUP(Y99/H99,0)*0.01898),"")</f>
        <v>1.10084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646.01249999999993</v>
      </c>
      <c r="BN99" s="64">
        <f>IFERROR(Y99*I99/H99,"0")</f>
        <v>651.63</v>
      </c>
      <c r="BO99" s="64">
        <f>IFERROR(1/J99*(X99/H99),"0")</f>
        <v>0.89843749999999989</v>
      </c>
      <c r="BP99" s="64">
        <f>IFERROR(1/J99*(Y99/H99),"0")</f>
        <v>0.90625000000000011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52</v>
      </c>
      <c r="Y101" s="770">
        <f>IFERROR(IF(X101="",0,CEILING((X101/$H101),1)*$H101),"")</f>
        <v>54</v>
      </c>
      <c r="Z101" s="36">
        <f>IFERROR(IF(Y101=0,"",ROUNDUP(Y101/H101,0)*0.00902),"")</f>
        <v>0.10824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54.426666666666662</v>
      </c>
      <c r="BN101" s="64">
        <f>IFERROR(Y101*I101/H101,"0")</f>
        <v>56.52</v>
      </c>
      <c r="BO101" s="64">
        <f>IFERROR(1/J101*(X101/H101),"0")</f>
        <v>8.7542087542087546E-2</v>
      </c>
      <c r="BP101" s="64">
        <f>IFERROR(1/J101*(Y101/H101),"0")</f>
        <v>9.0909090909090912E-2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69.055555555555543</v>
      </c>
      <c r="Y102" s="771">
        <f>IFERROR(Y99/H99,"0")+IFERROR(Y100/H100,"0")+IFERROR(Y101/H101,"0")</f>
        <v>70</v>
      </c>
      <c r="Z102" s="771">
        <f>IFERROR(IF(Z99="",0,Z99),"0")+IFERROR(IF(Z100="",0,Z100),"0")+IFERROR(IF(Z101="",0,Z101),"0")</f>
        <v>1.2090800000000002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673</v>
      </c>
      <c r="Y103" s="771">
        <f>IFERROR(SUM(Y99:Y101),"0")</f>
        <v>680.40000000000009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283</v>
      </c>
      <c r="Y106" s="770">
        <f t="shared" si="26"/>
        <v>285.60000000000002</v>
      </c>
      <c r="Z106" s="36">
        <f>IFERROR(IF(Y106=0,"",ROUNDUP(Y106/H106,0)*0.01898),"")</f>
        <v>0.64532</v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300.48535714285714</v>
      </c>
      <c r="BN106" s="64">
        <f t="shared" si="28"/>
        <v>303.24600000000004</v>
      </c>
      <c r="BO106" s="64">
        <f t="shared" si="29"/>
        <v>0.52641369047619047</v>
      </c>
      <c r="BP106" s="64">
        <f t="shared" si="30"/>
        <v>0.53125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94</v>
      </c>
      <c r="Y107" s="770">
        <f t="shared" si="26"/>
        <v>94.5</v>
      </c>
      <c r="Z107" s="36">
        <f>IFERROR(IF(Y107=0,"",ROUNDUP(Y107/H107,0)*0.00651),"")</f>
        <v>0.22785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102.77333333333333</v>
      </c>
      <c r="BN107" s="64">
        <f t="shared" si="28"/>
        <v>103.32</v>
      </c>
      <c r="BO107" s="64">
        <f t="shared" si="29"/>
        <v>0.19129019129019129</v>
      </c>
      <c r="BP107" s="64">
        <f t="shared" si="30"/>
        <v>0.19230769230769232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273</v>
      </c>
      <c r="Y109" s="770">
        <f t="shared" si="26"/>
        <v>275.40000000000003</v>
      </c>
      <c r="Z109" s="36">
        <f>IFERROR(IF(Y109=0,"",ROUNDUP(Y109/H109,0)*0.00902),"")</f>
        <v>0.92003999999999997</v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302.12</v>
      </c>
      <c r="BN109" s="64">
        <f t="shared" si="28"/>
        <v>304.77600000000001</v>
      </c>
      <c r="BO109" s="64">
        <f t="shared" si="29"/>
        <v>0.76599326599326589</v>
      </c>
      <c r="BP109" s="64">
        <f t="shared" si="30"/>
        <v>0.77272727272727271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169.6164021164021</v>
      </c>
      <c r="Y111" s="771">
        <f>IFERROR(Y105/H105,"0")+IFERROR(Y106/H106,"0")+IFERROR(Y107/H107,"0")+IFERROR(Y108/H108,"0")+IFERROR(Y109/H109,"0")+IFERROR(Y110/H110,"0")</f>
        <v>171</v>
      </c>
      <c r="Z111" s="771">
        <f>IFERROR(IF(Z105="",0,Z105),"0")+IFERROR(IF(Z106="",0,Z106),"0")+IFERROR(IF(Z107="",0,Z107),"0")+IFERROR(IF(Z108="",0,Z108),"0")+IFERROR(IF(Z109="",0,Z109),"0")+IFERROR(IF(Z110="",0,Z110),"0")</f>
        <v>1.79321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650</v>
      </c>
      <c r="Y112" s="771">
        <f>IFERROR(SUM(Y105:Y110),"0")</f>
        <v>655.5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741</v>
      </c>
      <c r="Y116" s="770">
        <f>IFERROR(IF(X116="",0,CEILING((X116/$H116),1)*$H116),"")</f>
        <v>750.4</v>
      </c>
      <c r="Z116" s="36">
        <f>IFERROR(IF(Y116=0,"",ROUNDUP(Y116/H116,0)*0.01898),"")</f>
        <v>1.27166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769.77991071428573</v>
      </c>
      <c r="BN116" s="64">
        <f>IFERROR(Y116*I116/H116,"0")</f>
        <v>779.54500000000007</v>
      </c>
      <c r="BO116" s="64">
        <f>IFERROR(1/J116*(X116/H116),"0")</f>
        <v>1.0337611607142858</v>
      </c>
      <c r="BP116" s="64">
        <f>IFERROR(1/J116*(Y116/H116),"0")</f>
        <v>1.046875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141</v>
      </c>
      <c r="Y118" s="770">
        <f>IFERROR(IF(X118="",0,CEILING((X118/$H118),1)*$H118),"")</f>
        <v>144</v>
      </c>
      <c r="Z118" s="36">
        <f>IFERROR(IF(Y118=0,"",ROUNDUP(Y118/H118,0)*0.00902),"")</f>
        <v>0.28864000000000001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147.58000000000001</v>
      </c>
      <c r="BN118" s="64">
        <f>IFERROR(Y118*I118/H118,"0")</f>
        <v>150.72</v>
      </c>
      <c r="BO118" s="64">
        <f>IFERROR(1/J118*(X118/H118),"0")</f>
        <v>0.23737373737373738</v>
      </c>
      <c r="BP118" s="64">
        <f>IFERROR(1/J118*(Y118/H118),"0")</f>
        <v>0.24242424242424243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97.49404761904762</v>
      </c>
      <c r="Y120" s="771">
        <f>IFERROR(Y115/H115,"0")+IFERROR(Y116/H116,"0")+IFERROR(Y117/H117,"0")+IFERROR(Y118/H118,"0")+IFERROR(Y119/H119,"0")</f>
        <v>99</v>
      </c>
      <c r="Z120" s="771">
        <f>IFERROR(IF(Z115="",0,Z115),"0")+IFERROR(IF(Z116="",0,Z116),"0")+IFERROR(IF(Z117="",0,Z117),"0")+IFERROR(IF(Z118="",0,Z118),"0")+IFERROR(IF(Z119="",0,Z119),"0")</f>
        <v>1.5603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882</v>
      </c>
      <c r="Y121" s="771">
        <f>IFERROR(SUM(Y115:Y119),"0")</f>
        <v>894.4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89</v>
      </c>
      <c r="Y123" s="770">
        <f>IFERROR(IF(X123="",0,CEILING((X123/$H123),1)*$H123),"")</f>
        <v>97.2</v>
      </c>
      <c r="Z123" s="36">
        <f>IFERROR(IF(Y123=0,"",ROUNDUP(Y123/H123,0)*0.01898),"")</f>
        <v>0.17082</v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92.584722222222211</v>
      </c>
      <c r="BN123" s="64">
        <f>IFERROR(Y123*I123/H123,"0")</f>
        <v>101.11499999999998</v>
      </c>
      <c r="BO123" s="64">
        <f>IFERROR(1/J123*(X123/H123),"0")</f>
        <v>0.12876157407407407</v>
      </c>
      <c r="BP123" s="64">
        <f>IFERROR(1/J123*(Y123/H123),"0")</f>
        <v>0.140625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88</v>
      </c>
      <c r="Y125" s="770">
        <f>IFERROR(IF(X125="",0,CEILING((X125/$H125),1)*$H125),"")</f>
        <v>88.8</v>
      </c>
      <c r="Z125" s="36">
        <f>IFERROR(IF(Y125=0,"",ROUNDUP(Y125/H125,0)*0.00651),"")</f>
        <v>0.24087</v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94.600000000000009</v>
      </c>
      <c r="BN125" s="64">
        <f>IFERROR(Y125*I125/H125,"0")</f>
        <v>95.46</v>
      </c>
      <c r="BO125" s="64">
        <f>IFERROR(1/J125*(X125/H125),"0")</f>
        <v>0.2014652014652015</v>
      </c>
      <c r="BP125" s="64">
        <f>IFERROR(1/J125*(Y125/H125),"0")</f>
        <v>0.20329670329670332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44.907407407407412</v>
      </c>
      <c r="Y126" s="771">
        <f>IFERROR(Y123/H123,"0")+IFERROR(Y124/H124,"0")+IFERROR(Y125/H125,"0")</f>
        <v>46</v>
      </c>
      <c r="Z126" s="771">
        <f>IFERROR(IF(Z123="",0,Z123),"0")+IFERROR(IF(Z124="",0,Z124),"0")+IFERROR(IF(Z125="",0,Z125),"0")</f>
        <v>0.41169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177</v>
      </c>
      <c r="Y127" s="771">
        <f>IFERROR(SUM(Y123:Y125),"0")</f>
        <v>186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376</v>
      </c>
      <c r="Y129" s="770">
        <f t="shared" ref="Y129:Y135" si="31">IFERROR(IF(X129="",0,CEILING((X129/$H129),1)*$H129),"")</f>
        <v>378</v>
      </c>
      <c r="Z129" s="36">
        <f>IFERROR(IF(Y129=0,"",ROUNDUP(Y129/H129,0)*0.01898),"")</f>
        <v>0.85409999999999997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398.9628571428571</v>
      </c>
      <c r="BN129" s="64">
        <f t="shared" ref="BN129:BN135" si="33">IFERROR(Y129*I129/H129,"0")</f>
        <v>401.08499999999998</v>
      </c>
      <c r="BO129" s="64">
        <f t="shared" ref="BO129:BO135" si="34">IFERROR(1/J129*(X129/H129),"0")</f>
        <v>0.69940476190476186</v>
      </c>
      <c r="BP129" s="64">
        <f t="shared" ref="BP129:BP135" si="35">IFERROR(1/J129*(Y129/H129),"0")</f>
        <v>0.703125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320</v>
      </c>
      <c r="Y133" s="770">
        <f t="shared" si="31"/>
        <v>321.3</v>
      </c>
      <c r="Z133" s="36">
        <f>IFERROR(IF(Y133=0,"",ROUNDUP(Y133/H133,0)*0.00651),"")</f>
        <v>0.77468999999999999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349.86666666666662</v>
      </c>
      <c r="BN133" s="64">
        <f t="shared" si="33"/>
        <v>351.28800000000001</v>
      </c>
      <c r="BO133" s="64">
        <f t="shared" si="34"/>
        <v>0.65120065120065118</v>
      </c>
      <c r="BP133" s="64">
        <f t="shared" si="35"/>
        <v>0.65384615384615385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163.28042328042326</v>
      </c>
      <c r="Y136" s="771">
        <f>IFERROR(Y129/H129,"0")+IFERROR(Y130/H130,"0")+IFERROR(Y131/H131,"0")+IFERROR(Y132/H132,"0")+IFERROR(Y133/H133,"0")+IFERROR(Y134/H134,"0")+IFERROR(Y135/H135,"0")</f>
        <v>164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1.62879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696</v>
      </c>
      <c r="Y137" s="771">
        <f>IFERROR(SUM(Y129:Y135),"0")</f>
        <v>699.3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55</v>
      </c>
      <c r="Y186" s="770">
        <f t="shared" ref="Y186:Y193" si="36">IFERROR(IF(X186="",0,CEILING((X186/$H186),1)*$H186),"")</f>
        <v>58.800000000000004</v>
      </c>
      <c r="Z186" s="36">
        <f>IFERROR(IF(Y186=0,"",ROUNDUP(Y186/H186,0)*0.00902),"")</f>
        <v>0.12628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58.535714285714285</v>
      </c>
      <c r="BN186" s="64">
        <f t="shared" ref="BN186:BN193" si="38">IFERROR(Y186*I186/H186,"0")</f>
        <v>62.58</v>
      </c>
      <c r="BO186" s="64">
        <f t="shared" ref="BO186:BO193" si="39">IFERROR(1/J186*(X186/H186),"0")</f>
        <v>9.9206349206349201E-2</v>
      </c>
      <c r="BP186" s="64">
        <f t="shared" ref="BP186:BP193" si="40">IFERROR(1/J186*(Y186/H186),"0")</f>
        <v>0.10606060606060606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189</v>
      </c>
      <c r="Y188" s="770">
        <f t="shared" si="36"/>
        <v>189</v>
      </c>
      <c r="Z188" s="36">
        <f>IFERROR(IF(Y188=0,"",ROUNDUP(Y188/H188,0)*0.00902),"")</f>
        <v>0.40590000000000004</v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198.45</v>
      </c>
      <c r="BN188" s="64">
        <f t="shared" si="38"/>
        <v>198.45</v>
      </c>
      <c r="BO188" s="64">
        <f t="shared" si="39"/>
        <v>0.34090909090909094</v>
      </c>
      <c r="BP188" s="64">
        <f t="shared" si="40"/>
        <v>0.34090909090909094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44</v>
      </c>
      <c r="Y189" s="770">
        <f t="shared" si="36"/>
        <v>44.1</v>
      </c>
      <c r="Z189" s="36">
        <f>IFERROR(IF(Y189=0,"",ROUNDUP(Y189/H189,0)*0.00502),"")</f>
        <v>0.10542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46.723809523809521</v>
      </c>
      <c r="BN189" s="64">
        <f t="shared" si="38"/>
        <v>46.83</v>
      </c>
      <c r="BO189" s="64">
        <f t="shared" si="39"/>
        <v>8.9540089540089546E-2</v>
      </c>
      <c r="BP189" s="64">
        <f t="shared" si="40"/>
        <v>8.9743589743589758E-2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126</v>
      </c>
      <c r="Y191" s="770">
        <f t="shared" si="36"/>
        <v>126</v>
      </c>
      <c r="Z191" s="36">
        <f>IFERROR(IF(Y191=0,"",ROUNDUP(Y191/H191,0)*0.00502),"")</f>
        <v>0.30120000000000002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132.00000000000003</v>
      </c>
      <c r="BN191" s="64">
        <f t="shared" si="38"/>
        <v>132.00000000000003</v>
      </c>
      <c r="BO191" s="64">
        <f t="shared" si="39"/>
        <v>0.25641025641025644</v>
      </c>
      <c r="BP191" s="64">
        <f t="shared" si="40"/>
        <v>0.25641025641025644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139.04761904761904</v>
      </c>
      <c r="Y194" s="771">
        <f>IFERROR(Y186/H186,"0")+IFERROR(Y187/H187,"0")+IFERROR(Y188/H188,"0")+IFERROR(Y189/H189,"0")+IFERROR(Y190/H190,"0")+IFERROR(Y191/H191,"0")+IFERROR(Y192/H192,"0")+IFERROR(Y193/H193,"0")</f>
        <v>140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0.93880000000000008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414</v>
      </c>
      <c r="Y195" s="771">
        <f>IFERROR(SUM(Y186:Y193),"0")</f>
        <v>417.90000000000003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70</v>
      </c>
      <c r="Y204" s="770">
        <f>IFERROR(IF(X204="",0,CEILING((X204/$H204),1)*$H204),"")</f>
        <v>71.400000000000006</v>
      </c>
      <c r="Z204" s="36">
        <f>IFERROR(IF(Y204=0,"",ROUNDUP(Y204/H204,0)*0.00651),"")</f>
        <v>0.22134000000000001</v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76</v>
      </c>
      <c r="BN204" s="64">
        <f>IFERROR(Y204*I204/H204,"0")</f>
        <v>77.52</v>
      </c>
      <c r="BO204" s="64">
        <f>IFERROR(1/J204*(X204/H204),"0")</f>
        <v>0.18315018315018314</v>
      </c>
      <c r="BP204" s="64">
        <f>IFERROR(1/J204*(Y204/H204),"0")</f>
        <v>0.18681318681318682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33.333333333333329</v>
      </c>
      <c r="Y205" s="771">
        <f>IFERROR(Y203/H203,"0")+IFERROR(Y204/H204,"0")</f>
        <v>34</v>
      </c>
      <c r="Z205" s="771">
        <f>IFERROR(IF(Z203="",0,Z203),"0")+IFERROR(IF(Z204="",0,Z204),"0")</f>
        <v>0.22134000000000001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70</v>
      </c>
      <c r="Y206" s="771">
        <f>IFERROR(SUM(Y203:Y204),"0")</f>
        <v>71.400000000000006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499</v>
      </c>
      <c r="Y208" s="770">
        <f t="shared" ref="Y208:Y215" si="41">IFERROR(IF(X208="",0,CEILING((X208/$H208),1)*$H208),"")</f>
        <v>502.20000000000005</v>
      </c>
      <c r="Z208" s="36">
        <f>IFERROR(IF(Y208=0,"",ROUNDUP(Y208/H208,0)*0.00902),"")</f>
        <v>0.83886000000000005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518.40555555555557</v>
      </c>
      <c r="BN208" s="64">
        <f t="shared" ref="BN208:BN215" si="43">IFERROR(Y208*I208/H208,"0")</f>
        <v>521.73</v>
      </c>
      <c r="BO208" s="64">
        <f t="shared" ref="BO208:BO215" si="44">IFERROR(1/J208*(X208/H208),"0")</f>
        <v>0.70005611672278334</v>
      </c>
      <c r="BP208" s="64">
        <f t="shared" ref="BP208:BP215" si="45">IFERROR(1/J208*(Y208/H208),"0")</f>
        <v>0.70454545454545459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391</v>
      </c>
      <c r="Y209" s="770">
        <f t="shared" si="41"/>
        <v>394.20000000000005</v>
      </c>
      <c r="Z209" s="36">
        <f>IFERROR(IF(Y209=0,"",ROUNDUP(Y209/H209,0)*0.00902),"")</f>
        <v>0.65846000000000005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406.20555555555558</v>
      </c>
      <c r="BN209" s="64">
        <f t="shared" si="43"/>
        <v>409.53000000000003</v>
      </c>
      <c r="BO209" s="64">
        <f t="shared" si="44"/>
        <v>0.54854096520763185</v>
      </c>
      <c r="BP209" s="64">
        <f t="shared" si="45"/>
        <v>0.55303030303030309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583</v>
      </c>
      <c r="Y211" s="770">
        <f t="shared" si="41"/>
        <v>583.20000000000005</v>
      </c>
      <c r="Z211" s="36">
        <f>IFERROR(IF(Y211=0,"",ROUNDUP(Y211/H211,0)*0.00902),"")</f>
        <v>0.97416000000000003</v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605.67222222222222</v>
      </c>
      <c r="BN211" s="64">
        <f t="shared" si="43"/>
        <v>605.88</v>
      </c>
      <c r="BO211" s="64">
        <f t="shared" si="44"/>
        <v>0.8179012345679012</v>
      </c>
      <c r="BP211" s="64">
        <f t="shared" si="45"/>
        <v>0.81818181818181823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85</v>
      </c>
      <c r="Y212" s="770">
        <f t="shared" si="41"/>
        <v>86.4</v>
      </c>
      <c r="Z212" s="36">
        <f>IFERROR(IF(Y212=0,"",ROUNDUP(Y212/H212,0)*0.00502),"")</f>
        <v>0.24096000000000001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91.138888888888872</v>
      </c>
      <c r="BN212" s="64">
        <f t="shared" si="43"/>
        <v>92.64</v>
      </c>
      <c r="BO212" s="64">
        <f t="shared" si="44"/>
        <v>0.20180436847103517</v>
      </c>
      <c r="BP212" s="64">
        <f t="shared" si="45"/>
        <v>0.20512820512820515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67</v>
      </c>
      <c r="Y213" s="770">
        <f t="shared" si="41"/>
        <v>68.400000000000006</v>
      </c>
      <c r="Z213" s="36">
        <f>IFERROR(IF(Y213=0,"",ROUNDUP(Y213/H213,0)*0.00502),"")</f>
        <v>0.19076000000000001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70.722222222222214</v>
      </c>
      <c r="BN213" s="64">
        <f t="shared" si="43"/>
        <v>72.2</v>
      </c>
      <c r="BO213" s="64">
        <f t="shared" si="44"/>
        <v>0.15906932573599242</v>
      </c>
      <c r="BP213" s="64">
        <f t="shared" si="45"/>
        <v>0.1623931623931624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77</v>
      </c>
      <c r="Y215" s="770">
        <f t="shared" si="41"/>
        <v>77.400000000000006</v>
      </c>
      <c r="Z215" s="36">
        <f>IFERROR(IF(Y215=0,"",ROUNDUP(Y215/H215,0)*0.00502),"")</f>
        <v>0.21586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81.277777777777771</v>
      </c>
      <c r="BN215" s="64">
        <f t="shared" si="43"/>
        <v>81.7</v>
      </c>
      <c r="BO215" s="64">
        <f t="shared" si="44"/>
        <v>0.1828110161443495</v>
      </c>
      <c r="BP215" s="64">
        <f t="shared" si="45"/>
        <v>0.18376068376068377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400</v>
      </c>
      <c r="Y216" s="771">
        <f>IFERROR(Y208/H208,"0")+IFERROR(Y209/H209,"0")+IFERROR(Y210/H210,"0")+IFERROR(Y211/H211,"0")+IFERROR(Y212/H212,"0")+IFERROR(Y213/H213,"0")+IFERROR(Y214/H214,"0")+IFERROR(Y215/H215,"0")</f>
        <v>403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3.1190600000000002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1702</v>
      </c>
      <c r="Y217" s="771">
        <f>IFERROR(SUM(Y208:Y215),"0")</f>
        <v>1711.8000000000004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198</v>
      </c>
      <c r="Y220" s="770">
        <f t="shared" si="46"/>
        <v>202.79999999999998</v>
      </c>
      <c r="Z220" s="36">
        <f>IFERROR(IF(Y220=0,"",ROUNDUP(Y220/H220,0)*0.01898),"")</f>
        <v>0.49348000000000003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211.17461538461544</v>
      </c>
      <c r="BN220" s="64">
        <f t="shared" si="48"/>
        <v>216.29400000000001</v>
      </c>
      <c r="BO220" s="64">
        <f t="shared" si="49"/>
        <v>0.39663461538461542</v>
      </c>
      <c r="BP220" s="64">
        <f t="shared" si="50"/>
        <v>0.40625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746</v>
      </c>
      <c r="Y222" s="770">
        <f t="shared" si="46"/>
        <v>748.19999999999993</v>
      </c>
      <c r="Z222" s="36">
        <f>IFERROR(IF(Y222=0,"",ROUNDUP(Y222/H222,0)*0.01898),"")</f>
        <v>1.63228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790.50275862068975</v>
      </c>
      <c r="BN222" s="64">
        <f t="shared" si="48"/>
        <v>792.83399999999995</v>
      </c>
      <c r="BO222" s="64">
        <f t="shared" si="49"/>
        <v>1.3397988505747127</v>
      </c>
      <c r="BP222" s="64">
        <f t="shared" si="50"/>
        <v>1.34375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256</v>
      </c>
      <c r="Y223" s="770">
        <f t="shared" si="46"/>
        <v>256.8</v>
      </c>
      <c r="Z223" s="36">
        <f t="shared" ref="Z223:Z229" si="51">IFERROR(IF(Y223=0,"",ROUNDUP(Y223/H223,0)*0.00651),"")</f>
        <v>0.69657000000000002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284.8</v>
      </c>
      <c r="BN223" s="64">
        <f t="shared" si="48"/>
        <v>285.69000000000005</v>
      </c>
      <c r="BO223" s="64">
        <f t="shared" si="49"/>
        <v>0.58608058608058611</v>
      </c>
      <c r="BP223" s="64">
        <f t="shared" si="50"/>
        <v>0.58791208791208804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780</v>
      </c>
      <c r="Y225" s="770">
        <f t="shared" si="46"/>
        <v>780</v>
      </c>
      <c r="Z225" s="36">
        <f t="shared" si="51"/>
        <v>2.1157500000000002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861.9</v>
      </c>
      <c r="BN225" s="64">
        <f t="shared" si="48"/>
        <v>861.9</v>
      </c>
      <c r="BO225" s="64">
        <f t="shared" si="49"/>
        <v>1.7857142857142858</v>
      </c>
      <c r="BP225" s="64">
        <f t="shared" si="50"/>
        <v>1.7857142857142858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617</v>
      </c>
      <c r="Y226" s="770">
        <f t="shared" si="46"/>
        <v>619.19999999999993</v>
      </c>
      <c r="Z226" s="36">
        <f t="shared" si="51"/>
        <v>1.6795800000000001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681.78500000000008</v>
      </c>
      <c r="BN226" s="64">
        <f t="shared" si="48"/>
        <v>684.21600000000001</v>
      </c>
      <c r="BO226" s="64">
        <f t="shared" si="49"/>
        <v>1.4125457875457879</v>
      </c>
      <c r="BP226" s="64">
        <f t="shared" si="50"/>
        <v>1.4175824175824177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174</v>
      </c>
      <c r="Y228" s="770">
        <f t="shared" si="46"/>
        <v>175.2</v>
      </c>
      <c r="Z228" s="36">
        <f t="shared" si="51"/>
        <v>0.47522999999999999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192.27</v>
      </c>
      <c r="BN228" s="64">
        <f t="shared" si="48"/>
        <v>193.596</v>
      </c>
      <c r="BO228" s="64">
        <f t="shared" si="49"/>
        <v>0.39835164835164838</v>
      </c>
      <c r="BP228" s="64">
        <f t="shared" si="50"/>
        <v>0.40109890109890112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207</v>
      </c>
      <c r="Y229" s="770">
        <f t="shared" si="46"/>
        <v>208.79999999999998</v>
      </c>
      <c r="Z229" s="36">
        <f t="shared" si="51"/>
        <v>0.56637000000000004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229.25250000000003</v>
      </c>
      <c r="BN229" s="64">
        <f t="shared" si="48"/>
        <v>231.24599999999998</v>
      </c>
      <c r="BO229" s="64">
        <f t="shared" si="49"/>
        <v>0.47390109890109894</v>
      </c>
      <c r="BP229" s="64">
        <f t="shared" si="50"/>
        <v>0.47802197802197804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958.63174182139699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962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7.6592600000000006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2978</v>
      </c>
      <c r="Y231" s="771">
        <f>IFERROR(SUM(Y219:Y229),"0")</f>
        <v>2991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17</v>
      </c>
      <c r="Y237" s="770">
        <f t="shared" si="52"/>
        <v>19.2</v>
      </c>
      <c r="Z237" s="36">
        <f>IFERROR(IF(Y237=0,"",ROUNDUP(Y237/H237,0)*0.00651),"")</f>
        <v>5.2080000000000001E-2</v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18.785000000000004</v>
      </c>
      <c r="BN237" s="64">
        <f t="shared" si="54"/>
        <v>21.216000000000001</v>
      </c>
      <c r="BO237" s="64">
        <f t="shared" si="55"/>
        <v>3.8919413919413927E-2</v>
      </c>
      <c r="BP237" s="64">
        <f t="shared" si="56"/>
        <v>4.3956043956043959E-2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20</v>
      </c>
      <c r="Y238" s="770">
        <f t="shared" si="52"/>
        <v>21.599999999999998</v>
      </c>
      <c r="Z238" s="36">
        <f>IFERROR(IF(Y238=0,"",ROUNDUP(Y238/H238,0)*0.00651),"")</f>
        <v>5.8590000000000003E-2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22.100000000000005</v>
      </c>
      <c r="BN238" s="64">
        <f t="shared" si="54"/>
        <v>23.868000000000002</v>
      </c>
      <c r="BO238" s="64">
        <f t="shared" si="55"/>
        <v>4.5787545787545791E-2</v>
      </c>
      <c r="BP238" s="64">
        <f t="shared" si="56"/>
        <v>4.9450549450549455E-2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15.416666666666668</v>
      </c>
      <c r="Y239" s="771">
        <f>IFERROR(Y233/H233,"0")+IFERROR(Y234/H234,"0")+IFERROR(Y235/H235,"0")+IFERROR(Y236/H236,"0")+IFERROR(Y237/H237,"0")+IFERROR(Y238/H238,"0")</f>
        <v>17</v>
      </c>
      <c r="Z239" s="771">
        <f>IFERROR(IF(Z233="",0,Z233),"0")+IFERROR(IF(Z234="",0,Z234),"0")+IFERROR(IF(Z235="",0,Z235),"0")+IFERROR(IF(Z236="",0,Z236),"0")+IFERROR(IF(Z237="",0,Z237),"0")+IFERROR(IF(Z238="",0,Z238),"0")</f>
        <v>0.11067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37</v>
      </c>
      <c r="Y240" s="771">
        <f>IFERROR(SUM(Y233:Y238),"0")</f>
        <v>40.799999999999997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56</v>
      </c>
      <c r="Y300" s="770">
        <f t="shared" si="72"/>
        <v>57.599999999999994</v>
      </c>
      <c r="Z300" s="36">
        <f>IFERROR(IF(Y300=0,"",ROUNDUP(Y300/H300,0)*0.00651),"")</f>
        <v>0.15623999999999999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61.88</v>
      </c>
      <c r="BN300" s="64">
        <f t="shared" si="74"/>
        <v>63.648000000000003</v>
      </c>
      <c r="BO300" s="64">
        <f t="shared" si="75"/>
        <v>0.12820512820512822</v>
      </c>
      <c r="BP300" s="64">
        <f t="shared" si="76"/>
        <v>0.13186813186813187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188</v>
      </c>
      <c r="Y301" s="770">
        <f t="shared" si="72"/>
        <v>189.6</v>
      </c>
      <c r="Z301" s="36">
        <f>IFERROR(IF(Y301=0,"",ROUNDUP(Y301/H301,0)*0.00651),"")</f>
        <v>0.51429000000000002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202.10000000000002</v>
      </c>
      <c r="BN301" s="64">
        <f t="shared" si="74"/>
        <v>203.82000000000002</v>
      </c>
      <c r="BO301" s="64">
        <f t="shared" si="75"/>
        <v>0.43040293040293048</v>
      </c>
      <c r="BP301" s="64">
        <f t="shared" si="76"/>
        <v>0.43406593406593408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101.66666666666669</v>
      </c>
      <c r="Y303" s="771">
        <f>IFERROR(Y297/H297,"0")+IFERROR(Y298/H298,"0")+IFERROR(Y299/H299,"0")+IFERROR(Y300/H300,"0")+IFERROR(Y301/H301,"0")+IFERROR(Y302/H302,"0")</f>
        <v>103</v>
      </c>
      <c r="Z303" s="771">
        <f>IFERROR(IF(Z297="",0,Z297),"0")+IFERROR(IF(Z298="",0,Z298),"0")+IFERROR(IF(Z299="",0,Z299),"0")+IFERROR(IF(Z300="",0,Z300),"0")+IFERROR(IF(Z301="",0,Z301),"0")+IFERROR(IF(Z302="",0,Z302),"0")</f>
        <v>0.67053000000000007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244</v>
      </c>
      <c r="Y304" s="771">
        <f>IFERROR(SUM(Y297:Y302),"0")</f>
        <v>247.2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55</v>
      </c>
      <c r="Y378" s="770">
        <f t="shared" si="82"/>
        <v>56.7</v>
      </c>
      <c r="Z378" s="36">
        <f>IFERROR(IF(Y378=0,"",ROUNDUP(Y378/H378,0)*0.00651),"")</f>
        <v>0.13671</v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60.255555555555553</v>
      </c>
      <c r="BN378" s="64">
        <f t="shared" si="84"/>
        <v>62.118000000000002</v>
      </c>
      <c r="BO378" s="64">
        <f t="shared" si="85"/>
        <v>0.11192511192511194</v>
      </c>
      <c r="BP378" s="64">
        <f t="shared" si="86"/>
        <v>0.11538461538461539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20.37037037037037</v>
      </c>
      <c r="Y379" s="771">
        <f>IFERROR(Y373/H373,"0")+IFERROR(Y374/H374,"0")+IFERROR(Y375/H375,"0")+IFERROR(Y376/H376,"0")+IFERROR(Y377/H377,"0")+IFERROR(Y378/H378,"0")</f>
        <v>21</v>
      </c>
      <c r="Z379" s="771">
        <f>IFERROR(IF(Z373="",0,Z373),"0")+IFERROR(IF(Z374="",0,Z374),"0")+IFERROR(IF(Z375="",0,Z375),"0")+IFERROR(IF(Z376="",0,Z376),"0")+IFERROR(IF(Z377="",0,Z377),"0")+IFERROR(IF(Z378="",0,Z378),"0")</f>
        <v>0.13671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55</v>
      </c>
      <c r="Y380" s="771">
        <f>IFERROR(SUM(Y373:Y378),"0")</f>
        <v>56.7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103</v>
      </c>
      <c r="Y382" s="770">
        <f>IFERROR(IF(X382="",0,CEILING((X382/$H382),1)*$H382),"")</f>
        <v>109.2</v>
      </c>
      <c r="Z382" s="36">
        <f>IFERROR(IF(Y382=0,"",ROUNDUP(Y382/H382,0)*0.01898),"")</f>
        <v>0.24674000000000001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109.36392857142857</v>
      </c>
      <c r="BN382" s="64">
        <f>IFERROR(Y382*I382/H382,"0")</f>
        <v>115.947</v>
      </c>
      <c r="BO382" s="64">
        <f>IFERROR(1/J382*(X382/H382),"0")</f>
        <v>0.19159226190476189</v>
      </c>
      <c r="BP382" s="64">
        <f>IFERROR(1/J382*(Y382/H382),"0")</f>
        <v>0.203125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213</v>
      </c>
      <c r="Y383" s="770">
        <f>IFERROR(IF(X383="",0,CEILING((X383/$H383),1)*$H383),"")</f>
        <v>218.4</v>
      </c>
      <c r="Z383" s="36">
        <f>IFERROR(IF(Y383=0,"",ROUNDUP(Y383/H383,0)*0.01898),"")</f>
        <v>0.53144000000000002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227.17269230769233</v>
      </c>
      <c r="BN383" s="64">
        <f>IFERROR(Y383*I383/H383,"0")</f>
        <v>232.93200000000004</v>
      </c>
      <c r="BO383" s="64">
        <f>IFERROR(1/J383*(X383/H383),"0")</f>
        <v>0.42668269230769229</v>
      </c>
      <c r="BP383" s="64">
        <f>IFERROR(1/J383*(Y383/H383),"0")</f>
        <v>0.4375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112</v>
      </c>
      <c r="Y385" s="770">
        <f>IFERROR(IF(X385="",0,CEILING((X385/$H385),1)*$H385),"")</f>
        <v>117.60000000000001</v>
      </c>
      <c r="Z385" s="36">
        <f>IFERROR(IF(Y385=0,"",ROUNDUP(Y385/H385,0)*0.01898),"")</f>
        <v>0.26572000000000001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118.92</v>
      </c>
      <c r="BN385" s="64">
        <f>IFERROR(Y385*I385/H385,"0")</f>
        <v>124.86600000000001</v>
      </c>
      <c r="BO385" s="64">
        <f>IFERROR(1/J385*(X385/H385),"0")</f>
        <v>0.20833333333333331</v>
      </c>
      <c r="BP385" s="64">
        <f>IFERROR(1/J385*(Y385/H385),"0")</f>
        <v>0.21875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52.902930402930394</v>
      </c>
      <c r="Y386" s="771">
        <f>IFERROR(Y382/H382,"0")+IFERROR(Y383/H383,"0")+IFERROR(Y384/H384,"0")+IFERROR(Y385/H385,"0")</f>
        <v>55</v>
      </c>
      <c r="Z386" s="771">
        <f>IFERROR(IF(Z382="",0,Z382),"0")+IFERROR(IF(Z383="",0,Z383),"0")+IFERROR(IF(Z384="",0,Z384),"0")+IFERROR(IF(Z385="",0,Z385),"0")</f>
        <v>1.0439000000000001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428</v>
      </c>
      <c r="Y387" s="771">
        <f>IFERROR(SUM(Y382:Y385),"0")</f>
        <v>445.20000000000005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19</v>
      </c>
      <c r="Y392" s="770">
        <f>IFERROR(IF(X392="",0,CEILING((X392/$H392),1)*$H392),"")</f>
        <v>20.399999999999999</v>
      </c>
      <c r="Z392" s="36">
        <f>IFERROR(IF(Y392=0,"",ROUNDUP(Y392/H392,0)*0.00651),"")</f>
        <v>5.2080000000000001E-2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21.458823529411767</v>
      </c>
      <c r="BN392" s="64">
        <f>IFERROR(Y392*I392/H392,"0")</f>
        <v>23.04</v>
      </c>
      <c r="BO392" s="64">
        <f>IFERROR(1/J392*(X392/H392),"0")</f>
        <v>4.0939452704158594E-2</v>
      </c>
      <c r="BP392" s="64">
        <f>IFERROR(1/J392*(Y392/H392),"0")</f>
        <v>4.3956043956043959E-2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7.4509803921568629</v>
      </c>
      <c r="Y393" s="771">
        <f>IFERROR(Y389/H389,"0")+IFERROR(Y390/H390,"0")+IFERROR(Y391/H391,"0")+IFERROR(Y392/H392,"0")</f>
        <v>8</v>
      </c>
      <c r="Z393" s="771">
        <f>IFERROR(IF(Z389="",0,Z389),"0")+IFERROR(IF(Z390="",0,Z390),"0")+IFERROR(IF(Z391="",0,Z391),"0")+IFERROR(IF(Z392="",0,Z392),"0")</f>
        <v>5.2080000000000001E-2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19</v>
      </c>
      <c r="Y394" s="771">
        <f>IFERROR(SUM(Y389:Y392),"0")</f>
        <v>20.399999999999999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581</v>
      </c>
      <c r="Y416" s="770">
        <f t="shared" si="87"/>
        <v>585</v>
      </c>
      <c r="Z416" s="36">
        <f>IFERROR(IF(Y416=0,"",ROUNDUP(Y416/H416,0)*0.02175),"")</f>
        <v>0.84824999999999995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599.5920000000001</v>
      </c>
      <c r="BN416" s="64">
        <f t="shared" si="89"/>
        <v>603.72</v>
      </c>
      <c r="BO416" s="64">
        <f t="shared" si="90"/>
        <v>0.80694444444444446</v>
      </c>
      <c r="BP416" s="64">
        <f t="shared" si="91"/>
        <v>0.8125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569</v>
      </c>
      <c r="Y418" s="770">
        <f t="shared" si="87"/>
        <v>570</v>
      </c>
      <c r="Z418" s="36">
        <f>IFERROR(IF(Y418=0,"",ROUNDUP(Y418/H418,0)*0.02175),"")</f>
        <v>0.8264999999999999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587.20800000000008</v>
      </c>
      <c r="BN418" s="64">
        <f t="shared" si="89"/>
        <v>588.24</v>
      </c>
      <c r="BO418" s="64">
        <f t="shared" si="90"/>
        <v>0.79027777777777763</v>
      </c>
      <c r="BP418" s="64">
        <f t="shared" si="91"/>
        <v>0.79166666666666663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1170</v>
      </c>
      <c r="Y420" s="770">
        <f t="shared" si="87"/>
        <v>1170</v>
      </c>
      <c r="Z420" s="36">
        <f>IFERROR(IF(Y420=0,"",ROUNDUP(Y420/H420,0)*0.02175),"")</f>
        <v>1.6964999999999999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1207.44</v>
      </c>
      <c r="BN420" s="64">
        <f t="shared" si="89"/>
        <v>1207.44</v>
      </c>
      <c r="BO420" s="64">
        <f t="shared" si="90"/>
        <v>1.625</v>
      </c>
      <c r="BP420" s="64">
        <f t="shared" si="91"/>
        <v>1.625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154.66666666666666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155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3.3712499999999999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2320</v>
      </c>
      <c r="Y426" s="771">
        <f>IFERROR(SUM(Y415:Y424),"0")</f>
        <v>2325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571</v>
      </c>
      <c r="Y428" s="770">
        <f>IFERROR(IF(X428="",0,CEILING((X428/$H428),1)*$H428),"")</f>
        <v>585</v>
      </c>
      <c r="Z428" s="36">
        <f>IFERROR(IF(Y428=0,"",ROUNDUP(Y428/H428,0)*0.02175),"")</f>
        <v>0.84824999999999995</v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589.27200000000005</v>
      </c>
      <c r="BN428" s="64">
        <f>IFERROR(Y428*I428/H428,"0")</f>
        <v>603.72</v>
      </c>
      <c r="BO428" s="64">
        <f>IFERROR(1/J428*(X428/H428),"0")</f>
        <v>0.79305555555555562</v>
      </c>
      <c r="BP428" s="64">
        <f>IFERROR(1/J428*(Y428/H428),"0")</f>
        <v>0.8125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38.06666666666667</v>
      </c>
      <c r="Y430" s="771">
        <f>IFERROR(Y428/H428,"0")+IFERROR(Y429/H429,"0")</f>
        <v>39</v>
      </c>
      <c r="Z430" s="771">
        <f>IFERROR(IF(Z428="",0,Z428),"0")+IFERROR(IF(Z429="",0,Z429),"0")</f>
        <v>0.84824999999999995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571</v>
      </c>
      <c r="Y431" s="771">
        <f>IFERROR(SUM(Y428:Y429),"0")</f>
        <v>585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136</v>
      </c>
      <c r="Y438" s="770">
        <f>IFERROR(IF(X438="",0,CEILING((X438/$H438),1)*$H438),"")</f>
        <v>144</v>
      </c>
      <c r="Z438" s="36">
        <f>IFERROR(IF(Y438=0,"",ROUNDUP(Y438/H438,0)*0.01898),"")</f>
        <v>0.30368000000000001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143.84266666666667</v>
      </c>
      <c r="BN438" s="64">
        <f>IFERROR(Y438*I438/H438,"0")</f>
        <v>152.304</v>
      </c>
      <c r="BO438" s="64">
        <f>IFERROR(1/J438*(X438/H438),"0")</f>
        <v>0.2361111111111111</v>
      </c>
      <c r="BP438" s="64">
        <f>IFERROR(1/J438*(Y438/H438),"0")</f>
        <v>0.25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15.111111111111111</v>
      </c>
      <c r="Y439" s="771">
        <f>IFERROR(Y438/H438,"0")</f>
        <v>16</v>
      </c>
      <c r="Z439" s="771">
        <f>IFERROR(IF(Z438="",0,Z438),"0")</f>
        <v>0.30368000000000001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136</v>
      </c>
      <c r="Y440" s="771">
        <f>IFERROR(SUM(Y438:Y438),"0")</f>
        <v>144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657</v>
      </c>
      <c r="Y459" s="770">
        <f>IFERROR(IF(X459="",0,CEILING((X459/$H459),1)*$H459),"")</f>
        <v>657</v>
      </c>
      <c r="Z459" s="36">
        <f>IFERROR(IF(Y459=0,"",ROUNDUP(Y459/H459,0)*0.01898),"")</f>
        <v>1.38554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694.88700000000006</v>
      </c>
      <c r="BN459" s="64">
        <f>IFERROR(Y459*I459/H459,"0")</f>
        <v>694.88700000000006</v>
      </c>
      <c r="BO459" s="64">
        <f>IFERROR(1/J459*(X459/H459),"0")</f>
        <v>1.140625</v>
      </c>
      <c r="BP459" s="64">
        <f>IFERROR(1/J459*(Y459/H459),"0")</f>
        <v>1.140625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73</v>
      </c>
      <c r="Y464" s="771">
        <f>IFERROR(Y459/H459,"0")+IFERROR(Y460/H460,"0")+IFERROR(Y461/H461,"0")+IFERROR(Y462/H462,"0")+IFERROR(Y463/H463,"0")</f>
        <v>73</v>
      </c>
      <c r="Z464" s="771">
        <f>IFERROR(IF(Z459="",0,Z459),"0")+IFERROR(IF(Z460="",0,Z460),"0")+IFERROR(IF(Z461="",0,Z461),"0")+IFERROR(IF(Z462="",0,Z462),"0")+IFERROR(IF(Z463="",0,Z463),"0")</f>
        <v>1.38554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657</v>
      </c>
      <c r="Y465" s="771">
        <f>IFERROR(SUM(Y459:Y463),"0")</f>
        <v>657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1</v>
      </c>
      <c r="Y503" s="770">
        <f>IFERROR(IF(X503="",0,CEILING((X503/$H503),1)*$H503),"")</f>
        <v>1.32</v>
      </c>
      <c r="Z503" s="36">
        <f>IFERROR(IF(Y503=0,"",ROUNDUP(Y503/H503,0)*0.00627),"")</f>
        <v>6.2700000000000004E-3</v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1.4242424242424241</v>
      </c>
      <c r="BN503" s="64">
        <f>IFERROR(Y503*I503/H503,"0")</f>
        <v>1.8799999999999997</v>
      </c>
      <c r="BO503" s="64">
        <f>IFERROR(1/J503*(X503/H503),"0")</f>
        <v>3.787878787878788E-3</v>
      </c>
      <c r="BP503" s="64">
        <f>IFERROR(1/J503*(Y503/H503),"0")</f>
        <v>5.0000000000000001E-3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0.75757575757575757</v>
      </c>
      <c r="Y504" s="771">
        <f>IFERROR(Y503/H503,"0")</f>
        <v>1</v>
      </c>
      <c r="Z504" s="771">
        <f>IFERROR(IF(Z503="",0,Z503),"0")</f>
        <v>6.2700000000000004E-3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1</v>
      </c>
      <c r="Y505" s="771">
        <f>IFERROR(SUM(Y503:Y503),"0")</f>
        <v>1.32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133</v>
      </c>
      <c r="Y539" s="770">
        <f t="shared" ref="Y539:Y553" si="103">IFERROR(IF(X539="",0,CEILING((X539/$H539),1)*$H539),"")</f>
        <v>137.28</v>
      </c>
      <c r="Z539" s="36">
        <f t="shared" ref="Z539:Z544" si="104">IFERROR(IF(Y539=0,"",ROUNDUP(Y539/H539,0)*0.01196),"")</f>
        <v>0.31096000000000001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142.06818181818181</v>
      </c>
      <c r="BN539" s="64">
        <f t="shared" ref="BN539:BN553" si="106">IFERROR(Y539*I539/H539,"0")</f>
        <v>146.63999999999999</v>
      </c>
      <c r="BO539" s="64">
        <f t="shared" ref="BO539:BO553" si="107">IFERROR(1/J539*(X539/H539),"0")</f>
        <v>0.24220571095571095</v>
      </c>
      <c r="BP539" s="64">
        <f t="shared" ref="BP539:BP553" si="108">IFERROR(1/J539*(Y539/H539),"0")</f>
        <v>0.25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67</v>
      </c>
      <c r="Y540" s="770">
        <f t="shared" si="103"/>
        <v>68.64</v>
      </c>
      <c r="Z540" s="36">
        <f t="shared" si="104"/>
        <v>0.15548000000000001</v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71.568181818181813</v>
      </c>
      <c r="BN540" s="64">
        <f t="shared" si="106"/>
        <v>73.319999999999993</v>
      </c>
      <c r="BO540" s="64">
        <f t="shared" si="107"/>
        <v>0.12201340326340326</v>
      </c>
      <c r="BP540" s="64">
        <f t="shared" si="108"/>
        <v>0.125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533</v>
      </c>
      <c r="Y542" s="770">
        <f t="shared" si="103"/>
        <v>533.28</v>
      </c>
      <c r="Z542" s="36">
        <f t="shared" si="104"/>
        <v>1.2079599999999999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569.34090909090901</v>
      </c>
      <c r="BN542" s="64">
        <f t="shared" si="106"/>
        <v>569.63999999999987</v>
      </c>
      <c r="BO542" s="64">
        <f t="shared" si="107"/>
        <v>0.97064393939393934</v>
      </c>
      <c r="BP542" s="64">
        <f t="shared" si="108"/>
        <v>0.97115384615384603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508</v>
      </c>
      <c r="Y544" s="770">
        <f t="shared" si="103"/>
        <v>512.16</v>
      </c>
      <c r="Z544" s="36">
        <f t="shared" si="104"/>
        <v>1.16012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542.63636363636363</v>
      </c>
      <c r="BN544" s="64">
        <f t="shared" si="106"/>
        <v>547.07999999999993</v>
      </c>
      <c r="BO544" s="64">
        <f t="shared" si="107"/>
        <v>0.92511655011655014</v>
      </c>
      <c r="BP544" s="64">
        <f t="shared" si="108"/>
        <v>0.9326923076923076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131</v>
      </c>
      <c r="Y545" s="770">
        <f t="shared" si="103"/>
        <v>133.20000000000002</v>
      </c>
      <c r="Z545" s="36">
        <f>IFERROR(IF(Y545=0,"",ROUNDUP(Y545/H545,0)*0.00902),"")</f>
        <v>0.33374000000000004</v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138.64166666666668</v>
      </c>
      <c r="BN545" s="64">
        <f t="shared" si="106"/>
        <v>140.97000000000003</v>
      </c>
      <c r="BO545" s="64">
        <f t="shared" si="107"/>
        <v>0.27567340067340068</v>
      </c>
      <c r="BP545" s="64">
        <f t="shared" si="108"/>
        <v>0.28030303030303039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271.42676767676767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274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3.1682600000000001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1372</v>
      </c>
      <c r="Y555" s="771">
        <f>IFERROR(SUM(Y539:Y553),"0")</f>
        <v>1384.5600000000002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222</v>
      </c>
      <c r="Y558" s="770">
        <f>IFERROR(IF(X558="",0,CEILING((X558/$H558),1)*$H558),"")</f>
        <v>227.04000000000002</v>
      </c>
      <c r="Z558" s="36">
        <f>IFERROR(IF(Y558=0,"",ROUNDUP(Y558/H558,0)*0.01196),"")</f>
        <v>0.51427999999999996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237.1363636363636</v>
      </c>
      <c r="BN558" s="64">
        <f>IFERROR(Y558*I558/H558,"0")</f>
        <v>242.51999999999998</v>
      </c>
      <c r="BO558" s="64">
        <f>IFERROR(1/J558*(X558/H558),"0")</f>
        <v>0.40428321678321683</v>
      </c>
      <c r="BP558" s="64">
        <f>IFERROR(1/J558*(Y558/H558),"0")</f>
        <v>0.41346153846153849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42.045454545454547</v>
      </c>
      <c r="Y560" s="771">
        <f>IFERROR(Y557/H557,"0")+IFERROR(Y558/H558,"0")+IFERROR(Y559/H559,"0")</f>
        <v>43</v>
      </c>
      <c r="Z560" s="771">
        <f>IFERROR(IF(Z557="",0,Z557),"0")+IFERROR(IF(Z558="",0,Z558),"0")+IFERROR(IF(Z559="",0,Z559),"0")</f>
        <v>0.51427999999999996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222</v>
      </c>
      <c r="Y561" s="771">
        <f>IFERROR(SUM(Y557:Y559),"0")</f>
        <v>227.04000000000002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537</v>
      </c>
      <c r="Y563" s="770">
        <f t="shared" ref="Y563:Y576" si="109">IFERROR(IF(X563="",0,CEILING((X563/$H563),1)*$H563),"")</f>
        <v>538.56000000000006</v>
      </c>
      <c r="Z563" s="36">
        <f>IFERROR(IF(Y563=0,"",ROUNDUP(Y563/H563,0)*0.01196),"")</f>
        <v>1.2199200000000001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573.61363636363626</v>
      </c>
      <c r="BN563" s="64">
        <f t="shared" ref="BN563:BN576" si="111">IFERROR(Y563*I563/H563,"0")</f>
        <v>575.28</v>
      </c>
      <c r="BO563" s="64">
        <f t="shared" ref="BO563:BO576" si="112">IFERROR(1/J563*(X563/H563),"0")</f>
        <v>0.97792832167832167</v>
      </c>
      <c r="BP563" s="64">
        <f t="shared" ref="BP563:BP576" si="113">IFERROR(1/J563*(Y563/H563),"0")</f>
        <v>0.98076923076923084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540</v>
      </c>
      <c r="Y565" s="770">
        <f t="shared" si="109"/>
        <v>543.84</v>
      </c>
      <c r="Z565" s="36">
        <f>IFERROR(IF(Y565=0,"",ROUNDUP(Y565/H565,0)*0.01196),"")</f>
        <v>1.2318800000000001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576.81818181818176</v>
      </c>
      <c r="BN565" s="64">
        <f t="shared" si="111"/>
        <v>580.91999999999996</v>
      </c>
      <c r="BO565" s="64">
        <f t="shared" si="112"/>
        <v>0.98339160839160833</v>
      </c>
      <c r="BP565" s="64">
        <f t="shared" si="113"/>
        <v>0.99038461538461542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205</v>
      </c>
      <c r="Y567" s="770">
        <f t="shared" si="109"/>
        <v>205.92000000000002</v>
      </c>
      <c r="Z567" s="36">
        <f>IFERROR(IF(Y567=0,"",ROUNDUP(Y567/H567,0)*0.01196),"")</f>
        <v>0.46644000000000002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218.97727272727272</v>
      </c>
      <c r="BN567" s="64">
        <f t="shared" si="111"/>
        <v>219.95999999999998</v>
      </c>
      <c r="BO567" s="64">
        <f t="shared" si="112"/>
        <v>0.37332459207459207</v>
      </c>
      <c r="BP567" s="64">
        <f t="shared" si="113"/>
        <v>0.375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242.80303030303028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244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2.9182400000000004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1282</v>
      </c>
      <c r="Y578" s="771">
        <f>IFERROR(SUM(Y563:Y576),"0")</f>
        <v>1288.3200000000002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17203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17375.240000000002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18218.069473551121</v>
      </c>
      <c r="Y666" s="771">
        <f>IFERROR(SUM(BN22:BN662),"0")</f>
        <v>18400.311999999994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31</v>
      </c>
      <c r="Y667" s="38">
        <f>ROUNDUP(SUM(BP22:BP662),0)</f>
        <v>31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18993.069473551121</v>
      </c>
      <c r="Y668" s="771">
        <f>GrossWeightTotalR+PalletQtyTotalR*25</f>
        <v>19175.311999999994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3299.7992366550684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3330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36.107789999999994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706.6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938.4</v>
      </c>
      <c r="E675" s="46">
        <f>IFERROR(Y99*1,"0")+IFERROR(Y100*1,"0")+IFERROR(Y101*1,"0")+IFERROR(Y105*1,"0")+IFERROR(Y106*1,"0")+IFERROR(Y107*1,"0")+IFERROR(Y108*1,"0")+IFERROR(Y109*1,"0")+IFERROR(Y110*1,"0")</f>
        <v>1335.9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1779.7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417.90000000000003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4815.0000000000009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247.2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522.30000000000007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3054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657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1.32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2899.9200000000005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