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432A93B-CF89-41F9-B3EC-51993E9C55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Y639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Y595" i="1" s="1"/>
  <c r="X589" i="1"/>
  <c r="X588" i="1"/>
  <c r="BO587" i="1"/>
  <c r="BM587" i="1"/>
  <c r="Y587" i="1"/>
  <c r="BP587" i="1" s="1"/>
  <c r="BO586" i="1"/>
  <c r="BM586" i="1"/>
  <c r="Y586" i="1"/>
  <c r="Y588" i="1" s="1"/>
  <c r="P586" i="1"/>
  <c r="X584" i="1"/>
  <c r="X583" i="1"/>
  <c r="BO582" i="1"/>
  <c r="BM582" i="1"/>
  <c r="Y582" i="1"/>
  <c r="BP582" i="1" s="1"/>
  <c r="P582" i="1"/>
  <c r="BO581" i="1"/>
  <c r="BM581" i="1"/>
  <c r="Y581" i="1"/>
  <c r="BP581" i="1" s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BP574" i="1" s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P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BP44" i="1"/>
  <c r="BN44" i="1"/>
  <c r="Z44" i="1"/>
  <c r="Y48" i="1"/>
  <c r="BP52" i="1"/>
  <c r="BN52" i="1"/>
  <c r="Z52" i="1"/>
  <c r="Z53" i="1" s="1"/>
  <c r="Y54" i="1"/>
  <c r="D675" i="1"/>
  <c r="Y65" i="1"/>
  <c r="Y64" i="1"/>
  <c r="BP57" i="1"/>
  <c r="BN57" i="1"/>
  <c r="Z57" i="1"/>
  <c r="H9" i="1"/>
  <c r="B675" i="1"/>
  <c r="X666" i="1"/>
  <c r="X667" i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Y38" i="1"/>
  <c r="C675" i="1"/>
  <c r="Y49" i="1"/>
  <c r="BP42" i="1"/>
  <c r="BN42" i="1"/>
  <c r="Z42" i="1"/>
  <c r="Z48" i="1" s="1"/>
  <c r="BP46" i="1"/>
  <c r="BN46" i="1"/>
  <c r="Z46" i="1"/>
  <c r="Y53" i="1"/>
  <c r="Y669" i="1" s="1"/>
  <c r="BP59" i="1"/>
  <c r="BN59" i="1"/>
  <c r="Z59" i="1"/>
  <c r="Z61" i="1"/>
  <c r="BN61" i="1"/>
  <c r="Z63" i="1"/>
  <c r="BN63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BP220" i="1"/>
  <c r="Z222" i="1"/>
  <c r="BN222" i="1"/>
  <c r="Z224" i="1"/>
  <c r="BN224" i="1"/>
  <c r="Z226" i="1"/>
  <c r="BN226" i="1"/>
  <c r="Z228" i="1"/>
  <c r="BN228" i="1"/>
  <c r="Z234" i="1"/>
  <c r="Z239" i="1" s="1"/>
  <c r="BN234" i="1"/>
  <c r="BP234" i="1"/>
  <c r="Z235" i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Z264" i="1" s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BN366" i="1"/>
  <c r="BP366" i="1"/>
  <c r="BP367" i="1"/>
  <c r="BN367" i="1"/>
  <c r="Z367" i="1"/>
  <c r="BP375" i="1"/>
  <c r="BN375" i="1"/>
  <c r="Z375" i="1"/>
  <c r="Y386" i="1"/>
  <c r="BP383" i="1"/>
  <c r="BN383" i="1"/>
  <c r="Z383" i="1"/>
  <c r="Z386" i="1" s="1"/>
  <c r="Y149" i="1"/>
  <c r="Y165" i="1"/>
  <c r="Y200" i="1"/>
  <c r="Y265" i="1"/>
  <c r="Y282" i="1"/>
  <c r="Y287" i="1"/>
  <c r="Y294" i="1"/>
  <c r="Y303" i="1"/>
  <c r="Y323" i="1"/>
  <c r="Y364" i="1"/>
  <c r="BP369" i="1"/>
  <c r="BN369" i="1"/>
  <c r="Z369" i="1"/>
  <c r="Y371" i="1"/>
  <c r="Y380" i="1"/>
  <c r="BP373" i="1"/>
  <c r="BN373" i="1"/>
  <c r="Z373" i="1"/>
  <c r="Z379" i="1" s="1"/>
  <c r="BP377" i="1"/>
  <c r="BN377" i="1"/>
  <c r="Z377" i="1"/>
  <c r="BP384" i="1"/>
  <c r="BN384" i="1"/>
  <c r="Z384" i="1"/>
  <c r="Z389" i="1"/>
  <c r="Z393" i="1" s="1"/>
  <c r="BN389" i="1"/>
  <c r="BP389" i="1"/>
  <c r="Z390" i="1"/>
  <c r="BN390" i="1"/>
  <c r="Z392" i="1"/>
  <c r="BN392" i="1"/>
  <c r="Y393" i="1"/>
  <c r="Z396" i="1"/>
  <c r="Z399" i="1" s="1"/>
  <c r="BN396" i="1"/>
  <c r="BP396" i="1"/>
  <c r="Z398" i="1"/>
  <c r="BN398" i="1"/>
  <c r="Y399" i="1"/>
  <c r="Z403" i="1"/>
  <c r="Z404" i="1" s="1"/>
  <c r="BN403" i="1"/>
  <c r="BP403" i="1"/>
  <c r="Y404" i="1"/>
  <c r="Z407" i="1"/>
  <c r="Z410" i="1" s="1"/>
  <c r="BN407" i="1"/>
  <c r="BP407" i="1"/>
  <c r="Z409" i="1"/>
  <c r="BN409" i="1"/>
  <c r="Y410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Z464" i="1" s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AB675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Y405" i="1"/>
  <c r="Y425" i="1"/>
  <c r="Y451" i="1"/>
  <c r="Y510" i="1"/>
  <c r="BP540" i="1"/>
  <c r="BN540" i="1"/>
  <c r="Z540" i="1"/>
  <c r="BP544" i="1"/>
  <c r="BN544" i="1"/>
  <c r="Z544" i="1"/>
  <c r="Z554" i="1" s="1"/>
  <c r="BP549" i="1"/>
  <c r="BN549" i="1"/>
  <c r="Z549" i="1"/>
  <c r="Y577" i="1"/>
  <c r="Y578" i="1"/>
  <c r="BP563" i="1"/>
  <c r="BN563" i="1"/>
  <c r="Z563" i="1"/>
  <c r="Z577" i="1" s="1"/>
  <c r="Y531" i="1"/>
  <c r="Y555" i="1"/>
  <c r="Z567" i="1"/>
  <c r="BN567" i="1"/>
  <c r="Z568" i="1"/>
  <c r="BN568" i="1"/>
  <c r="Z571" i="1"/>
  <c r="BN571" i="1"/>
  <c r="Z574" i="1"/>
  <c r="BN574" i="1"/>
  <c r="Z581" i="1"/>
  <c r="BN581" i="1"/>
  <c r="Y584" i="1"/>
  <c r="Y589" i="1"/>
  <c r="Z593" i="1"/>
  <c r="Z594" i="1" s="1"/>
  <c r="BN593" i="1"/>
  <c r="BP593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0" i="1"/>
  <c r="BN580" i="1"/>
  <c r="BP580" i="1"/>
  <c r="Z582" i="1"/>
  <c r="BN582" i="1"/>
  <c r="Z586" i="1"/>
  <c r="Z588" i="1" s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668" i="1" l="1"/>
  <c r="Z617" i="1"/>
  <c r="Z638" i="1"/>
  <c r="Z583" i="1"/>
  <c r="Z495" i="1"/>
  <c r="Z451" i="1"/>
  <c r="Z370" i="1"/>
  <c r="Z216" i="1"/>
  <c r="Z172" i="1"/>
  <c r="Z159" i="1"/>
  <c r="Z148" i="1"/>
  <c r="X668" i="1"/>
  <c r="Z64" i="1"/>
  <c r="Z670" i="1" s="1"/>
  <c r="Y665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<sst xmlns="http://schemas.openxmlformats.org/spreadsheetml/2006/main" count="3132" uniqueCount="1102">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</sst>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7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42</v>
      </c>
      <c r="Y43" s="770">
        <f t="shared" si="6"/>
        <v>43.2</v>
      </c>
      <c r="Z43" s="36">
        <f>IFERROR(IF(Y43=0,"",ROUNDUP(Y43/H43,0)*0.01898),"")</f>
        <v>7.5920000000000001E-2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43.691666666666663</v>
      </c>
      <c r="BN43" s="64">
        <f t="shared" si="8"/>
        <v>44.94</v>
      </c>
      <c r="BO43" s="64">
        <f t="shared" si="9"/>
        <v>6.0763888888888888E-2</v>
      </c>
      <c r="BP43" s="64">
        <f t="shared" si="10"/>
        <v>6.25E-2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3.8888888888888888</v>
      </c>
      <c r="Y48" s="771">
        <f>IFERROR(Y42/H42,"0")+IFERROR(Y43/H43,"0")+IFERROR(Y44/H44,"0")+IFERROR(Y45/H45,"0")+IFERROR(Y46/H46,"0")+IFERROR(Y47/H47,"0")</f>
        <v>4</v>
      </c>
      <c r="Z48" s="771">
        <f>IFERROR(IF(Z42="",0,Z42),"0")+IFERROR(IF(Z43="",0,Z43),"0")+IFERROR(IF(Z44="",0,Z44),"0")+IFERROR(IF(Z45="",0,Z45),"0")+IFERROR(IF(Z46="",0,Z46),"0")+IFERROR(IF(Z47="",0,Z47),"0")</f>
        <v>7.5920000000000001E-2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42</v>
      </c>
      <c r="Y49" s="771">
        <f>IFERROR(SUM(Y42:Y47),"0")</f>
        <v>43.2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7</v>
      </c>
      <c r="Y61" s="770">
        <f t="shared" si="11"/>
        <v>8</v>
      </c>
      <c r="Z61" s="36">
        <f>IFERROR(IF(Y61=0,"",ROUNDUP(Y61/H61,0)*0.00902),"")</f>
        <v>1.804E-2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7.3674999999999997</v>
      </c>
      <c r="BN61" s="64">
        <f t="shared" si="13"/>
        <v>8.42</v>
      </c>
      <c r="BO61" s="64">
        <f t="shared" si="14"/>
        <v>1.3257575757575758E-2</v>
      </c>
      <c r="BP61" s="64">
        <f t="shared" si="15"/>
        <v>1.5151515151515152E-2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1.75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7</v>
      </c>
      <c r="Y65" s="771">
        <f>IFERROR(SUM(Y57:Y63),"0")</f>
        <v>8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45</v>
      </c>
      <c r="Y67" s="770">
        <f>IFERROR(IF(X67="",0,CEILING((X67/$H67),1)*$H67),"")</f>
        <v>54</v>
      </c>
      <c r="Z67" s="36">
        <f>IFERROR(IF(Y67=0,"",ROUNDUP(Y67/H67,0)*0.01898),"")</f>
        <v>9.4899999999999998E-2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46.812499999999993</v>
      </c>
      <c r="BN67" s="64">
        <f>IFERROR(Y67*I67/H67,"0")</f>
        <v>56.17499999999999</v>
      </c>
      <c r="BO67" s="64">
        <f>IFERROR(1/J67*(X67/H67),"0")</f>
        <v>6.5104166666666657E-2</v>
      </c>
      <c r="BP67" s="64">
        <f>IFERROR(1/J67*(Y67/H67),"0")</f>
        <v>7.8125E-2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4.1666666666666661</v>
      </c>
      <c r="Y71" s="771">
        <f>IFERROR(Y67/H67,"0")+IFERROR(Y68/H68,"0")+IFERROR(Y69/H69,"0")+IFERROR(Y70/H70,"0")</f>
        <v>5</v>
      </c>
      <c r="Z71" s="771">
        <f>IFERROR(IF(Z67="",0,Z67),"0")+IFERROR(IF(Z68="",0,Z68),"0")+IFERROR(IF(Z69="",0,Z69),"0")+IFERROR(IF(Z70="",0,Z70),"0")</f>
        <v>9.4899999999999998E-2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45</v>
      </c>
      <c r="Y72" s="771">
        <f>IFERROR(SUM(Y67:Y70),"0")</f>
        <v>54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5</v>
      </c>
      <c r="Y78" s="770">
        <f t="shared" si="16"/>
        <v>5.4</v>
      </c>
      <c r="Z78" s="36">
        <f>IFERROR(IF(Y78=0,"",ROUNDUP(Y78/H78,0)*0.00502),"")</f>
        <v>1.506E-2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5.2777777777777777</v>
      </c>
      <c r="BN78" s="64">
        <f t="shared" si="18"/>
        <v>5.7</v>
      </c>
      <c r="BO78" s="64">
        <f t="shared" si="19"/>
        <v>1.1870845204178538E-2</v>
      </c>
      <c r="BP78" s="64">
        <f t="shared" si="20"/>
        <v>1.2820512820512822E-2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2.7777777777777777</v>
      </c>
      <c r="Y80" s="771">
        <f>IFERROR(Y74/H74,"0")+IFERROR(Y75/H75,"0")+IFERROR(Y76/H76,"0")+IFERROR(Y77/H77,"0")+IFERROR(Y78/H78,"0")+IFERROR(Y79/H79,"0")</f>
        <v>3</v>
      </c>
      <c r="Z80" s="771">
        <f>IFERROR(IF(Z74="",0,Z74),"0")+IFERROR(IF(Z75="",0,Z75),"0")+IFERROR(IF(Z76="",0,Z76),"0")+IFERROR(IF(Z77="",0,Z77),"0")+IFERROR(IF(Z78="",0,Z78),"0")+IFERROR(IF(Z79="",0,Z79),"0")</f>
        <v>1.506E-2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5</v>
      </c>
      <c r="Y81" s="771">
        <f>IFERROR(SUM(Y74:Y79),"0")</f>
        <v>5.4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74</v>
      </c>
      <c r="Y99" s="770">
        <f>IFERROR(IF(X99="",0,CEILING((X99/$H99),1)*$H99),"")</f>
        <v>75.600000000000009</v>
      </c>
      <c r="Z99" s="36">
        <f>IFERROR(IF(Y99=0,"",ROUNDUP(Y99/H99,0)*0.01898),"")</f>
        <v>0.13286000000000001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76.980555555555554</v>
      </c>
      <c r="BN99" s="64">
        <f>IFERROR(Y99*I99/H99,"0")</f>
        <v>78.64500000000001</v>
      </c>
      <c r="BO99" s="64">
        <f>IFERROR(1/J99*(X99/H99),"0")</f>
        <v>0.10706018518518517</v>
      </c>
      <c r="BP99" s="64">
        <f>IFERROR(1/J99*(Y99/H99),"0")</f>
        <v>0.109375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6.8518518518518512</v>
      </c>
      <c r="Y102" s="771">
        <f>IFERROR(Y99/H99,"0")+IFERROR(Y100/H100,"0")+IFERROR(Y101/H101,"0")</f>
        <v>7</v>
      </c>
      <c r="Z102" s="771">
        <f>IFERROR(IF(Z99="",0,Z99),"0")+IFERROR(IF(Z100="",0,Z100),"0")+IFERROR(IF(Z101="",0,Z101),"0")</f>
        <v>0.13286000000000001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74</v>
      </c>
      <c r="Y103" s="771">
        <f>IFERROR(SUM(Y99:Y101),"0")</f>
        <v>75.600000000000009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51</v>
      </c>
      <c r="Y107" s="770">
        <f t="shared" si="26"/>
        <v>51.300000000000004</v>
      </c>
      <c r="Z107" s="36">
        <f>IFERROR(IF(Y107=0,"",ROUNDUP(Y107/H107,0)*0.00651),"")</f>
        <v>0.12369000000000001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55.759999999999991</v>
      </c>
      <c r="BN107" s="64">
        <f t="shared" si="28"/>
        <v>56.088000000000001</v>
      </c>
      <c r="BO107" s="64">
        <f t="shared" si="29"/>
        <v>0.10378510378510379</v>
      </c>
      <c r="BP107" s="64">
        <f t="shared" si="30"/>
        <v>0.1043956043956044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11</v>
      </c>
      <c r="Y109" s="770">
        <f t="shared" si="26"/>
        <v>13.5</v>
      </c>
      <c r="Z109" s="36">
        <f>IFERROR(IF(Y109=0,"",ROUNDUP(Y109/H109,0)*0.00902),"")</f>
        <v>4.5100000000000001E-2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12.173333333333334</v>
      </c>
      <c r="BN109" s="64">
        <f t="shared" si="28"/>
        <v>14.94</v>
      </c>
      <c r="BO109" s="64">
        <f t="shared" si="29"/>
        <v>3.0864197530864196E-2</v>
      </c>
      <c r="BP109" s="64">
        <f t="shared" si="30"/>
        <v>3.787878787878788E-2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22.962962962962962</v>
      </c>
      <c r="Y111" s="771">
        <f>IFERROR(Y105/H105,"0")+IFERROR(Y106/H106,"0")+IFERROR(Y107/H107,"0")+IFERROR(Y108/H108,"0")+IFERROR(Y109/H109,"0")+IFERROR(Y110/H110,"0")</f>
        <v>24</v>
      </c>
      <c r="Z111" s="771">
        <f>IFERROR(IF(Z105="",0,Z105),"0")+IFERROR(IF(Z106="",0,Z106),"0")+IFERROR(IF(Z107="",0,Z107),"0")+IFERROR(IF(Z108="",0,Z108),"0")+IFERROR(IF(Z109="",0,Z109),"0")+IFERROR(IF(Z110="",0,Z110),"0")</f>
        <v>0.16879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62</v>
      </c>
      <c r="Y112" s="771">
        <f>IFERROR(SUM(Y105:Y110),"0")</f>
        <v>64.800000000000011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75</v>
      </c>
      <c r="Y116" s="770">
        <f>IFERROR(IF(X116="",0,CEILING((X116/$H116),1)*$H116),"")</f>
        <v>78.399999999999991</v>
      </c>
      <c r="Z116" s="36">
        <f>IFERROR(IF(Y116=0,"",ROUNDUP(Y116/H116,0)*0.01898),"")</f>
        <v>0.13286000000000001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77.912946428571431</v>
      </c>
      <c r="BN116" s="64">
        <f>IFERROR(Y116*I116/H116,"0")</f>
        <v>81.444999999999993</v>
      </c>
      <c r="BO116" s="64">
        <f>IFERROR(1/J116*(X116/H116),"0")</f>
        <v>0.10463169642857144</v>
      </c>
      <c r="BP116" s="64">
        <f>IFERROR(1/J116*(Y116/H116),"0")</f>
        <v>0.109375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32</v>
      </c>
      <c r="Y118" s="770">
        <f>IFERROR(IF(X118="",0,CEILING((X118/$H118),1)*$H118),"")</f>
        <v>36</v>
      </c>
      <c r="Z118" s="36">
        <f>IFERROR(IF(Y118=0,"",ROUNDUP(Y118/H118,0)*0.00902),"")</f>
        <v>7.2160000000000002E-2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33.493333333333332</v>
      </c>
      <c r="BN118" s="64">
        <f>IFERROR(Y118*I118/H118,"0")</f>
        <v>37.68</v>
      </c>
      <c r="BO118" s="64">
        <f>IFERROR(1/J118*(X118/H118),"0")</f>
        <v>5.387205387205387E-2</v>
      </c>
      <c r="BP118" s="64">
        <f>IFERROR(1/J118*(Y118/H118),"0")</f>
        <v>6.0606060606060608E-2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13.807539682539684</v>
      </c>
      <c r="Y120" s="771">
        <f>IFERROR(Y115/H115,"0")+IFERROR(Y116/H116,"0")+IFERROR(Y117/H117,"0")+IFERROR(Y118/H118,"0")+IFERROR(Y119/H119,"0")</f>
        <v>15</v>
      </c>
      <c r="Z120" s="771">
        <f>IFERROR(IF(Z115="",0,Z115),"0")+IFERROR(IF(Z116="",0,Z116),"0")+IFERROR(IF(Z117="",0,Z117),"0")+IFERROR(IF(Z118="",0,Z118),"0")+IFERROR(IF(Z119="",0,Z119),"0")</f>
        <v>0.20502000000000001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107</v>
      </c>
      <c r="Y121" s="771">
        <f>IFERROR(SUM(Y115:Y119),"0")</f>
        <v>114.39999999999999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27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28.087499999999995</v>
      </c>
      <c r="BN123" s="64">
        <f>IFERROR(Y123*I123/H123,"0")</f>
        <v>33.705000000000005</v>
      </c>
      <c r="BO123" s="64">
        <f>IFERROR(1/J123*(X123/H123),"0")</f>
        <v>3.90625E-2</v>
      </c>
      <c r="BP123" s="64">
        <f>IFERROR(1/J123*(Y123/H123),"0")</f>
        <v>4.6875000000000007E-2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4</v>
      </c>
      <c r="Y125" s="770">
        <f>IFERROR(IF(X125="",0,CEILING((X125/$H125),1)*$H125),"")</f>
        <v>4.8</v>
      </c>
      <c r="Z125" s="36">
        <f>IFERROR(IF(Y125=0,"",ROUNDUP(Y125/H125,0)*0.00651),"")</f>
        <v>1.302E-2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4.3000000000000007</v>
      </c>
      <c r="BN125" s="64">
        <f>IFERROR(Y125*I125/H125,"0")</f>
        <v>5.16</v>
      </c>
      <c r="BO125" s="64">
        <f>IFERROR(1/J125*(X125/H125),"0")</f>
        <v>9.1575091575091579E-3</v>
      </c>
      <c r="BP125" s="64">
        <f>IFERROR(1/J125*(Y125/H125),"0")</f>
        <v>1.098901098901099E-2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4.166666666666667</v>
      </c>
      <c r="Y126" s="771">
        <f>IFERROR(Y123/H123,"0")+IFERROR(Y124/H124,"0")+IFERROR(Y125/H125,"0")</f>
        <v>5</v>
      </c>
      <c r="Z126" s="771">
        <f>IFERROR(IF(Z123="",0,Z123),"0")+IFERROR(IF(Z124="",0,Z124),"0")+IFERROR(IF(Z125="",0,Z125),"0")</f>
        <v>6.9960000000000008E-2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31</v>
      </c>
      <c r="Y127" s="771">
        <f>IFERROR(SUM(Y123:Y125),"0")</f>
        <v>37.200000000000003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46</v>
      </c>
      <c r="Y129" s="770">
        <f t="shared" ref="Y129:Y135" si="31">IFERROR(IF(X129="",0,CEILING((X129/$H129),1)*$H129),"")</f>
        <v>50.400000000000006</v>
      </c>
      <c r="Z129" s="36">
        <f>IFERROR(IF(Y129=0,"",ROUNDUP(Y129/H129,0)*0.01898),"")</f>
        <v>0.11388000000000001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48.809285714285714</v>
      </c>
      <c r="BN129" s="64">
        <f t="shared" ref="BN129:BN135" si="33">IFERROR(Y129*I129/H129,"0")</f>
        <v>53.478000000000002</v>
      </c>
      <c r="BO129" s="64">
        <f t="shared" ref="BO129:BO135" si="34">IFERROR(1/J129*(X129/H129),"0")</f>
        <v>8.5565476190476192E-2</v>
      </c>
      <c r="BP129" s="64">
        <f t="shared" ref="BP129:BP135" si="35">IFERROR(1/J129*(Y129/H129),"0")</f>
        <v>9.375E-2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43</v>
      </c>
      <c r="Y133" s="770">
        <f t="shared" si="31"/>
        <v>43.2</v>
      </c>
      <c r="Z133" s="36">
        <f>IFERROR(IF(Y133=0,"",ROUNDUP(Y133/H133,0)*0.00651),"")</f>
        <v>0.10416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47.013333333333328</v>
      </c>
      <c r="BN133" s="64">
        <f t="shared" si="33"/>
        <v>47.231999999999999</v>
      </c>
      <c r="BO133" s="64">
        <f t="shared" si="34"/>
        <v>8.7505087505087509E-2</v>
      </c>
      <c r="BP133" s="64">
        <f t="shared" si="35"/>
        <v>8.7912087912087919E-2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21.402116402116402</v>
      </c>
      <c r="Y136" s="771">
        <f>IFERROR(Y129/H129,"0")+IFERROR(Y130/H130,"0")+IFERROR(Y131/H131,"0")+IFERROR(Y132/H132,"0")+IFERROR(Y133/H133,"0")+IFERROR(Y134/H134,"0")+IFERROR(Y135/H135,"0")</f>
        <v>22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0.21804000000000001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89</v>
      </c>
      <c r="Y137" s="771">
        <f>IFERROR(SUM(Y129:Y135),"0")</f>
        <v>93.600000000000009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117</v>
      </c>
      <c r="Y186" s="770">
        <f t="shared" ref="Y186:Y193" si="36">IFERROR(IF(X186="",0,CEILING((X186/$H186),1)*$H186),"")</f>
        <v>117.60000000000001</v>
      </c>
      <c r="Z186" s="36">
        <f>IFERROR(IF(Y186=0,"",ROUNDUP(Y186/H186,0)*0.00902),"")</f>
        <v>0.25256000000000001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124.52142857142857</v>
      </c>
      <c r="BN186" s="64">
        <f t="shared" ref="BN186:BN193" si="38">IFERROR(Y186*I186/H186,"0")</f>
        <v>125.16</v>
      </c>
      <c r="BO186" s="64">
        <f t="shared" ref="BO186:BO193" si="39">IFERROR(1/J186*(X186/H186),"0")</f>
        <v>0.21103896103896105</v>
      </c>
      <c r="BP186" s="64">
        <f t="shared" ref="BP186:BP193" si="40">IFERROR(1/J186*(Y186/H186),"0")</f>
        <v>0.21212121212121213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106</v>
      </c>
      <c r="Y188" s="770">
        <f t="shared" si="36"/>
        <v>109.2</v>
      </c>
      <c r="Z188" s="36">
        <f>IFERROR(IF(Y188=0,"",ROUNDUP(Y188/H188,0)*0.00902),"")</f>
        <v>0.23452000000000001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111.3</v>
      </c>
      <c r="BN188" s="64">
        <f t="shared" si="38"/>
        <v>114.66</v>
      </c>
      <c r="BO188" s="64">
        <f t="shared" si="39"/>
        <v>0.1911976911976912</v>
      </c>
      <c r="BP188" s="64">
        <f t="shared" si="40"/>
        <v>0.19696969696969696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13</v>
      </c>
      <c r="Y189" s="770">
        <f t="shared" si="36"/>
        <v>14.700000000000001</v>
      </c>
      <c r="Z189" s="36">
        <f>IFERROR(IF(Y189=0,"",ROUNDUP(Y189/H189,0)*0.00502),"")</f>
        <v>3.5140000000000005E-2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13.804761904761904</v>
      </c>
      <c r="BN189" s="64">
        <f t="shared" si="38"/>
        <v>15.61</v>
      </c>
      <c r="BO189" s="64">
        <f t="shared" si="39"/>
        <v>2.6455026455026454E-2</v>
      </c>
      <c r="BP189" s="64">
        <f t="shared" si="40"/>
        <v>2.9914529914529919E-2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22</v>
      </c>
      <c r="Y191" s="770">
        <f t="shared" si="36"/>
        <v>23.1</v>
      </c>
      <c r="Z191" s="36">
        <f>IFERROR(IF(Y191=0,"",ROUNDUP(Y191/H191,0)*0.00502),"")</f>
        <v>5.5220000000000005E-2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23.047619047619051</v>
      </c>
      <c r="BN191" s="64">
        <f t="shared" si="38"/>
        <v>24.200000000000003</v>
      </c>
      <c r="BO191" s="64">
        <f t="shared" si="39"/>
        <v>4.4770044770044773E-2</v>
      </c>
      <c r="BP191" s="64">
        <f t="shared" si="40"/>
        <v>4.7008547008547015E-2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69.761904761904759</v>
      </c>
      <c r="Y194" s="771">
        <f>IFERROR(Y186/H186,"0")+IFERROR(Y187/H187,"0")+IFERROR(Y188/H188,"0")+IFERROR(Y189/H189,"0")+IFERROR(Y190/H190,"0")+IFERROR(Y191/H191,"0")+IFERROR(Y192/H192,"0")+IFERROR(Y193/H193,"0")</f>
        <v>72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0.57744000000000006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258</v>
      </c>
      <c r="Y195" s="771">
        <f>IFERROR(SUM(Y186:Y193),"0")</f>
        <v>264.60000000000002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159</v>
      </c>
      <c r="Y211" s="770">
        <f t="shared" si="41"/>
        <v>162</v>
      </c>
      <c r="Z211" s="36">
        <f>IFERROR(IF(Y211=0,"",ROUNDUP(Y211/H211,0)*0.00902),"")</f>
        <v>0.27060000000000001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165.18333333333334</v>
      </c>
      <c r="BN211" s="64">
        <f t="shared" si="43"/>
        <v>168.3</v>
      </c>
      <c r="BO211" s="64">
        <f t="shared" si="44"/>
        <v>0.22306397306397305</v>
      </c>
      <c r="BP211" s="64">
        <f t="shared" si="45"/>
        <v>0.22727272727272727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13</v>
      </c>
      <c r="Y215" s="770">
        <f t="shared" si="41"/>
        <v>14.4</v>
      </c>
      <c r="Z215" s="36">
        <f>IFERROR(IF(Y215=0,"",ROUNDUP(Y215/H215,0)*0.00502),"")</f>
        <v>4.0160000000000001E-2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13.722222222222221</v>
      </c>
      <c r="BN215" s="64">
        <f t="shared" si="43"/>
        <v>15.2</v>
      </c>
      <c r="BO215" s="64">
        <f t="shared" si="44"/>
        <v>3.0864197530864203E-2</v>
      </c>
      <c r="BP215" s="64">
        <f t="shared" si="45"/>
        <v>3.4188034188034191E-2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58.888888888888886</v>
      </c>
      <c r="Y216" s="771">
        <f>IFERROR(Y208/H208,"0")+IFERROR(Y209/H209,"0")+IFERROR(Y210/H210,"0")+IFERROR(Y211/H211,"0")+IFERROR(Y212/H212,"0")+IFERROR(Y213/H213,"0")+IFERROR(Y214/H214,"0")+IFERROR(Y215/H215,"0")</f>
        <v>61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0.51822000000000001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292</v>
      </c>
      <c r="Y217" s="771">
        <f>IFERROR(SUM(Y208:Y215),"0")</f>
        <v>300.59999999999997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52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55.46</v>
      </c>
      <c r="BN220" s="64">
        <f t="shared" si="48"/>
        <v>58.233000000000011</v>
      </c>
      <c r="BO220" s="64">
        <f t="shared" si="49"/>
        <v>0.10416666666666667</v>
      </c>
      <c r="BP220" s="64">
        <f t="shared" si="50"/>
        <v>0.109375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63</v>
      </c>
      <c r="Y222" s="770">
        <f t="shared" si="46"/>
        <v>69.599999999999994</v>
      </c>
      <c r="Z222" s="36">
        <f>IFERROR(IF(Y222=0,"",ROUNDUP(Y222/H222,0)*0.01898),"")</f>
        <v>0.15184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66.758275862068956</v>
      </c>
      <c r="BN222" s="64">
        <f t="shared" si="48"/>
        <v>73.751999999999995</v>
      </c>
      <c r="BO222" s="64">
        <f t="shared" si="49"/>
        <v>0.11314655172413794</v>
      </c>
      <c r="BP222" s="64">
        <f t="shared" si="50"/>
        <v>0.125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77</v>
      </c>
      <c r="Y223" s="770">
        <f t="shared" si="46"/>
        <v>79.2</v>
      </c>
      <c r="Z223" s="36">
        <f t="shared" ref="Z223:Z229" si="51">IFERROR(IF(Y223=0,"",ROUNDUP(Y223/H223,0)*0.00651),"")</f>
        <v>0.21482999999999999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85.662500000000009</v>
      </c>
      <c r="BN223" s="64">
        <f t="shared" si="48"/>
        <v>88.11</v>
      </c>
      <c r="BO223" s="64">
        <f t="shared" si="49"/>
        <v>0.17628205128205132</v>
      </c>
      <c r="BP223" s="64">
        <f t="shared" si="50"/>
        <v>0.18131868131868134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106</v>
      </c>
      <c r="Y225" s="770">
        <f t="shared" si="46"/>
        <v>108</v>
      </c>
      <c r="Z225" s="36">
        <f t="shared" si="51"/>
        <v>0.29294999999999999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117.13000000000001</v>
      </c>
      <c r="BN225" s="64">
        <f t="shared" si="48"/>
        <v>119.34</v>
      </c>
      <c r="BO225" s="64">
        <f t="shared" si="49"/>
        <v>0.24267399267399273</v>
      </c>
      <c r="BP225" s="64">
        <f t="shared" si="50"/>
        <v>0.24725274725274726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109</v>
      </c>
      <c r="Y226" s="770">
        <f t="shared" si="46"/>
        <v>110.39999999999999</v>
      </c>
      <c r="Z226" s="36">
        <f t="shared" si="51"/>
        <v>0.29946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120.44500000000002</v>
      </c>
      <c r="BN226" s="64">
        <f t="shared" si="48"/>
        <v>121.992</v>
      </c>
      <c r="BO226" s="64">
        <f t="shared" si="49"/>
        <v>0.2495421245421246</v>
      </c>
      <c r="BP226" s="64">
        <f t="shared" si="50"/>
        <v>0.25274725274725279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41</v>
      </c>
      <c r="Y228" s="770">
        <f t="shared" si="46"/>
        <v>43.199999999999996</v>
      </c>
      <c r="Z228" s="36">
        <f t="shared" si="51"/>
        <v>0.11718000000000001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45.305</v>
      </c>
      <c r="BN228" s="64">
        <f t="shared" si="48"/>
        <v>47.736000000000004</v>
      </c>
      <c r="BO228" s="64">
        <f t="shared" si="49"/>
        <v>9.3864468864468878E-2</v>
      </c>
      <c r="BP228" s="64">
        <f t="shared" si="50"/>
        <v>9.8901098901098911E-2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60</v>
      </c>
      <c r="Y229" s="770">
        <f t="shared" si="46"/>
        <v>60</v>
      </c>
      <c r="Z229" s="36">
        <f t="shared" si="51"/>
        <v>0.16275000000000001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66.45</v>
      </c>
      <c r="BN229" s="64">
        <f t="shared" si="48"/>
        <v>66.45</v>
      </c>
      <c r="BO229" s="64">
        <f t="shared" si="49"/>
        <v>0.13736263736263737</v>
      </c>
      <c r="BP229" s="64">
        <f t="shared" si="50"/>
        <v>0.13736263736263737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177.65804597701154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182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1.3718700000000001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508</v>
      </c>
      <c r="Y231" s="771">
        <f>IFERROR(SUM(Y219:Y229),"0")</f>
        <v>525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15</v>
      </c>
      <c r="Y237" s="770">
        <f t="shared" si="52"/>
        <v>16.8</v>
      </c>
      <c r="Z237" s="36">
        <f>IFERROR(IF(Y237=0,"",ROUNDUP(Y237/H237,0)*0.00651),"")</f>
        <v>4.5569999999999999E-2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16.575000000000003</v>
      </c>
      <c r="BN237" s="64">
        <f t="shared" si="54"/>
        <v>18.564000000000004</v>
      </c>
      <c r="BO237" s="64">
        <f t="shared" si="55"/>
        <v>3.4340659340659344E-2</v>
      </c>
      <c r="BP237" s="64">
        <f t="shared" si="56"/>
        <v>3.8461538461538471E-2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31</v>
      </c>
      <c r="Y238" s="770">
        <f t="shared" si="52"/>
        <v>31.2</v>
      </c>
      <c r="Z238" s="36">
        <f>IFERROR(IF(Y238=0,"",ROUNDUP(Y238/H238,0)*0.00651),"")</f>
        <v>8.4629999999999997E-2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34.255000000000003</v>
      </c>
      <c r="BN238" s="64">
        <f t="shared" si="54"/>
        <v>34.476000000000006</v>
      </c>
      <c r="BO238" s="64">
        <f t="shared" si="55"/>
        <v>7.0970695970695982E-2</v>
      </c>
      <c r="BP238" s="64">
        <f t="shared" si="56"/>
        <v>7.1428571428571438E-2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19.166666666666668</v>
      </c>
      <c r="Y239" s="771">
        <f>IFERROR(Y233/H233,"0")+IFERROR(Y234/H234,"0")+IFERROR(Y235/H235,"0")+IFERROR(Y236/H236,"0")+IFERROR(Y237/H237,"0")+IFERROR(Y238/H238,"0")</f>
        <v>20</v>
      </c>
      <c r="Z239" s="771">
        <f>IFERROR(IF(Z233="",0,Z233),"0")+IFERROR(IF(Z234="",0,Z234),"0")+IFERROR(IF(Z235="",0,Z235),"0")+IFERROR(IF(Z236="",0,Z236),"0")+IFERROR(IF(Z237="",0,Z237),"0")+IFERROR(IF(Z238="",0,Z238),"0")</f>
        <v>0.13019999999999998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46</v>
      </c>
      <c r="Y240" s="771">
        <f>IFERROR(SUM(Y233:Y238),"0")</f>
        <v>48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25</v>
      </c>
      <c r="Y300" s="770">
        <f t="shared" si="72"/>
        <v>26.4</v>
      </c>
      <c r="Z300" s="36">
        <f>IFERROR(IF(Y300=0,"",ROUNDUP(Y300/H300,0)*0.00651),"")</f>
        <v>7.1610000000000007E-2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27.625</v>
      </c>
      <c r="BN300" s="64">
        <f t="shared" si="74"/>
        <v>29.172000000000001</v>
      </c>
      <c r="BO300" s="64">
        <f t="shared" si="75"/>
        <v>5.7234432234432246E-2</v>
      </c>
      <c r="BP300" s="64">
        <f t="shared" si="76"/>
        <v>6.0439560439560447E-2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38</v>
      </c>
      <c r="Y301" s="770">
        <f t="shared" si="72"/>
        <v>38.4</v>
      </c>
      <c r="Z301" s="36">
        <f>IFERROR(IF(Y301=0,"",ROUNDUP(Y301/H301,0)*0.00651),"")</f>
        <v>0.10416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40.85</v>
      </c>
      <c r="BN301" s="64">
        <f t="shared" si="74"/>
        <v>41.28</v>
      </c>
      <c r="BO301" s="64">
        <f t="shared" si="75"/>
        <v>8.6996336996337006E-2</v>
      </c>
      <c r="BP301" s="64">
        <f t="shared" si="76"/>
        <v>8.7912087912087919E-2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26.25</v>
      </c>
      <c r="Y303" s="771">
        <f>IFERROR(Y297/H297,"0")+IFERROR(Y298/H298,"0")+IFERROR(Y299/H299,"0")+IFERROR(Y300/H300,"0")+IFERROR(Y301/H301,"0")+IFERROR(Y302/H302,"0")</f>
        <v>27</v>
      </c>
      <c r="Z303" s="771">
        <f>IFERROR(IF(Z297="",0,Z297),"0")+IFERROR(IF(Z298="",0,Z298),"0")+IFERROR(IF(Z299="",0,Z299),"0")+IFERROR(IF(Z300="",0,Z300),"0")+IFERROR(IF(Z301="",0,Z301),"0")+IFERROR(IF(Z302="",0,Z302),"0")</f>
        <v>0.17577000000000001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63</v>
      </c>
      <c r="Y304" s="771">
        <f>IFERROR(SUM(Y297:Y302),"0")</f>
        <v>64.8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77</v>
      </c>
      <c r="Y383" s="770">
        <f>IFERROR(IF(X383="",0,CEILING((X383/$H383),1)*$H383),"")</f>
        <v>78</v>
      </c>
      <c r="Z383" s="36">
        <f>IFERROR(IF(Y383=0,"",ROUNDUP(Y383/H383,0)*0.01898),"")</f>
        <v>0.1898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82.123461538461555</v>
      </c>
      <c r="BN383" s="64">
        <f>IFERROR(Y383*I383/H383,"0")</f>
        <v>83.190000000000012</v>
      </c>
      <c r="BO383" s="64">
        <f>IFERROR(1/J383*(X383/H383),"0")</f>
        <v>0.15424679487179488</v>
      </c>
      <c r="BP383" s="64">
        <f>IFERROR(1/J383*(Y383/H383),"0")</f>
        <v>0.15625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39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41.409642857142856</v>
      </c>
      <c r="BN385" s="64">
        <f>IFERROR(Y385*I385/H385,"0")</f>
        <v>44.594999999999999</v>
      </c>
      <c r="BO385" s="64">
        <f>IFERROR(1/J385*(X385/H385),"0")</f>
        <v>7.2544642857142849E-2</v>
      </c>
      <c r="BP385" s="64">
        <f>IFERROR(1/J385*(Y385/H385),"0")</f>
        <v>7.8125E-2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14.514652014652015</v>
      </c>
      <c r="Y386" s="771">
        <f>IFERROR(Y382/H382,"0")+IFERROR(Y383/H383,"0")+IFERROR(Y384/H384,"0")+IFERROR(Y385/H385,"0")</f>
        <v>15</v>
      </c>
      <c r="Z386" s="771">
        <f>IFERROR(IF(Z382="",0,Z382),"0")+IFERROR(IF(Z383="",0,Z383),"0")+IFERROR(IF(Z384="",0,Z384),"0")+IFERROR(IF(Z385="",0,Z385),"0")</f>
        <v>0.28470000000000001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116</v>
      </c>
      <c r="Y387" s="771">
        <f>IFERROR(SUM(Y382:Y385),"0")</f>
        <v>120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4</v>
      </c>
      <c r="Y391" s="770">
        <f>IFERROR(IF(X391="",0,CEILING((X391/$H391),1)*$H391),"")</f>
        <v>5.0999999999999996</v>
      </c>
      <c r="Z391" s="36">
        <f>IFERROR(IF(Y391=0,"",ROUNDUP(Y391/H391,0)*0.00651),"")</f>
        <v>1.302E-2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4.6352941176470592</v>
      </c>
      <c r="BN391" s="64">
        <f>IFERROR(Y391*I391/H391,"0")</f>
        <v>5.91</v>
      </c>
      <c r="BO391" s="64">
        <f>IFERROR(1/J391*(X391/H391),"0")</f>
        <v>8.6188321482439153E-3</v>
      </c>
      <c r="BP391" s="64">
        <f>IFERROR(1/J391*(Y391/H391),"0")</f>
        <v>1.098901098901099E-2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6</v>
      </c>
      <c r="Y392" s="770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6.7764705882352949</v>
      </c>
      <c r="BN392" s="64">
        <f>IFERROR(Y392*I392/H392,"0")</f>
        <v>8.6399999999999988</v>
      </c>
      <c r="BO392" s="64">
        <f>IFERROR(1/J392*(X392/H392),"0")</f>
        <v>1.292824822236587E-2</v>
      </c>
      <c r="BP392" s="64">
        <f>IFERROR(1/J392*(Y392/H392),"0")</f>
        <v>1.6483516483516484E-2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3.9215686274509807</v>
      </c>
      <c r="Y393" s="771">
        <f>IFERROR(Y389/H389,"0")+IFERROR(Y390/H390,"0")+IFERROR(Y391/H391,"0")+IFERROR(Y392/H392,"0")</f>
        <v>5</v>
      </c>
      <c r="Z393" s="771">
        <f>IFERROR(IF(Z389="",0,Z389),"0")+IFERROR(IF(Z390="",0,Z390),"0")+IFERROR(IF(Z391="",0,Z391),"0")+IFERROR(IF(Z392="",0,Z392),"0")</f>
        <v>3.2549999999999996E-2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10</v>
      </c>
      <c r="Y394" s="771">
        <f>IFERROR(SUM(Y389:Y392),"0")</f>
        <v>12.75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2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2.2533333333333334</v>
      </c>
      <c r="BN403" s="64">
        <f>IFERROR(Y403*I403/H403,"0")</f>
        <v>4.056</v>
      </c>
      <c r="BO403" s="64">
        <f>IFERROR(1/J403*(X403/H403),"0")</f>
        <v>6.1050061050061059E-3</v>
      </c>
      <c r="BP403" s="64">
        <f>IFERROR(1/J403*(Y403/H403),"0")</f>
        <v>1.098901098901099E-2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1.1111111111111112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2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413</v>
      </c>
      <c r="Y416" s="770">
        <f t="shared" si="87"/>
        <v>420</v>
      </c>
      <c r="Z416" s="36">
        <f>IFERROR(IF(Y416=0,"",ROUNDUP(Y416/H416,0)*0.02175),"")</f>
        <v>0.60899999999999999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426.21600000000001</v>
      </c>
      <c r="BN416" s="64">
        <f t="shared" si="89"/>
        <v>433.44</v>
      </c>
      <c r="BO416" s="64">
        <f t="shared" si="90"/>
        <v>0.57361111111111107</v>
      </c>
      <c r="BP416" s="64">
        <f t="shared" si="91"/>
        <v>0.58333333333333326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273</v>
      </c>
      <c r="Y418" s="770">
        <f t="shared" si="87"/>
        <v>285</v>
      </c>
      <c r="Z418" s="36">
        <f>IFERROR(IF(Y418=0,"",ROUNDUP(Y418/H418,0)*0.02175),"")</f>
        <v>0.41324999999999995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281.73599999999999</v>
      </c>
      <c r="BN418" s="64">
        <f t="shared" si="89"/>
        <v>294.12</v>
      </c>
      <c r="BO418" s="64">
        <f t="shared" si="90"/>
        <v>0.37916666666666665</v>
      </c>
      <c r="BP418" s="64">
        <f t="shared" si="91"/>
        <v>0.39583333333333331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466</v>
      </c>
      <c r="Y420" s="770">
        <f t="shared" si="87"/>
        <v>480</v>
      </c>
      <c r="Z420" s="36">
        <f>IFERROR(IF(Y420=0,"",ROUNDUP(Y420/H420,0)*0.02175),"")</f>
        <v>0.69599999999999995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480.91200000000003</v>
      </c>
      <c r="BN420" s="64">
        <f t="shared" si="89"/>
        <v>495.36</v>
      </c>
      <c r="BO420" s="64">
        <f t="shared" si="90"/>
        <v>0.64722222222222214</v>
      </c>
      <c r="BP420" s="64">
        <f t="shared" si="91"/>
        <v>0.66666666666666663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76.8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79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1.7182499999999998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1152</v>
      </c>
      <c r="Y426" s="771">
        <f>IFERROR(SUM(Y415:Y424),"0")</f>
        <v>1185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411</v>
      </c>
      <c r="Y428" s="770">
        <f>IFERROR(IF(X428="",0,CEILING((X428/$H428),1)*$H428),"")</f>
        <v>420</v>
      </c>
      <c r="Z428" s="36">
        <f>IFERROR(IF(Y428=0,"",ROUNDUP(Y428/H428,0)*0.02175),"")</f>
        <v>0.60899999999999999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424.15199999999999</v>
      </c>
      <c r="BN428" s="64">
        <f>IFERROR(Y428*I428/H428,"0")</f>
        <v>433.44</v>
      </c>
      <c r="BO428" s="64">
        <f>IFERROR(1/J428*(X428/H428),"0")</f>
        <v>0.5708333333333333</v>
      </c>
      <c r="BP428" s="64">
        <f>IFERROR(1/J428*(Y428/H428),"0")</f>
        <v>0.58333333333333326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27.4</v>
      </c>
      <c r="Y430" s="771">
        <f>IFERROR(Y428/H428,"0")+IFERROR(Y429/H429,"0")</f>
        <v>28</v>
      </c>
      <c r="Z430" s="771">
        <f>IFERROR(IF(Z428="",0,Z428),"0")+IFERROR(IF(Z429="",0,Z429),"0")</f>
        <v>0.60899999999999999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411</v>
      </c>
      <c r="Y431" s="771">
        <f>IFERROR(SUM(Y428:Y429),"0")</f>
        <v>420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14</v>
      </c>
      <c r="Y438" s="770">
        <f>IFERROR(IF(X438="",0,CEILING((X438/$H438),1)*$H438),"")</f>
        <v>18</v>
      </c>
      <c r="Z438" s="36">
        <f>IFERROR(IF(Y438=0,"",ROUNDUP(Y438/H438,0)*0.01898),"")</f>
        <v>3.7960000000000001E-2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14.807333333333332</v>
      </c>
      <c r="BN438" s="64">
        <f>IFERROR(Y438*I438/H438,"0")</f>
        <v>19.038</v>
      </c>
      <c r="BO438" s="64">
        <f>IFERROR(1/J438*(X438/H438),"0")</f>
        <v>2.4305555555555556E-2</v>
      </c>
      <c r="BP438" s="64">
        <f>IFERROR(1/J438*(Y438/H438),"0")</f>
        <v>3.125E-2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1.5555555555555556</v>
      </c>
      <c r="Y439" s="771">
        <f>IFERROR(Y438/H438,"0")</f>
        <v>2</v>
      </c>
      <c r="Z439" s="771">
        <f>IFERROR(IF(Z438="",0,Z438),"0")</f>
        <v>3.7960000000000001E-2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14</v>
      </c>
      <c r="Y440" s="771">
        <f>IFERROR(SUM(Y438:Y438),"0")</f>
        <v>18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120</v>
      </c>
      <c r="Y459" s="770">
        <f>IFERROR(IF(X459="",0,CEILING((X459/$H459),1)*$H459),"")</f>
        <v>126</v>
      </c>
      <c r="Z459" s="36">
        <f>IFERROR(IF(Y459=0,"",ROUNDUP(Y459/H459,0)*0.01898),"")</f>
        <v>0.26572000000000001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126.92</v>
      </c>
      <c r="BN459" s="64">
        <f>IFERROR(Y459*I459/H459,"0")</f>
        <v>133.26599999999999</v>
      </c>
      <c r="BO459" s="64">
        <f>IFERROR(1/J459*(X459/H459),"0")</f>
        <v>0.20833333333333334</v>
      </c>
      <c r="BP459" s="64">
        <f>IFERROR(1/J459*(Y459/H459),"0")</f>
        <v>0.21875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13.333333333333334</v>
      </c>
      <c r="Y464" s="771">
        <f>IFERROR(Y459/H459,"0")+IFERROR(Y460/H460,"0")+IFERROR(Y461/H461,"0")+IFERROR(Y462/H462,"0")+IFERROR(Y463/H463,"0")</f>
        <v>14</v>
      </c>
      <c r="Z464" s="771">
        <f>IFERROR(IF(Z459="",0,Z459),"0")+IFERROR(IF(Z460="",0,Z460),"0")+IFERROR(IF(Z461="",0,Z461),"0")+IFERROR(IF(Z462="",0,Z462),"0")+IFERROR(IF(Z463="",0,Z463),"0")</f>
        <v>0.26572000000000001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120</v>
      </c>
      <c r="Y465" s="771">
        <f>IFERROR(SUM(Y459:Y463),"0")</f>
        <v>126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133</v>
      </c>
      <c r="Y477" s="770">
        <f t="shared" ref="Y477:Y494" si="97">IFERROR(IF(X477="",0,CEILING((X477/$H477),1)*$H477),"")</f>
        <v>135</v>
      </c>
      <c r="Z477" s="36">
        <f>IFERROR(IF(Y477=0,"",ROUNDUP(Y477/H477,0)*0.00902),"")</f>
        <v>0.22550000000000001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138.17222222222222</v>
      </c>
      <c r="BN477" s="64">
        <f t="shared" ref="BN477:BN494" si="99">IFERROR(Y477*I477/H477,"0")</f>
        <v>140.25</v>
      </c>
      <c r="BO477" s="64">
        <f t="shared" ref="BO477:BO494" si="100">IFERROR(1/J477*(X477/H477),"0")</f>
        <v>0.18658810325476993</v>
      </c>
      <c r="BP477" s="64">
        <f t="shared" ref="BP477:BP494" si="101">IFERROR(1/J477*(Y477/H477),"0")</f>
        <v>0.18939393939393939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5</v>
      </c>
      <c r="Y487" s="770">
        <f t="shared" si="97"/>
        <v>6.3000000000000007</v>
      </c>
      <c r="Z487" s="36">
        <f t="shared" si="102"/>
        <v>1.506E-2</v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5.3095238095238093</v>
      </c>
      <c r="BN487" s="64">
        <f t="shared" si="99"/>
        <v>6.69</v>
      </c>
      <c r="BO487" s="64">
        <f t="shared" si="100"/>
        <v>1.0175010175010176E-2</v>
      </c>
      <c r="BP487" s="64">
        <f t="shared" si="101"/>
        <v>1.2820512820512822E-2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1</v>
      </c>
      <c r="Y491" s="770">
        <f t="shared" si="97"/>
        <v>2.1</v>
      </c>
      <c r="Z491" s="36">
        <f t="shared" si="102"/>
        <v>5.0200000000000002E-3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1.0619047619047619</v>
      </c>
      <c r="BN491" s="64">
        <f t="shared" si="99"/>
        <v>2.23</v>
      </c>
      <c r="BO491" s="64">
        <f t="shared" si="100"/>
        <v>2.0350020350020353E-3</v>
      </c>
      <c r="BP491" s="64">
        <f t="shared" si="101"/>
        <v>4.2735042735042739E-3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27.486772486772484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29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0.24557999999999999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139</v>
      </c>
      <c r="Y496" s="771">
        <f>IFERROR(SUM(Y477:Y494),"0")</f>
        <v>143.4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167</v>
      </c>
      <c r="Y512" s="770">
        <f>IFERROR(IF(X512="",0,CEILING((X512/$H512),1)*$H512),"")</f>
        <v>167.4</v>
      </c>
      <c r="Z512" s="36">
        <f>IFERROR(IF(Y512=0,"",ROUNDUP(Y512/H512,0)*0.00902),"")</f>
        <v>0.27961999999999998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173.49444444444444</v>
      </c>
      <c r="BN512" s="64">
        <f>IFERROR(Y512*I512/H512,"0")</f>
        <v>173.91</v>
      </c>
      <c r="BO512" s="64">
        <f>IFERROR(1/J512*(X512/H512),"0")</f>
        <v>0.23428731762065094</v>
      </c>
      <c r="BP512" s="64">
        <f>IFERROR(1/J512*(Y512/H512),"0")</f>
        <v>0.23484848484848486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30.925925925925924</v>
      </c>
      <c r="Y517" s="771">
        <f>IFERROR(Y512/H512,"0")+IFERROR(Y513/H513,"0")+IFERROR(Y514/H514,"0")+IFERROR(Y515/H515,"0")+IFERROR(Y516/H516,"0")</f>
        <v>31</v>
      </c>
      <c r="Z517" s="771">
        <f>IFERROR(IF(Z512="",0,Z512),"0")+IFERROR(IF(Z513="",0,Z513),"0")+IFERROR(IF(Z514="",0,Z514),"0")+IFERROR(IF(Z515="",0,Z515),"0")+IFERROR(IF(Z516="",0,Z516),"0")</f>
        <v>0.27961999999999998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167</v>
      </c>
      <c r="Y518" s="771">
        <f>IFERROR(SUM(Y512:Y516),"0")</f>
        <v>167.4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14</v>
      </c>
      <c r="Y539" s="770">
        <f t="shared" ref="Y539:Y553" si="103">IFERROR(IF(X539="",0,CEILING((X539/$H539),1)*$H539),"")</f>
        <v>15.84</v>
      </c>
      <c r="Z539" s="36">
        <f t="shared" ref="Z539:Z544" si="104">IFERROR(IF(Y539=0,"",ROUNDUP(Y539/H539,0)*0.01196),"")</f>
        <v>3.5880000000000002E-2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14.954545454545453</v>
      </c>
      <c r="BN539" s="64">
        <f t="shared" ref="BN539:BN553" si="106">IFERROR(Y539*I539/H539,"0")</f>
        <v>16.919999999999998</v>
      </c>
      <c r="BO539" s="64">
        <f t="shared" ref="BO539:BO553" si="107">IFERROR(1/J539*(X539/H539),"0")</f>
        <v>2.5495337995337996E-2</v>
      </c>
      <c r="BP539" s="64">
        <f t="shared" ref="BP539:BP553" si="108">IFERROR(1/J539*(Y539/H539),"0")</f>
        <v>2.8846153846153848E-2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10</v>
      </c>
      <c r="Y540" s="770">
        <f t="shared" si="103"/>
        <v>10.56</v>
      </c>
      <c r="Z540" s="36">
        <f t="shared" si="104"/>
        <v>2.392E-2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10.681818181818182</v>
      </c>
      <c r="BN540" s="64">
        <f t="shared" si="106"/>
        <v>11.28</v>
      </c>
      <c r="BO540" s="64">
        <f t="shared" si="107"/>
        <v>1.8210955710955712E-2</v>
      </c>
      <c r="BP540" s="64">
        <f t="shared" si="108"/>
        <v>1.9230769230769232E-2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113</v>
      </c>
      <c r="Y542" s="770">
        <f t="shared" si="103"/>
        <v>116.16000000000001</v>
      </c>
      <c r="Z542" s="36">
        <f t="shared" si="104"/>
        <v>0.26312000000000002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120.70454545454544</v>
      </c>
      <c r="BN542" s="64">
        <f t="shared" si="106"/>
        <v>124.08000000000001</v>
      </c>
      <c r="BO542" s="64">
        <f t="shared" si="107"/>
        <v>0.20578379953379955</v>
      </c>
      <c r="BP542" s="64">
        <f t="shared" si="108"/>
        <v>0.21153846153846156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46</v>
      </c>
      <c r="Y544" s="770">
        <f t="shared" si="103"/>
        <v>47.52</v>
      </c>
      <c r="Z544" s="36">
        <f t="shared" si="104"/>
        <v>0.10764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49.136363636363633</v>
      </c>
      <c r="BN544" s="64">
        <f t="shared" si="106"/>
        <v>50.760000000000005</v>
      </c>
      <c r="BO544" s="64">
        <f t="shared" si="107"/>
        <v>8.3770396270396258E-2</v>
      </c>
      <c r="BP544" s="64">
        <f t="shared" si="108"/>
        <v>8.6538461538461536E-2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34.659090909090907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0.43056000000000005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183</v>
      </c>
      <c r="Y555" s="771">
        <f>IFERROR(SUM(Y539:Y553),"0")</f>
        <v>190.08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77</v>
      </c>
      <c r="Y558" s="770">
        <f>IFERROR(IF(X558="",0,CEILING((X558/$H558),1)*$H558),"")</f>
        <v>79.2</v>
      </c>
      <c r="Z558" s="36">
        <f>IFERROR(IF(Y558=0,"",ROUNDUP(Y558/H558,0)*0.01196),"")</f>
        <v>0.1794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82.249999999999986</v>
      </c>
      <c r="BN558" s="64">
        <f>IFERROR(Y558*I558/H558,"0")</f>
        <v>84.6</v>
      </c>
      <c r="BO558" s="64">
        <f>IFERROR(1/J558*(X558/H558),"0")</f>
        <v>0.14022435897435898</v>
      </c>
      <c r="BP558" s="64">
        <f>IFERROR(1/J558*(Y558/H558),"0")</f>
        <v>0.14423076923076925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14.583333333333332</v>
      </c>
      <c r="Y560" s="771">
        <f>IFERROR(Y557/H557,"0")+IFERROR(Y558/H558,"0")+IFERROR(Y559/H559,"0")</f>
        <v>15</v>
      </c>
      <c r="Z560" s="771">
        <f>IFERROR(IF(Z557="",0,Z557),"0")+IFERROR(IF(Z558="",0,Z558),"0")+IFERROR(IF(Z559="",0,Z559),"0")</f>
        <v>0.1794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77</v>
      </c>
      <c r="Y561" s="771">
        <f>IFERROR(SUM(Y557:Y559),"0")</f>
        <v>79.2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41</v>
      </c>
      <c r="Y563" s="770">
        <f t="shared" ref="Y563:Y576" si="109">IFERROR(IF(X563="",0,CEILING((X563/$H563),1)*$H563),"")</f>
        <v>42.24</v>
      </c>
      <c r="Z563" s="36">
        <f>IFERROR(IF(Y563=0,"",ROUNDUP(Y563/H563,0)*0.01196),"")</f>
        <v>9.5680000000000001E-2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43.79545454545454</v>
      </c>
      <c r="BN563" s="64">
        <f t="shared" ref="BN563:BN576" si="111">IFERROR(Y563*I563/H563,"0")</f>
        <v>45.12</v>
      </c>
      <c r="BO563" s="64">
        <f t="shared" ref="BO563:BO576" si="112">IFERROR(1/J563*(X563/H563),"0")</f>
        <v>7.4664918414918416E-2</v>
      </c>
      <c r="BP563" s="64">
        <f t="shared" ref="BP563:BP576" si="113">IFERROR(1/J563*(Y563/H563),"0")</f>
        <v>7.6923076923076927E-2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74</v>
      </c>
      <c r="Y565" s="770">
        <f t="shared" si="109"/>
        <v>79.2</v>
      </c>
      <c r="Z565" s="36">
        <f>IFERROR(IF(Y565=0,"",ROUNDUP(Y565/H565,0)*0.01196),"")</f>
        <v>0.1794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79.045454545454533</v>
      </c>
      <c r="BN565" s="64">
        <f t="shared" si="111"/>
        <v>84.6</v>
      </c>
      <c r="BO565" s="64">
        <f t="shared" si="112"/>
        <v>0.13476107226107226</v>
      </c>
      <c r="BP565" s="64">
        <f t="shared" si="113"/>
        <v>0.14423076923076925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58</v>
      </c>
      <c r="Y567" s="770">
        <f t="shared" si="109"/>
        <v>58.080000000000005</v>
      </c>
      <c r="Z567" s="36">
        <f>IFERROR(IF(Y567=0,"",ROUNDUP(Y567/H567,0)*0.01196),"")</f>
        <v>0.13156000000000001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61.954545454545453</v>
      </c>
      <c r="BN567" s="64">
        <f t="shared" si="111"/>
        <v>62.040000000000006</v>
      </c>
      <c r="BO567" s="64">
        <f t="shared" si="112"/>
        <v>0.10562354312354312</v>
      </c>
      <c r="BP567" s="64">
        <f t="shared" si="113"/>
        <v>0.10576923076923078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32.765151515151516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0.40664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173</v>
      </c>
      <c r="Y578" s="771">
        <f>IFERROR(SUM(Y563:Y576),"0")</f>
        <v>179.52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4193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4344.1500000000005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4412.9438980299346</v>
      </c>
      <c r="Y666" s="771">
        <f>IFERROR(SUM(BN22:BN662),"0")</f>
        <v>4572.4080000000004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7</v>
      </c>
      <c r="Y667" s="38">
        <f>ROUNDUP(SUM(BP22:BP662),0)</f>
        <v>8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4587.9438980299346</v>
      </c>
      <c r="Y668" s="771">
        <f>GrossWeightTotalR+PalletQtyTotalR*25</f>
        <v>4772.4080000000004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712.55647200631984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739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8.2750900000000005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43.2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67.400000000000006</v>
      </c>
      <c r="E675" s="46">
        <f>IFERROR(Y99*1,"0")+IFERROR(Y100*1,"0")+IFERROR(Y101*1,"0")+IFERROR(Y105*1,"0")+IFERROR(Y106*1,"0")+IFERROR(Y107*1,"0")+IFERROR(Y108*1,"0")+IFERROR(Y109*1,"0")+IFERROR(Y110*1,"0")</f>
        <v>140.4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245.20000000000005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264.60000000000002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873.6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64.8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132.75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1623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126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143.4</v>
      </c>
      <c r="AA675" s="46">
        <f>IFERROR(Y508*1,"0")+IFERROR(Y512*1,"0")+IFERROR(Y513*1,"0")+IFERROR(Y514*1,"0")+IFERROR(Y515*1,"0")+IFERROR(Y516*1,"0")</f>
        <v>167.4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448.8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2025-02-14T08:00:30Z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