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8E9C0C9-15B7-4771-924A-A5D9081106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5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X667" i="1" s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8" i="1" s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Z48" i="1" s="1"/>
  <c r="BN42" i="1"/>
  <c r="BP42" i="1"/>
  <c r="Z44" i="1"/>
  <c r="BN44" i="1"/>
  <c r="Z46" i="1"/>
  <c r="BN46" i="1"/>
  <c r="Y49" i="1"/>
  <c r="Z52" i="1"/>
  <c r="Z53" i="1" s="1"/>
  <c r="BN52" i="1"/>
  <c r="BP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BN145" i="1"/>
  <c r="BP145" i="1"/>
  <c r="Z147" i="1"/>
  <c r="BN147" i="1"/>
  <c r="Y148" i="1"/>
  <c r="Z151" i="1"/>
  <c r="Z153" i="1" s="1"/>
  <c r="BN151" i="1"/>
  <c r="BP151" i="1"/>
  <c r="Y154" i="1"/>
  <c r="Z156" i="1"/>
  <c r="BN156" i="1"/>
  <c r="BP156" i="1"/>
  <c r="Z158" i="1"/>
  <c r="BN158" i="1"/>
  <c r="Y159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Z189" i="1"/>
  <c r="BN189" i="1"/>
  <c r="Z191" i="1"/>
  <c r="BN191" i="1"/>
  <c r="Z193" i="1"/>
  <c r="BN193" i="1"/>
  <c r="Y194" i="1"/>
  <c r="Z198" i="1"/>
  <c r="Z200" i="1" s="1"/>
  <c r="BN198" i="1"/>
  <c r="BP198" i="1"/>
  <c r="Y201" i="1"/>
  <c r="Z204" i="1"/>
  <c r="Z205" i="1" s="1"/>
  <c r="BN204" i="1"/>
  <c r="BP204" i="1"/>
  <c r="Z208" i="1"/>
  <c r="BN208" i="1"/>
  <c r="BP208" i="1"/>
  <c r="Z210" i="1"/>
  <c r="BN210" i="1"/>
  <c r="Z212" i="1"/>
  <c r="BN212" i="1"/>
  <c r="Z214" i="1"/>
  <c r="BN214" i="1"/>
  <c r="Y217" i="1"/>
  <c r="Y230" i="1"/>
  <c r="Z220" i="1"/>
  <c r="Z230" i="1" s="1"/>
  <c r="BN220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Z525" i="1" s="1"/>
  <c r="Y525" i="1"/>
  <c r="K675" i="1"/>
  <c r="F9" i="1"/>
  <c r="J9" i="1"/>
  <c r="Y48" i="1"/>
  <c r="Y669" i="1" s="1"/>
  <c r="Y65" i="1"/>
  <c r="Y149" i="1"/>
  <c r="Y165" i="1"/>
  <c r="Y200" i="1"/>
  <c r="BP223" i="1"/>
  <c r="BN223" i="1"/>
  <c r="Y666" i="1" s="1"/>
  <c r="Z223" i="1"/>
  <c r="BP227" i="1"/>
  <c r="Y667" i="1" s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Y668" i="1" l="1"/>
  <c r="Z638" i="1"/>
  <c r="Z577" i="1"/>
  <c r="Z435" i="1"/>
  <c r="Y665" i="1"/>
  <c r="Z617" i="1"/>
  <c r="Z464" i="1"/>
  <c r="Z251" i="1"/>
  <c r="Z239" i="1"/>
  <c r="Z216" i="1"/>
  <c r="Z172" i="1"/>
  <c r="Z159" i="1"/>
  <c r="Z148" i="1"/>
  <c r="Z71" i="1"/>
  <c r="Z64" i="1"/>
  <c r="Z670" i="1" s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<sst xmlns="http://schemas.openxmlformats.org/spreadsheetml/2006/main" count="3132" uniqueCount="1102">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</sst>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6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800</v>
      </c>
      <c r="Y43" s="770">
        <f t="shared" si="6"/>
        <v>810</v>
      </c>
      <c r="Z43" s="36">
        <f>IFERROR(IF(Y43=0,"",ROUNDUP(Y43/H43,0)*0.01898),"")</f>
        <v>1.4235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832.22222222222217</v>
      </c>
      <c r="BN43" s="64">
        <f t="shared" si="8"/>
        <v>842.625</v>
      </c>
      <c r="BO43" s="64">
        <f t="shared" si="9"/>
        <v>1.1574074074074074</v>
      </c>
      <c r="BP43" s="64">
        <f t="shared" si="10"/>
        <v>1.171875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74.074074074074076</v>
      </c>
      <c r="Y48" s="771">
        <f>IFERROR(Y42/H42,"0")+IFERROR(Y43/H43,"0")+IFERROR(Y44/H44,"0")+IFERROR(Y45/H45,"0")+IFERROR(Y46/H46,"0")+IFERROR(Y47/H47,"0")</f>
        <v>75</v>
      </c>
      <c r="Z48" s="771">
        <f>IFERROR(IF(Z42="",0,Z42),"0")+IFERROR(IF(Z43="",0,Z43),"0")+IFERROR(IF(Z44="",0,Z44),"0")+IFERROR(IF(Z45="",0,Z45),"0")+IFERROR(IF(Z46="",0,Z46),"0")+IFERROR(IF(Z47="",0,Z47),"0")</f>
        <v>1.4235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800</v>
      </c>
      <c r="Y49" s="771">
        <f>IFERROR(SUM(Y42:Y47),"0")</f>
        <v>810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250</v>
      </c>
      <c r="Y58" s="770">
        <f t="shared" si="11"/>
        <v>259.20000000000005</v>
      </c>
      <c r="Z58" s="36">
        <f>IFERROR(IF(Y58=0,"",ROUNDUP(Y58/H58,0)*0.01898),"")</f>
        <v>0.45552000000000004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260.0694444444444</v>
      </c>
      <c r="BN58" s="64">
        <f t="shared" si="13"/>
        <v>269.64000000000004</v>
      </c>
      <c r="BO58" s="64">
        <f t="shared" si="14"/>
        <v>0.36168981481481477</v>
      </c>
      <c r="BP58" s="64">
        <f t="shared" si="15"/>
        <v>0.37500000000000006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23.148148148148145</v>
      </c>
      <c r="Y64" s="771">
        <f>IFERROR(Y57/H57,"0")+IFERROR(Y58/H58,"0")+IFERROR(Y59/H59,"0")+IFERROR(Y60/H60,"0")+IFERROR(Y61/H61,"0")+IFERROR(Y62/H62,"0")+IFERROR(Y63/H63,"0")</f>
        <v>24.000000000000004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0.45552000000000004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250</v>
      </c>
      <c r="Y65" s="771">
        <f>IFERROR(SUM(Y57:Y63),"0")</f>
        <v>259.20000000000005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100</v>
      </c>
      <c r="Y67" s="770">
        <f>IFERROR(IF(X67="",0,CEILING((X67/$H67),1)*$H67),"")</f>
        <v>108</v>
      </c>
      <c r="Z67" s="36">
        <f>IFERROR(IF(Y67=0,"",ROUNDUP(Y67/H67,0)*0.01898),"")</f>
        <v>0.1898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104.02777777777777</v>
      </c>
      <c r="BN67" s="64">
        <f>IFERROR(Y67*I67/H67,"0")</f>
        <v>112.34999999999998</v>
      </c>
      <c r="BO67" s="64">
        <f>IFERROR(1/J67*(X67/H67),"0")</f>
        <v>0.14467592592592593</v>
      </c>
      <c r="BP67" s="64">
        <f>IFERROR(1/J67*(Y67/H67),"0")</f>
        <v>0.15625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9.2592592592592595</v>
      </c>
      <c r="Y71" s="771">
        <f>IFERROR(Y67/H67,"0")+IFERROR(Y68/H68,"0")+IFERROR(Y69/H69,"0")+IFERROR(Y70/H70,"0")</f>
        <v>10</v>
      </c>
      <c r="Z71" s="771">
        <f>IFERROR(IF(Z67="",0,Z67),"0")+IFERROR(IF(Z68="",0,Z68),"0")+IFERROR(IF(Z69="",0,Z69),"0")+IFERROR(IF(Z70="",0,Z70),"0")</f>
        <v>0.1898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100</v>
      </c>
      <c r="Y72" s="771">
        <f>IFERROR(SUM(Y67:Y70),"0")</f>
        <v>108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500</v>
      </c>
      <c r="Y99" s="770">
        <f>IFERROR(IF(X99="",0,CEILING((X99/$H99),1)*$H99),"")</f>
        <v>507.6</v>
      </c>
      <c r="Z99" s="36">
        <f>IFERROR(IF(Y99=0,"",ROUNDUP(Y99/H99,0)*0.01898),"")</f>
        <v>0.89205999999999996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520.1388888888888</v>
      </c>
      <c r="BN99" s="64">
        <f>IFERROR(Y99*I99/H99,"0")</f>
        <v>528.04499999999996</v>
      </c>
      <c r="BO99" s="64">
        <f>IFERROR(1/J99*(X99/H99),"0")</f>
        <v>0.72337962962962954</v>
      </c>
      <c r="BP99" s="64">
        <f>IFERROR(1/J99*(Y99/H99),"0")</f>
        <v>0.734375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46.296296296296291</v>
      </c>
      <c r="Y102" s="771">
        <f>IFERROR(Y99/H99,"0")+IFERROR(Y100/H100,"0")+IFERROR(Y101/H101,"0")</f>
        <v>47</v>
      </c>
      <c r="Z102" s="771">
        <f>IFERROR(IF(Z99="",0,Z99),"0")+IFERROR(IF(Z100="",0,Z100),"0")+IFERROR(IF(Z101="",0,Z101),"0")</f>
        <v>0.89205999999999996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500</v>
      </c>
      <c r="Y103" s="771">
        <f>IFERROR(SUM(Y99:Y101),"0")</f>
        <v>507.6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500</v>
      </c>
      <c r="Y106" s="770">
        <f t="shared" si="26"/>
        <v>504</v>
      </c>
      <c r="Z106" s="36">
        <f>IFERROR(IF(Y106=0,"",ROUNDUP(Y106/H106,0)*0.01898),"")</f>
        <v>1.1388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530.89285714285711</v>
      </c>
      <c r="BN106" s="64">
        <f t="shared" si="28"/>
        <v>535.14</v>
      </c>
      <c r="BO106" s="64">
        <f t="shared" si="29"/>
        <v>0.93005952380952372</v>
      </c>
      <c r="BP106" s="64">
        <f t="shared" si="30"/>
        <v>0.9375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450</v>
      </c>
      <c r="Y107" s="770">
        <f t="shared" si="26"/>
        <v>450.90000000000003</v>
      </c>
      <c r="Z107" s="36">
        <f>IFERROR(IF(Y107=0,"",ROUNDUP(Y107/H107,0)*0.00651),"")</f>
        <v>1.08717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492</v>
      </c>
      <c r="BN107" s="64">
        <f t="shared" si="28"/>
        <v>492.98399999999998</v>
      </c>
      <c r="BO107" s="64">
        <f t="shared" si="29"/>
        <v>0.91575091575091572</v>
      </c>
      <c r="BP107" s="64">
        <f t="shared" si="30"/>
        <v>0.91758241758241765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226.19047619047618</v>
      </c>
      <c r="Y111" s="771">
        <f>IFERROR(Y105/H105,"0")+IFERROR(Y106/H106,"0")+IFERROR(Y107/H107,"0")+IFERROR(Y108/H108,"0")+IFERROR(Y109/H109,"0")+IFERROR(Y110/H110,"0")</f>
        <v>227</v>
      </c>
      <c r="Z111" s="771">
        <f>IFERROR(IF(Z105="",0,Z105),"0")+IFERROR(IF(Z106="",0,Z106),"0")+IFERROR(IF(Z107="",0,Z107),"0")+IFERROR(IF(Z108="",0,Z108),"0")+IFERROR(IF(Z109="",0,Z109),"0")+IFERROR(IF(Z110="",0,Z110),"0")</f>
        <v>2.2259700000000002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950</v>
      </c>
      <c r="Y112" s="771">
        <f>IFERROR(SUM(Y105:Y110),"0")</f>
        <v>954.90000000000009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500</v>
      </c>
      <c r="Y116" s="770">
        <f>IFERROR(IF(X116="",0,CEILING((X116/$H116),1)*$H116),"")</f>
        <v>503.99999999999994</v>
      </c>
      <c r="Z116" s="36">
        <f>IFERROR(IF(Y116=0,"",ROUNDUP(Y116/H116,0)*0.01898),"")</f>
        <v>0.85409999999999997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519.41964285714289</v>
      </c>
      <c r="BN116" s="64">
        <f>IFERROR(Y116*I116/H116,"0")</f>
        <v>523.57499999999993</v>
      </c>
      <c r="BO116" s="64">
        <f>IFERROR(1/J116*(X116/H116),"0")</f>
        <v>0.6975446428571429</v>
      </c>
      <c r="BP116" s="64">
        <f>IFERROR(1/J116*(Y116/H116),"0")</f>
        <v>0.703125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44.642857142857146</v>
      </c>
      <c r="Y120" s="771">
        <f>IFERROR(Y115/H115,"0")+IFERROR(Y116/H116,"0")+IFERROR(Y117/H117,"0")+IFERROR(Y118/H118,"0")+IFERROR(Y119/H119,"0")</f>
        <v>45</v>
      </c>
      <c r="Z120" s="771">
        <f>IFERROR(IF(Z115="",0,Z115),"0")+IFERROR(IF(Z116="",0,Z116),"0")+IFERROR(IF(Z117="",0,Z117),"0")+IFERROR(IF(Z118="",0,Z118),"0")+IFERROR(IF(Z119="",0,Z119),"0")</f>
        <v>0.85409999999999997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500</v>
      </c>
      <c r="Y121" s="771">
        <f>IFERROR(SUM(Y115:Y119),"0")</f>
        <v>503.99999999999994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500</v>
      </c>
      <c r="Y129" s="770">
        <f t="shared" ref="Y129:Y135" si="31">IFERROR(IF(X129="",0,CEILING((X129/$H129),1)*$H129),"")</f>
        <v>504</v>
      </c>
      <c r="Z129" s="36">
        <f>IFERROR(IF(Y129=0,"",ROUNDUP(Y129/H129,0)*0.01898),"")</f>
        <v>1.1388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530.53571428571422</v>
      </c>
      <c r="BN129" s="64">
        <f t="shared" ref="BN129:BN135" si="33">IFERROR(Y129*I129/H129,"0")</f>
        <v>534.78</v>
      </c>
      <c r="BO129" s="64">
        <f t="shared" ref="BO129:BO135" si="34">IFERROR(1/J129*(X129/H129),"0")</f>
        <v>0.93005952380952372</v>
      </c>
      <c r="BP129" s="64">
        <f t="shared" ref="BP129:BP135" si="35">IFERROR(1/J129*(Y129/H129),"0")</f>
        <v>0.9375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247.5</v>
      </c>
      <c r="Y133" s="770">
        <f t="shared" si="31"/>
        <v>248.4</v>
      </c>
      <c r="Z133" s="36">
        <f>IFERROR(IF(Y133=0,"",ROUNDUP(Y133/H133,0)*0.00651),"")</f>
        <v>0.59892000000000001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270.59999999999997</v>
      </c>
      <c r="BN133" s="64">
        <f t="shared" si="33"/>
        <v>271.584</v>
      </c>
      <c r="BO133" s="64">
        <f t="shared" si="34"/>
        <v>0.50366300366300365</v>
      </c>
      <c r="BP133" s="64">
        <f t="shared" si="35"/>
        <v>0.50549450549450559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151.19047619047618</v>
      </c>
      <c r="Y136" s="771">
        <f>IFERROR(Y129/H129,"0")+IFERROR(Y130/H130,"0")+IFERROR(Y131/H131,"0")+IFERROR(Y132/H132,"0")+IFERROR(Y133/H133,"0")+IFERROR(Y134/H134,"0")+IFERROR(Y135/H135,"0")</f>
        <v>152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1.7377199999999999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747.5</v>
      </c>
      <c r="Y137" s="771">
        <f>IFERROR(SUM(Y129:Y135),"0")</f>
        <v>752.4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150</v>
      </c>
      <c r="Y219" s="770">
        <f t="shared" ref="Y219:Y229" si="46">IFERROR(IF(X219="",0,CEILING((X219/$H219),1)*$H219),"")</f>
        <v>153.9</v>
      </c>
      <c r="Z219" s="36">
        <f>IFERROR(IF(Y219=0,"",ROUNDUP(Y219/H219,0)*0.01898),"")</f>
        <v>0.36062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159.61111111111111</v>
      </c>
      <c r="BN219" s="64">
        <f t="shared" ref="BN219:BN229" si="48">IFERROR(Y219*I219/H219,"0")</f>
        <v>163.761</v>
      </c>
      <c r="BO219" s="64">
        <f t="shared" ref="BO219:BO229" si="49">IFERROR(1/J219*(X219/H219),"0")</f>
        <v>0.28935185185185186</v>
      </c>
      <c r="BP219" s="64">
        <f t="shared" ref="BP219:BP229" si="50">IFERROR(1/J219*(Y219/H219),"0")</f>
        <v>0.296875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180</v>
      </c>
      <c r="Y225" s="770">
        <f t="shared" si="46"/>
        <v>180</v>
      </c>
      <c r="Z225" s="36">
        <f t="shared" si="51"/>
        <v>0.48825000000000002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198.9</v>
      </c>
      <c r="BN225" s="64">
        <f t="shared" si="48"/>
        <v>198.9</v>
      </c>
      <c r="BO225" s="64">
        <f t="shared" si="49"/>
        <v>0.41208791208791212</v>
      </c>
      <c r="BP225" s="64">
        <f t="shared" si="50"/>
        <v>0.41208791208791212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140</v>
      </c>
      <c r="Y226" s="770">
        <f t="shared" si="46"/>
        <v>141.6</v>
      </c>
      <c r="Z226" s="36">
        <f t="shared" si="51"/>
        <v>0.38408999999999999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154.70000000000002</v>
      </c>
      <c r="BN226" s="64">
        <f t="shared" si="48"/>
        <v>156.46800000000002</v>
      </c>
      <c r="BO226" s="64">
        <f t="shared" si="49"/>
        <v>0.32051282051282054</v>
      </c>
      <c r="BP226" s="64">
        <f t="shared" si="50"/>
        <v>0.32417582417582419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151.85185185185185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153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1.2329600000000001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470</v>
      </c>
      <c r="Y231" s="771">
        <f>IFERROR(SUM(Y219:Y229),"0")</f>
        <v>475.5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150</v>
      </c>
      <c r="Y373" s="770">
        <f t="shared" ref="Y373:Y378" si="82">IFERROR(IF(X373="",0,CEILING((X373/$H373),1)*$H373),"")</f>
        <v>156</v>
      </c>
      <c r="Z373" s="36">
        <f>IFERROR(IF(Y373=0,"",ROUNDUP(Y373/H373,0)*0.01898),"")</f>
        <v>0.37959999999999999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159.86538461538461</v>
      </c>
      <c r="BN373" s="64">
        <f t="shared" ref="BN373:BN378" si="84">IFERROR(Y373*I373/H373,"0")</f>
        <v>166.26000000000002</v>
      </c>
      <c r="BO373" s="64">
        <f t="shared" ref="BO373:BO378" si="85">IFERROR(1/J373*(X373/H373),"0")</f>
        <v>0.30048076923076922</v>
      </c>
      <c r="BP373" s="64">
        <f t="shared" ref="BP373:BP378" si="86">IFERROR(1/J373*(Y373/H373),"0")</f>
        <v>0.3125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19.23076923076923</v>
      </c>
      <c r="Y379" s="771">
        <f>IFERROR(Y373/H373,"0")+IFERROR(Y374/H374,"0")+IFERROR(Y375/H375,"0")+IFERROR(Y376/H376,"0")+IFERROR(Y377/H377,"0")+IFERROR(Y378/H378,"0")</f>
        <v>20</v>
      </c>
      <c r="Z379" s="771">
        <f>IFERROR(IF(Z373="",0,Z373),"0")+IFERROR(IF(Z374="",0,Z374),"0")+IFERROR(IF(Z375="",0,Z375),"0")+IFERROR(IF(Z376="",0,Z376),"0")+IFERROR(IF(Z377="",0,Z377),"0")+IFERROR(IF(Z378="",0,Z378),"0")</f>
        <v>0.37959999999999999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150</v>
      </c>
      <c r="Y380" s="771">
        <f>IFERROR(SUM(Y373:Y378),"0")</f>
        <v>156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700</v>
      </c>
      <c r="Y383" s="770">
        <f>IFERROR(IF(X383="",0,CEILING((X383/$H383),1)*$H383),"")</f>
        <v>702</v>
      </c>
      <c r="Z383" s="36">
        <f>IFERROR(IF(Y383=0,"",ROUNDUP(Y383/H383,0)*0.01898),"")</f>
        <v>1.7081999999999999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746.57692307692309</v>
      </c>
      <c r="BN383" s="64">
        <f>IFERROR(Y383*I383/H383,"0")</f>
        <v>748.71000000000015</v>
      </c>
      <c r="BO383" s="64">
        <f>IFERROR(1/J383*(X383/H383),"0")</f>
        <v>1.4022435897435899</v>
      </c>
      <c r="BP383" s="64">
        <f>IFERROR(1/J383*(Y383/H383),"0")</f>
        <v>1.40625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89.743589743589752</v>
      </c>
      <c r="Y386" s="771">
        <f>IFERROR(Y382/H382,"0")+IFERROR(Y383/H383,"0")+IFERROR(Y384/H384,"0")+IFERROR(Y385/H385,"0")</f>
        <v>90</v>
      </c>
      <c r="Z386" s="771">
        <f>IFERROR(IF(Z382="",0,Z382),"0")+IFERROR(IF(Z383="",0,Z383),"0")+IFERROR(IF(Z384="",0,Z384),"0")+IFERROR(IF(Z385="",0,Z385),"0")</f>
        <v>1.7081999999999999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700</v>
      </c>
      <c r="Y387" s="771">
        <f>IFERROR(SUM(Y382:Y385),"0")</f>
        <v>702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34</v>
      </c>
      <c r="Y392" s="770">
        <f>IFERROR(IF(X392="",0,CEILING((X392/$H392),1)*$H392),"")</f>
        <v>35.699999999999996</v>
      </c>
      <c r="Z392" s="36">
        <f>IFERROR(IF(Y392=0,"",ROUNDUP(Y392/H392,0)*0.00651),"")</f>
        <v>9.1139999999999999E-2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38.400000000000006</v>
      </c>
      <c r="BN392" s="64">
        <f>IFERROR(Y392*I392/H392,"0")</f>
        <v>40.32</v>
      </c>
      <c r="BO392" s="64">
        <f>IFERROR(1/J392*(X392/H392),"0")</f>
        <v>7.3260073260073263E-2</v>
      </c>
      <c r="BP392" s="64">
        <f>IFERROR(1/J392*(Y392/H392),"0")</f>
        <v>7.6923076923076927E-2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13.333333333333334</v>
      </c>
      <c r="Y393" s="771">
        <f>IFERROR(Y389/H389,"0")+IFERROR(Y390/H390,"0")+IFERROR(Y391/H391,"0")+IFERROR(Y392/H392,"0")</f>
        <v>14</v>
      </c>
      <c r="Z393" s="771">
        <f>IFERROR(IF(Z389="",0,Z389),"0")+IFERROR(IF(Z390="",0,Z390),"0")+IFERROR(IF(Z391="",0,Z391),"0")+IFERROR(IF(Z392="",0,Z392),"0")</f>
        <v>9.1139999999999999E-2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34</v>
      </c>
      <c r="Y394" s="771">
        <f>IFERROR(SUM(Y389:Y392),"0")</f>
        <v>35.699999999999996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168</v>
      </c>
      <c r="Y408" s="770">
        <f>IFERROR(IF(X408="",0,CEILING((X408/$H408),1)*$H408),"")</f>
        <v>168</v>
      </c>
      <c r="Z408" s="36">
        <f>IFERROR(IF(Y408=0,"",ROUNDUP(Y408/H408,0)*0.00651),"")</f>
        <v>0.52080000000000004</v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188.15999999999997</v>
      </c>
      <c r="BN408" s="64">
        <f>IFERROR(Y408*I408/H408,"0")</f>
        <v>188.15999999999997</v>
      </c>
      <c r="BO408" s="64">
        <f>IFERROR(1/J408*(X408/H408),"0")</f>
        <v>0.43956043956043961</v>
      </c>
      <c r="BP408" s="64">
        <f>IFERROR(1/J408*(Y408/H408),"0")</f>
        <v>0.43956043956043961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42</v>
      </c>
      <c r="Y409" s="770">
        <f>IFERROR(IF(X409="",0,CEILING((X409/$H409),1)*$H409),"")</f>
        <v>42</v>
      </c>
      <c r="Z409" s="36">
        <f>IFERROR(IF(Y409=0,"",ROUNDUP(Y409/H409,0)*0.00651),"")</f>
        <v>0.13020000000000001</v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46.8</v>
      </c>
      <c r="BN409" s="64">
        <f>IFERROR(Y409*I409/H409,"0")</f>
        <v>46.8</v>
      </c>
      <c r="BO409" s="64">
        <f>IFERROR(1/J409*(X409/H409),"0")</f>
        <v>0.1098901098901099</v>
      </c>
      <c r="BP409" s="64">
        <f>IFERROR(1/J409*(Y409/H409),"0")</f>
        <v>0.1098901098901099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100</v>
      </c>
      <c r="Y410" s="771">
        <f>IFERROR(Y407/H407,"0")+IFERROR(Y408/H408,"0")+IFERROR(Y409/H409,"0")</f>
        <v>100</v>
      </c>
      <c r="Z410" s="771">
        <f>IFERROR(IF(Z407="",0,Z407),"0")+IFERROR(IF(Z408="",0,Z408),"0")+IFERROR(IF(Z409="",0,Z409),"0")</f>
        <v>0.65100000000000002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210</v>
      </c>
      <c r="Y411" s="771">
        <f>IFERROR(SUM(Y407:Y409),"0")</f>
        <v>210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980</v>
      </c>
      <c r="Y416" s="770">
        <f t="shared" si="87"/>
        <v>990</v>
      </c>
      <c r="Z416" s="36">
        <f>IFERROR(IF(Y416=0,"",ROUNDUP(Y416/H416,0)*0.02175),"")</f>
        <v>1.4355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1011.36</v>
      </c>
      <c r="BN416" s="64">
        <f t="shared" si="89"/>
        <v>1021.6800000000001</v>
      </c>
      <c r="BO416" s="64">
        <f t="shared" si="90"/>
        <v>1.3611111111111109</v>
      </c>
      <c r="BP416" s="64">
        <f t="shared" si="91"/>
        <v>1.375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980</v>
      </c>
      <c r="Y420" s="770">
        <f t="shared" si="87"/>
        <v>990</v>
      </c>
      <c r="Z420" s="36">
        <f>IFERROR(IF(Y420=0,"",ROUNDUP(Y420/H420,0)*0.02175),"")</f>
        <v>1.4355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1011.36</v>
      </c>
      <c r="BN420" s="64">
        <f t="shared" si="89"/>
        <v>1021.6800000000001</v>
      </c>
      <c r="BO420" s="64">
        <f t="shared" si="90"/>
        <v>1.3611111111111109</v>
      </c>
      <c r="BP420" s="64">
        <f t="shared" si="91"/>
        <v>1.375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130.66666666666666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132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2.871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1960</v>
      </c>
      <c r="Y426" s="771">
        <f>IFERROR(SUM(Y415:Y424),"0")</f>
        <v>1980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1470</v>
      </c>
      <c r="Y428" s="770">
        <f>IFERROR(IF(X428="",0,CEILING((X428/$H428),1)*$H428),"")</f>
        <v>1470</v>
      </c>
      <c r="Z428" s="36">
        <f>IFERROR(IF(Y428=0,"",ROUNDUP(Y428/H428,0)*0.02175),"")</f>
        <v>2.1315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1517.0400000000002</v>
      </c>
      <c r="BN428" s="64">
        <f>IFERROR(Y428*I428/H428,"0")</f>
        <v>1517.0400000000002</v>
      </c>
      <c r="BO428" s="64">
        <f>IFERROR(1/J428*(X428/H428),"0")</f>
        <v>2.0416666666666665</v>
      </c>
      <c r="BP428" s="64">
        <f>IFERROR(1/J428*(Y428/H428),"0")</f>
        <v>2.0416666666666665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98</v>
      </c>
      <c r="Y430" s="771">
        <f>IFERROR(Y428/H428,"0")+IFERROR(Y429/H429,"0")</f>
        <v>98</v>
      </c>
      <c r="Z430" s="771">
        <f>IFERROR(IF(Z428="",0,Z428),"0")+IFERROR(IF(Z429="",0,Z429),"0")</f>
        <v>2.1315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1470</v>
      </c>
      <c r="Y431" s="771">
        <f>IFERROR(SUM(Y428:Y429),"0")</f>
        <v>1470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3950</v>
      </c>
      <c r="Y459" s="770">
        <f>IFERROR(IF(X459="",0,CEILING((X459/$H459),1)*$H459),"")</f>
        <v>3951</v>
      </c>
      <c r="Z459" s="36">
        <f>IFERROR(IF(Y459=0,"",ROUNDUP(Y459/H459,0)*0.01898),"")</f>
        <v>8.3322199999999995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4177.7833333333338</v>
      </c>
      <c r="BN459" s="64">
        <f>IFERROR(Y459*I459/H459,"0")</f>
        <v>4178.8410000000003</v>
      </c>
      <c r="BO459" s="64">
        <f>IFERROR(1/J459*(X459/H459),"0")</f>
        <v>6.8576388888888893</v>
      </c>
      <c r="BP459" s="64">
        <f>IFERROR(1/J459*(Y459/H459),"0")</f>
        <v>6.859375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438.88888888888891</v>
      </c>
      <c r="Y464" s="771">
        <f>IFERROR(Y459/H459,"0")+IFERROR(Y460/H460,"0")+IFERROR(Y461/H461,"0")+IFERROR(Y462/H462,"0")+IFERROR(Y463/H463,"0")</f>
        <v>439</v>
      </c>
      <c r="Z464" s="771">
        <f>IFERROR(IF(Z459="",0,Z459),"0")+IFERROR(IF(Z460="",0,Z460),"0")+IFERROR(IF(Z461="",0,Z461),"0")+IFERROR(IF(Z462="",0,Z462),"0")+IFERROR(IF(Z463="",0,Z463),"0")</f>
        <v>8.3322199999999995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3950</v>
      </c>
      <c r="Y465" s="771">
        <f>IFERROR(SUM(Y459:Y463),"0")</f>
        <v>3951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100</v>
      </c>
      <c r="Y539" s="770">
        <f t="shared" ref="Y539:Y553" si="103">IFERROR(IF(X539="",0,CEILING((X539/$H539),1)*$H539),"")</f>
        <v>100.32000000000001</v>
      </c>
      <c r="Z539" s="36">
        <f t="shared" ref="Z539:Z544" si="104">IFERROR(IF(Y539=0,"",ROUNDUP(Y539/H539,0)*0.01196),"")</f>
        <v>0.22724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106.81818181818181</v>
      </c>
      <c r="BN539" s="64">
        <f t="shared" ref="BN539:BN553" si="106">IFERROR(Y539*I539/H539,"0")</f>
        <v>107.16</v>
      </c>
      <c r="BO539" s="64">
        <f t="shared" ref="BO539:BO553" si="107">IFERROR(1/J539*(X539/H539),"0")</f>
        <v>0.18210955710955709</v>
      </c>
      <c r="BP539" s="64">
        <f t="shared" ref="BP539:BP553" si="108">IFERROR(1/J539*(Y539/H539),"0")</f>
        <v>0.18269230769230771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450</v>
      </c>
      <c r="Y540" s="770">
        <f t="shared" si="103"/>
        <v>454.08000000000004</v>
      </c>
      <c r="Z540" s="36">
        <f t="shared" si="104"/>
        <v>1.0285599999999999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480.68181818181819</v>
      </c>
      <c r="BN540" s="64">
        <f t="shared" si="106"/>
        <v>485.03999999999996</v>
      </c>
      <c r="BO540" s="64">
        <f t="shared" si="107"/>
        <v>0.81949300699300698</v>
      </c>
      <c r="BP540" s="64">
        <f t="shared" si="108"/>
        <v>0.82692307692307698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1000</v>
      </c>
      <c r="Y542" s="770">
        <f t="shared" si="103"/>
        <v>1003.2</v>
      </c>
      <c r="Z542" s="36">
        <f t="shared" si="104"/>
        <v>2.2724000000000002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1068.1818181818182</v>
      </c>
      <c r="BN542" s="64">
        <f t="shared" si="106"/>
        <v>1071.5999999999999</v>
      </c>
      <c r="BO542" s="64">
        <f t="shared" si="107"/>
        <v>1.821095571095571</v>
      </c>
      <c r="BP542" s="64">
        <f t="shared" si="108"/>
        <v>1.8269230769230771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980</v>
      </c>
      <c r="Y544" s="770">
        <f t="shared" si="103"/>
        <v>982.08</v>
      </c>
      <c r="Z544" s="36">
        <f t="shared" si="104"/>
        <v>2.2245599999999999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1046.8181818181818</v>
      </c>
      <c r="BN544" s="64">
        <f t="shared" si="106"/>
        <v>1049.04</v>
      </c>
      <c r="BO544" s="64">
        <f t="shared" si="107"/>
        <v>1.7846736596736597</v>
      </c>
      <c r="BP544" s="64">
        <f t="shared" si="108"/>
        <v>1.7884615384615385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479.16666666666663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481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5.7527600000000003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2530</v>
      </c>
      <c r="Y555" s="771">
        <f>IFERROR(SUM(Y539:Y553),"0")</f>
        <v>2539.6800000000003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500</v>
      </c>
      <c r="Y558" s="770">
        <f>IFERROR(IF(X558="",0,CEILING((X558/$H558),1)*$H558),"")</f>
        <v>501.6</v>
      </c>
      <c r="Z558" s="36">
        <f>IFERROR(IF(Y558=0,"",ROUNDUP(Y558/H558,0)*0.01196),"")</f>
        <v>1.1362000000000001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534.09090909090912</v>
      </c>
      <c r="BN558" s="64">
        <f>IFERROR(Y558*I558/H558,"0")</f>
        <v>535.79999999999995</v>
      </c>
      <c r="BO558" s="64">
        <f>IFERROR(1/J558*(X558/H558),"0")</f>
        <v>0.91054778554778548</v>
      </c>
      <c r="BP558" s="64">
        <f>IFERROR(1/J558*(Y558/H558),"0")</f>
        <v>0.91346153846153855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94.696969696969688</v>
      </c>
      <c r="Y560" s="771">
        <f>IFERROR(Y557/H557,"0")+IFERROR(Y558/H558,"0")+IFERROR(Y559/H559,"0")</f>
        <v>95</v>
      </c>
      <c r="Z560" s="771">
        <f>IFERROR(IF(Z557="",0,Z557),"0")+IFERROR(IF(Z558="",0,Z558),"0")+IFERROR(IF(Z559="",0,Z559),"0")</f>
        <v>1.1362000000000001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500</v>
      </c>
      <c r="Y561" s="771">
        <f>IFERROR(SUM(Y557:Y559),"0")</f>
        <v>501.6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900</v>
      </c>
      <c r="Y563" s="770">
        <f t="shared" ref="Y563:Y576" si="109">IFERROR(IF(X563="",0,CEILING((X563/$H563),1)*$H563),"")</f>
        <v>902.88</v>
      </c>
      <c r="Z563" s="36">
        <f>IFERROR(IF(Y563=0,"",ROUNDUP(Y563/H563,0)*0.01196),"")</f>
        <v>2.0451600000000001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961.36363636363637</v>
      </c>
      <c r="BN563" s="64">
        <f t="shared" ref="BN563:BN576" si="111">IFERROR(Y563*I563/H563,"0")</f>
        <v>964.43999999999994</v>
      </c>
      <c r="BO563" s="64">
        <f t="shared" ref="BO563:BO576" si="112">IFERROR(1/J563*(X563/H563),"0")</f>
        <v>1.638986013986014</v>
      </c>
      <c r="BP563" s="64">
        <f t="shared" ref="BP563:BP576" si="113">IFERROR(1/J563*(Y563/H563),"0")</f>
        <v>1.6442307692307694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500</v>
      </c>
      <c r="Y565" s="770">
        <f t="shared" si="109"/>
        <v>501.6</v>
      </c>
      <c r="Z565" s="36">
        <f>IFERROR(IF(Y565=0,"",ROUNDUP(Y565/H565,0)*0.01196),"")</f>
        <v>1.1362000000000001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534.09090909090912</v>
      </c>
      <c r="BN565" s="64">
        <f t="shared" si="111"/>
        <v>535.79999999999995</v>
      </c>
      <c r="BO565" s="64">
        <f t="shared" si="112"/>
        <v>0.91054778554778548</v>
      </c>
      <c r="BP565" s="64">
        <f t="shared" si="113"/>
        <v>0.91346153846153855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400</v>
      </c>
      <c r="Y567" s="770">
        <f t="shared" si="109"/>
        <v>401.28000000000003</v>
      </c>
      <c r="Z567" s="36">
        <f>IFERROR(IF(Y567=0,"",ROUNDUP(Y567/H567,0)*0.01196),"")</f>
        <v>0.90895999999999999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427.27272727272725</v>
      </c>
      <c r="BN567" s="64">
        <f t="shared" si="111"/>
        <v>428.64</v>
      </c>
      <c r="BO567" s="64">
        <f t="shared" si="112"/>
        <v>0.72843822843822836</v>
      </c>
      <c r="BP567" s="64">
        <f t="shared" si="113"/>
        <v>0.73076923076923084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340.90909090909088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342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4.0903200000000002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1800</v>
      </c>
      <c r="Y578" s="771">
        <f>IFERROR(SUM(Y563:Y576),"0")</f>
        <v>1805.76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200</v>
      </c>
      <c r="Y605" s="770">
        <f t="shared" si="114"/>
        <v>204</v>
      </c>
      <c r="Z605" s="36">
        <f>IFERROR(IF(Y605=0,"",ROUNDUP(Y605/H605,0)*0.01898),"")</f>
        <v>0.32266</v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207.25</v>
      </c>
      <c r="BN605" s="64">
        <f t="shared" si="116"/>
        <v>211.39500000000001</v>
      </c>
      <c r="BO605" s="64">
        <f t="shared" si="117"/>
        <v>0.26041666666666669</v>
      </c>
      <c r="BP605" s="64">
        <f t="shared" si="118"/>
        <v>0.265625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16.666666666666668</v>
      </c>
      <c r="Y610" s="771">
        <f>IFERROR(Y603/H603,"0")+IFERROR(Y604/H604,"0")+IFERROR(Y605/H605,"0")+IFERROR(Y606/H606,"0")+IFERROR(Y607/H607,"0")+IFERROR(Y608/H608,"0")+IFERROR(Y609/H609,"0")</f>
        <v>17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0.32266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200</v>
      </c>
      <c r="Y611" s="771">
        <f>IFERROR(SUM(Y603:Y609),"0")</f>
        <v>204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100</v>
      </c>
      <c r="Y630" s="770">
        <f t="shared" ref="Y630:Y637" si="124">IFERROR(IF(X630="",0,CEILING((X630/$H630),1)*$H630),"")</f>
        <v>101.39999999999999</v>
      </c>
      <c r="Z630" s="36">
        <f>IFERROR(IF(Y630=0,"",ROUNDUP(Y630/H630,0)*0.01898),"")</f>
        <v>0.24674000000000001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106.65384615384617</v>
      </c>
      <c r="BN630" s="64">
        <f t="shared" ref="BN630:BN637" si="126">IFERROR(Y630*I630/H630,"0")</f>
        <v>108.14700000000001</v>
      </c>
      <c r="BO630" s="64">
        <f t="shared" ref="BO630:BO637" si="127">IFERROR(1/J630*(X630/H630),"0")</f>
        <v>0.20032051282051283</v>
      </c>
      <c r="BP630" s="64">
        <f t="shared" ref="BP630:BP637" si="128">IFERROR(1/J630*(Y630/H630),"0")</f>
        <v>0.203125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12.820512820512821</v>
      </c>
      <c r="Y638" s="771">
        <f>IFERROR(Y630/H630,"0")+IFERROR(Y631/H631,"0")+IFERROR(Y632/H632,"0")+IFERROR(Y633/H633,"0")+IFERROR(Y634/H634,"0")+IFERROR(Y635/H635,"0")+IFERROR(Y636/H636,"0")+IFERROR(Y637/H637,"0")</f>
        <v>13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0.24674000000000001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100</v>
      </c>
      <c r="Y639" s="771">
        <f>IFERROR(SUM(Y630:Y637),"0")</f>
        <v>101.39999999999999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17921.5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18028.740000000002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18943.685327727828</v>
      </c>
      <c r="Y666" s="771">
        <f>IFERROR(SUM(BN22:BN662),"0")</f>
        <v>19056.404999999999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19718.685327727828</v>
      </c>
      <c r="Y668" s="771">
        <f>GrossWeightTotalR+PalletQtyTotalR*25</f>
        <v>19831.404999999999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2560.7765937765935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2574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36.724969999999999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810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367.20000000000005</v>
      </c>
      <c r="E675" s="46">
        <f>IFERROR(Y99*1,"0")+IFERROR(Y100*1,"0")+IFERROR(Y101*1,"0")+IFERROR(Y105*1,"0")+IFERROR(Y106*1,"0")+IFERROR(Y107*1,"0")+IFERROR(Y108*1,"0")+IFERROR(Y109*1,"0")+IFERROR(Y110*1,"0")</f>
        <v>1462.5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1256.4000000000001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475.5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893.7</v>
      </c>
      <c r="W675" s="46">
        <f>IFERROR(Y403*1,"0")+IFERROR(Y407*1,"0")+IFERROR(Y408*1,"0")+IFERROR(Y409*1,"0")</f>
        <v>210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3450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3951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4847.04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305.39999999999998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2025-02-10T08:54:24Z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