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D792E74-6C85-45DE-A934-628442CBB84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N514" i="1"/>
  <c r="BM514" i="1"/>
  <c r="Z514" i="1"/>
  <c r="Y514" i="1"/>
  <c r="BP514" i="1" s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X500" i="1"/>
  <c r="BP499" i="1"/>
  <c r="BO499" i="1"/>
  <c r="BN499" i="1"/>
  <c r="BM499" i="1"/>
  <c r="Z499" i="1"/>
  <c r="Y499" i="1"/>
  <c r="P499" i="1"/>
  <c r="BO498" i="1"/>
  <c r="BM498" i="1"/>
  <c r="Y498" i="1"/>
  <c r="Y500" i="1" s="1"/>
  <c r="P498" i="1"/>
  <c r="X496" i="1"/>
  <c r="X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Y436" i="1" s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Y410" i="1" s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N362" i="1"/>
  <c r="BM362" i="1"/>
  <c r="Z362" i="1"/>
  <c r="Y362" i="1"/>
  <c r="BP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Y364" i="1" s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Y343" i="1" s="1"/>
  <c r="P341" i="1"/>
  <c r="BP340" i="1"/>
  <c r="BO340" i="1"/>
  <c r="BN340" i="1"/>
  <c r="BM340" i="1"/>
  <c r="Z340" i="1"/>
  <c r="Y340" i="1"/>
  <c r="Y342" i="1" s="1"/>
  <c r="P340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Y337" i="1" s="1"/>
  <c r="P335" i="1"/>
  <c r="X332" i="1"/>
  <c r="X331" i="1"/>
  <c r="BO330" i="1"/>
  <c r="BM330" i="1"/>
  <c r="Y330" i="1"/>
  <c r="Y332" i="1" s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R675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Y304" i="1" s="1"/>
  <c r="P298" i="1"/>
  <c r="BP297" i="1"/>
  <c r="BO297" i="1"/>
  <c r="BN297" i="1"/>
  <c r="BM297" i="1"/>
  <c r="Z297" i="1"/>
  <c r="Y297" i="1"/>
  <c r="P297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Y293" i="1" s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Y281" i="1" s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Y264" i="1" s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BP249" i="1" s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BP234" i="1"/>
  <c r="BO234" i="1"/>
  <c r="BN234" i="1"/>
  <c r="BM234" i="1"/>
  <c r="Z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6" i="1" s="1"/>
  <c r="P208" i="1"/>
  <c r="X206" i="1"/>
  <c r="X205" i="1"/>
  <c r="BO204" i="1"/>
  <c r="BM204" i="1"/>
  <c r="Y204" i="1"/>
  <c r="Y206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Y195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3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60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Y142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Y136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Y126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0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1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Y102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Y81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Y54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Y34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5" i="1"/>
  <c r="X666" i="1"/>
  <c r="X667" i="1"/>
  <c r="X669" i="1"/>
  <c r="Y24" i="1"/>
  <c r="Z27" i="1"/>
  <c r="Z33" i="1" s="1"/>
  <c r="BN27" i="1"/>
  <c r="BP27" i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37" i="1"/>
  <c r="Z42" i="1"/>
  <c r="BN42" i="1"/>
  <c r="BP42" i="1"/>
  <c r="Z44" i="1"/>
  <c r="BN44" i="1"/>
  <c r="Z46" i="1"/>
  <c r="BN46" i="1"/>
  <c r="Y49" i="1"/>
  <c r="Z52" i="1"/>
  <c r="Z53" i="1" s="1"/>
  <c r="BN52" i="1"/>
  <c r="BP52" i="1"/>
  <c r="Z57" i="1"/>
  <c r="Z64" i="1" s="1"/>
  <c r="BN57" i="1"/>
  <c r="BP57" i="1"/>
  <c r="Z59" i="1"/>
  <c r="BN59" i="1"/>
  <c r="Z61" i="1"/>
  <c r="BN61" i="1"/>
  <c r="Z63" i="1"/>
  <c r="BN63" i="1"/>
  <c r="Y64" i="1"/>
  <c r="Z67" i="1"/>
  <c r="Z71" i="1" s="1"/>
  <c r="BN67" i="1"/>
  <c r="BP67" i="1"/>
  <c r="Z69" i="1"/>
  <c r="BN69" i="1"/>
  <c r="Y72" i="1"/>
  <c r="Z75" i="1"/>
  <c r="Z80" i="1" s="1"/>
  <c r="BN75" i="1"/>
  <c r="BP75" i="1"/>
  <c r="Z77" i="1"/>
  <c r="BN77" i="1"/>
  <c r="Z79" i="1"/>
  <c r="BN79" i="1"/>
  <c r="Z83" i="1"/>
  <c r="BN83" i="1"/>
  <c r="BP83" i="1"/>
  <c r="Z85" i="1"/>
  <c r="BN85" i="1"/>
  <c r="Z87" i="1"/>
  <c r="BN87" i="1"/>
  <c r="Y90" i="1"/>
  <c r="Z93" i="1"/>
  <c r="Z95" i="1" s="1"/>
  <c r="BN93" i="1"/>
  <c r="BP93" i="1"/>
  <c r="E675" i="1"/>
  <c r="Z100" i="1"/>
  <c r="Z102" i="1" s="1"/>
  <c r="BN100" i="1"/>
  <c r="BP100" i="1"/>
  <c r="Y103" i="1"/>
  <c r="Z106" i="1"/>
  <c r="Z111" i="1" s="1"/>
  <c r="BN106" i="1"/>
  <c r="BP106" i="1"/>
  <c r="Z108" i="1"/>
  <c r="BN108" i="1"/>
  <c r="F675" i="1"/>
  <c r="Z116" i="1"/>
  <c r="Z120" i="1" s="1"/>
  <c r="BN116" i="1"/>
  <c r="BP116" i="1"/>
  <c r="Z118" i="1"/>
  <c r="BN118" i="1"/>
  <c r="Y121" i="1"/>
  <c r="Z124" i="1"/>
  <c r="Z126" i="1" s="1"/>
  <c r="BN124" i="1"/>
  <c r="BP124" i="1"/>
  <c r="Z130" i="1"/>
  <c r="Z136" i="1" s="1"/>
  <c r="BN130" i="1"/>
  <c r="BP130" i="1"/>
  <c r="Z132" i="1"/>
  <c r="BN132" i="1"/>
  <c r="Z134" i="1"/>
  <c r="BN134" i="1"/>
  <c r="Z140" i="1"/>
  <c r="Z141" i="1" s="1"/>
  <c r="BN140" i="1"/>
  <c r="BP140" i="1"/>
  <c r="Z145" i="1"/>
  <c r="Z148" i="1" s="1"/>
  <c r="BN145" i="1"/>
  <c r="BP145" i="1"/>
  <c r="Z147" i="1"/>
  <c r="BN147" i="1"/>
  <c r="Y148" i="1"/>
  <c r="Z151" i="1"/>
  <c r="Z153" i="1" s="1"/>
  <c r="BN151" i="1"/>
  <c r="BP151" i="1"/>
  <c r="Y154" i="1"/>
  <c r="Z156" i="1"/>
  <c r="Z159" i="1" s="1"/>
  <c r="BN156" i="1"/>
  <c r="BP156" i="1"/>
  <c r="Z158" i="1"/>
  <c r="BN158" i="1"/>
  <c r="Y159" i="1"/>
  <c r="Z163" i="1"/>
  <c r="Z164" i="1" s="1"/>
  <c r="BN163" i="1"/>
  <c r="BP163" i="1"/>
  <c r="Y164" i="1"/>
  <c r="Z167" i="1"/>
  <c r="Z172" i="1" s="1"/>
  <c r="BN167" i="1"/>
  <c r="BP167" i="1"/>
  <c r="Z169" i="1"/>
  <c r="BN169" i="1"/>
  <c r="Z171" i="1"/>
  <c r="BN171" i="1"/>
  <c r="Y172" i="1"/>
  <c r="Z175" i="1"/>
  <c r="Z177" i="1" s="1"/>
  <c r="BN175" i="1"/>
  <c r="BP175" i="1"/>
  <c r="Y178" i="1"/>
  <c r="I675" i="1"/>
  <c r="Y184" i="1"/>
  <c r="Z187" i="1"/>
  <c r="Z194" i="1" s="1"/>
  <c r="BN187" i="1"/>
  <c r="BP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BP204" i="1"/>
  <c r="Z208" i="1"/>
  <c r="Z216" i="1" s="1"/>
  <c r="BN208" i="1"/>
  <c r="BP208" i="1"/>
  <c r="Z210" i="1"/>
  <c r="BN210" i="1"/>
  <c r="Z212" i="1"/>
  <c r="BN212" i="1"/>
  <c r="Z214" i="1"/>
  <c r="BN214" i="1"/>
  <c r="Y217" i="1"/>
  <c r="Y230" i="1"/>
  <c r="Z220" i="1"/>
  <c r="Z230" i="1" s="1"/>
  <c r="BN220" i="1"/>
  <c r="BP221" i="1"/>
  <c r="BN221" i="1"/>
  <c r="Z221" i="1"/>
  <c r="BP225" i="1"/>
  <c r="BN225" i="1"/>
  <c r="Z225" i="1"/>
  <c r="BP229" i="1"/>
  <c r="BN229" i="1"/>
  <c r="Z229" i="1"/>
  <c r="Y231" i="1"/>
  <c r="Y239" i="1"/>
  <c r="BP233" i="1"/>
  <c r="BN233" i="1"/>
  <c r="Z233" i="1"/>
  <c r="BP238" i="1"/>
  <c r="BN238" i="1"/>
  <c r="Z238" i="1"/>
  <c r="Y240" i="1"/>
  <c r="K675" i="1"/>
  <c r="Y251" i="1"/>
  <c r="Y252" i="1"/>
  <c r="BP243" i="1"/>
  <c r="BN243" i="1"/>
  <c r="Z243" i="1"/>
  <c r="Z251" i="1" s="1"/>
  <c r="BP247" i="1"/>
  <c r="BN247" i="1"/>
  <c r="Z247" i="1"/>
  <c r="F9" i="1"/>
  <c r="J9" i="1"/>
  <c r="Y48" i="1"/>
  <c r="Y65" i="1"/>
  <c r="Y149" i="1"/>
  <c r="Y165" i="1"/>
  <c r="Y200" i="1"/>
  <c r="BP223" i="1"/>
  <c r="Y667" i="1" s="1"/>
  <c r="BN223" i="1"/>
  <c r="Z223" i="1"/>
  <c r="BP227" i="1"/>
  <c r="BN227" i="1"/>
  <c r="Y666" i="1" s="1"/>
  <c r="Y668" i="1" s="1"/>
  <c r="Z227" i="1"/>
  <c r="BP236" i="1"/>
  <c r="BN236" i="1"/>
  <c r="Z236" i="1"/>
  <c r="BP245" i="1"/>
  <c r="BN245" i="1"/>
  <c r="Z245" i="1"/>
  <c r="Z249" i="1"/>
  <c r="BN249" i="1"/>
  <c r="L675" i="1"/>
  <c r="Z256" i="1"/>
  <c r="Z264" i="1" s="1"/>
  <c r="BN256" i="1"/>
  <c r="BP256" i="1"/>
  <c r="Z258" i="1"/>
  <c r="BN258" i="1"/>
  <c r="Z260" i="1"/>
  <c r="BN260" i="1"/>
  <c r="Z262" i="1"/>
  <c r="BN262" i="1"/>
  <c r="Y265" i="1"/>
  <c r="M675" i="1"/>
  <c r="Z273" i="1"/>
  <c r="Z281" i="1" s="1"/>
  <c r="BN273" i="1"/>
  <c r="BP273" i="1"/>
  <c r="Z275" i="1"/>
  <c r="BN275" i="1"/>
  <c r="Z277" i="1"/>
  <c r="BN277" i="1"/>
  <c r="Z279" i="1"/>
  <c r="BN279" i="1"/>
  <c r="Y282" i="1"/>
  <c r="Y287" i="1"/>
  <c r="P675" i="1"/>
  <c r="Z291" i="1"/>
  <c r="Z293" i="1" s="1"/>
  <c r="BN291" i="1"/>
  <c r="BP291" i="1"/>
  <c r="Y294" i="1"/>
  <c r="Q675" i="1"/>
  <c r="Z298" i="1"/>
  <c r="Z303" i="1" s="1"/>
  <c r="BN298" i="1"/>
  <c r="BP298" i="1"/>
  <c r="Z300" i="1"/>
  <c r="BN300" i="1"/>
  <c r="Z302" i="1"/>
  <c r="BN302" i="1"/>
  <c r="Y303" i="1"/>
  <c r="Y669" i="1" s="1"/>
  <c r="Z307" i="1"/>
  <c r="Z308" i="1" s="1"/>
  <c r="BN307" i="1"/>
  <c r="BP307" i="1"/>
  <c r="Y308" i="1"/>
  <c r="Z311" i="1"/>
  <c r="Z312" i="1" s="1"/>
  <c r="BN311" i="1"/>
  <c r="BP311" i="1"/>
  <c r="Y312" i="1"/>
  <c r="Z315" i="1"/>
  <c r="Z317" i="1" s="1"/>
  <c r="BN315" i="1"/>
  <c r="BP315" i="1"/>
  <c r="Y318" i="1"/>
  <c r="S675" i="1"/>
  <c r="Y323" i="1"/>
  <c r="Z330" i="1"/>
  <c r="Z331" i="1" s="1"/>
  <c r="BN330" i="1"/>
  <c r="BP330" i="1"/>
  <c r="Z335" i="1"/>
  <c r="Z337" i="1" s="1"/>
  <c r="BN335" i="1"/>
  <c r="BP335" i="1"/>
  <c r="Y338" i="1"/>
  <c r="Z341" i="1"/>
  <c r="Z342" i="1" s="1"/>
  <c r="BN341" i="1"/>
  <c r="BP341" i="1"/>
  <c r="Z345" i="1"/>
  <c r="Z346" i="1" s="1"/>
  <c r="BN345" i="1"/>
  <c r="BP345" i="1"/>
  <c r="Y346" i="1"/>
  <c r="Z350" i="1"/>
  <c r="Z351" i="1" s="1"/>
  <c r="BN350" i="1"/>
  <c r="BP350" i="1"/>
  <c r="Y351" i="1"/>
  <c r="Z355" i="1"/>
  <c r="Z363" i="1" s="1"/>
  <c r="BN355" i="1"/>
  <c r="BP355" i="1"/>
  <c r="Z357" i="1"/>
  <c r="BN357" i="1"/>
  <c r="Z359" i="1"/>
  <c r="BN359" i="1"/>
  <c r="Z361" i="1"/>
  <c r="BN361" i="1"/>
  <c r="Y371" i="1"/>
  <c r="BP366" i="1"/>
  <c r="BN366" i="1"/>
  <c r="Z366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Y517" i="1"/>
  <c r="BP512" i="1"/>
  <c r="BN512" i="1"/>
  <c r="Z512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T675" i="1"/>
  <c r="Y309" i="1"/>
  <c r="Y352" i="1"/>
  <c r="V675" i="1"/>
  <c r="Y363" i="1"/>
  <c r="BP368" i="1"/>
  <c r="BN368" i="1"/>
  <c r="Z368" i="1"/>
  <c r="BP376" i="1"/>
  <c r="BN376" i="1"/>
  <c r="Z376" i="1"/>
  <c r="BP385" i="1"/>
  <c r="BN385" i="1"/>
  <c r="Z385" i="1"/>
  <c r="Y387" i="1"/>
  <c r="BP391" i="1"/>
  <c r="BN391" i="1"/>
  <c r="Z391" i="1"/>
  <c r="Z393" i="1" s="1"/>
  <c r="BP408" i="1"/>
  <c r="BN408" i="1"/>
  <c r="Z408" i="1"/>
  <c r="Z410" i="1" s="1"/>
  <c r="BP418" i="1"/>
  <c r="BN418" i="1"/>
  <c r="Z418" i="1"/>
  <c r="BP422" i="1"/>
  <c r="BN422" i="1"/>
  <c r="Z422" i="1"/>
  <c r="Y435" i="1"/>
  <c r="BP433" i="1"/>
  <c r="BN433" i="1"/>
  <c r="Z433" i="1"/>
  <c r="Z435" i="1" s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BP486" i="1"/>
  <c r="BN486" i="1"/>
  <c r="Z486" i="1"/>
  <c r="BP489" i="1"/>
  <c r="BN489" i="1"/>
  <c r="Z489" i="1"/>
  <c r="BP494" i="1"/>
  <c r="BN494" i="1"/>
  <c r="Z494" i="1"/>
  <c r="Y496" i="1"/>
  <c r="Y501" i="1"/>
  <c r="BP498" i="1"/>
  <c r="BN498" i="1"/>
  <c r="Z498" i="1"/>
  <c r="Z500" i="1" s="1"/>
  <c r="BP516" i="1"/>
  <c r="BN516" i="1"/>
  <c r="Z516" i="1"/>
  <c r="Y518" i="1"/>
  <c r="Y526" i="1"/>
  <c r="BP521" i="1"/>
  <c r="BN521" i="1"/>
  <c r="Z521" i="1"/>
  <c r="Z525" i="1" s="1"/>
  <c r="Y525" i="1"/>
  <c r="BP564" i="1"/>
  <c r="BN564" i="1"/>
  <c r="Z564" i="1"/>
  <c r="BP568" i="1"/>
  <c r="BN568" i="1"/>
  <c r="Z568" i="1"/>
  <c r="BP574" i="1"/>
  <c r="BN574" i="1"/>
  <c r="Z574" i="1"/>
  <c r="AB675" i="1"/>
  <c r="W675" i="1"/>
  <c r="Y405" i="1"/>
  <c r="Y425" i="1"/>
  <c r="Y675" i="1"/>
  <c r="Y451" i="1"/>
  <c r="AA675" i="1"/>
  <c r="Y510" i="1"/>
  <c r="BP540" i="1"/>
  <c r="BN540" i="1"/>
  <c r="Z540" i="1"/>
  <c r="BP544" i="1"/>
  <c r="BN544" i="1"/>
  <c r="Z544" i="1"/>
  <c r="Z554" i="1" s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Z617" i="1" l="1"/>
  <c r="Z517" i="1"/>
  <c r="Z451" i="1"/>
  <c r="Z386" i="1"/>
  <c r="Z370" i="1"/>
  <c r="Z239" i="1"/>
  <c r="X668" i="1"/>
  <c r="Z638" i="1"/>
  <c r="Z577" i="1"/>
  <c r="Z464" i="1"/>
  <c r="Z89" i="1"/>
  <c r="Z48" i="1"/>
  <c r="Z670" i="1" s="1"/>
  <c r="Y665" i="1"/>
</calcChain>
</file>

<file path=xl/sharedStrings.xml><?xml version="1.0" encoding="utf-8"?>
<sst xmlns="http://schemas.openxmlformats.org/spreadsheetml/2006/main" count="3132" uniqueCount="1102">
  <si>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</si>
  <si>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</si>
  <si>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</si>
  <si>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</si>
  <si>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</si>
  <si>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</si>
  <si>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</si>
  <si>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</si>
  <si>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</si>
  <si>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</si>
  <si>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</si>
  <si>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</si>
  <si>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</si>
  <si>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</si>
  <si>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</si>
  <si>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</si>
  <si>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</si>
  <si>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</si>
  <si>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</si>
  <si>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</si>
  <si>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</si>
  <si>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</si>
  <si>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</si>
  <si>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</si>
  <si>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</si>
  <si>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</si>
  <si>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</si>
  <si>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</si>
  <si>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</si>
  <si>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</si>
  <si>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</si>
  <si>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</si>
  <si>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</si>
  <si>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</si>
  <si>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</si>
  <si>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</si>
  <si>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</si>
  <si>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</si>
  <si>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</si>
  <si>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</si>
  <si>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</si>
  <si>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</si>
  <si>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</si>
  <si>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</si>
  <si>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</si>
  <si>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</si>
  <si>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</si>
  <si>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</si>
  <si>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</si>
  <si>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</si>
  <si>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</si>
  <si>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</si>
  <si>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</si>
  <si>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</si>
  <si>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</si>
  <si>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</si>
  <si>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</si>
  <si>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</si>
  <si>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</si>
  <si>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</si>
  <si>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</si>
  <si>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</si>
  <si>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</si>
  <si>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</si>
  <si>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</si>
  <si>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</si>
  <si>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</si>
  <si>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</si>
  <si>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</si>
  <si>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</si>
  <si>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</si>
  <si>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</si>
  <si>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</si>
  <si>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</si>
  <si>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</si>
  <si>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</si>
  <si>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</si>
  <si>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</si>
  <si>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</si>
  <si>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</si>
  <si>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</si>
  <si>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</si>
  <si>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</si>
  <si>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</si>
  <si>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</si>
  <si>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</si>
  <si>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</si>
  <si>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</si>
  <si>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</si>
  <si>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</si>
  <si>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</si>
  <si>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</si>
  <si>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</si>
  <si>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</si>
  <si>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</si>
  <si>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</si>
  <si>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</si>
  <si>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</si>
  <si>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</si>
  <si>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</si>
  <si>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</si>
  <si>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</si>
  <si>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</si>
  <si>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</si>
  <si>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</si>
  <si>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</si>
  <si>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</si>
  <si>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</si>
  <si>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</si>
  <si>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</si>
  <si>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</si>
  <si>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</si>
  <si>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</si>
  <si>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</si>
  <si>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</si>
  <si>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</si>
  <si>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</si>
  <si>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</si>
  <si>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</si>
  <si>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</si>
  <si>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</si>
  <si>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</si>
  <si>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</si>
  <si>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</si>
  <si>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</si>
  <si>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</si>
  <si>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</si>
  <si>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</si>
  <si>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</si>
  <si>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</si>
  <si>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</si>
  <si>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</si>
  <si>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</si>
  <si>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</si>
  <si>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</si>
  <si>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</si>
  <si>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</si>
  <si>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</si>
  <si>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</si>
  <si>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</si>
  <si>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</si>
  <si>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</si>
  <si>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</si>
  <si>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</si>
  <si>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</si>
  <si>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</si>
  <si>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</si>
  <si>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</si>
  <si>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</si>
  <si>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</si>
  <si>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</si>
  <si>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</si>
  <si>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</si>
  <si>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</si>
  <si>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</si>
  <si>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</si>
  <si>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</si>
  <si>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</si>
  <si>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</si>
  <si>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</si>
  <si>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</si>
  <si>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</si>
  <si>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</si>
  <si>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</si>
  <si>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</si>
  <si>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</si>
  <si>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</si>
  <si>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</si>
  <si>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</si>
  <si>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</si>
  <si>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</si>
  <si>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</si>
  <si>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</si>
  <si>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</si>
  <si>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</si>
  <si>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</si>
  <si>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</si>
  <si>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</si>
  <si>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</si>
  <si>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</si>
  <si>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</si>
  <si>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</si>
  <si>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</si>
  <si>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</si>
  <si>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</si>
  <si>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</si>
  <si>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</si>
  <si>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</si>
  <si>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</si>
  <si>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</si>
  <si>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</si>
  <si>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</si>
  <si>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</si>
  <si>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</si>
  <si>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</si>
  <si>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</si>
  <si>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</si>
  <si>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</si>
  <si>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</si>
  <si>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</si>
  <si>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</si>
  <si>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</si>
  <si>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</si>
  <si>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</si>
  <si>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</si>
  <si>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</si>
  <si>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</si>
  <si>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</si>
  <si>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</si>
  <si>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</si>
  <si>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</si>
  <si>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</si>
  <si>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</si>
  <si>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</si>
  <si>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</si>
  <si>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</si>
  <si>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</si>
  <si>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</si>
  <si>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</si>
  <si>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</si>
  <si>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</si>
  <si>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</si>
  <si>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</si>
  <si>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</si>
  <si>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</si>
  <si>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</si>
  <si>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</si>
  <si>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</si>
  <si>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</si>
  <si>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</si>
  <si>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</si>
  <si>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</si>
  <si>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</si>
  <si>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</si>
  <si>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</si>
  <si>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</si>
  <si>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</si>
  <si>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</si>
  <si>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</si>
  <si>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</si>
  <si>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</si>
  <si>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</si>
  <si>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</si>
  <si>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</si>
  <si>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</si>
  <si>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</si>
  <si>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</si>
  <si>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</si>
  <si>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</si>
  <si>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</si>
  <si>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</si>
  <si>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</si>
  <si>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</si>
  <si>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</si>
  <si>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</si>
  <si>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</si>
  <si>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</si>
  <si>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</si>
  <si>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</si>
  <si>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</si>
  <si>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</si>
  <si>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</si>
  <si>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</si>
  <si>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</si>
  <si>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</si>
  <si>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</si>
  <si>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</si>
  <si>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</si>
  <si>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</si>
  <si>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</si>
  <si>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</si>
  <si>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</si>
  <si>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</si>
  <si>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</si>
  <si>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</si>
  <si>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</si>
  <si>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</si>
  <si>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</si>
  <si>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</si>
  <si>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</si>
  <si>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</si>
  <si>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</si>
  <si>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</si>
  <si>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</si>
  <si>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</si>
  <si>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</si>
  <si>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</si>
  <si>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</si>
  <si>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</si>
  <si>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</si>
  <si>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</si>
  <si>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</si>
  <si>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</si>
  <si>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</si>
  <si>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</si>
  <si>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</si>
  <si>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</si>
  <si>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</si>
  <si>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</si>
  <si>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</si>
  <si>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</si>
  <si>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</si>
  <si>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</si>
  <si>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</si>
  <si>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</si>
  <si>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</si>
  <si>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</si>
  <si>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</si>
  <si>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</si>
  <si>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</si>
  <si>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</si>
  <si>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</si>
  <si>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</si>
  <si>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</si>
  <si>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</si>
  <si>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</si>
  <si>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</si>
  <si>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</si>
  <si>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</si>
  <si>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</si>
  <si>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</si>
  <si>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</si>
  <si>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</si>
  <si>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</si>
  <si>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</si>
  <si>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</si>
  <si>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</si>
  <si>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</si>
  <si>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</si>
  <si>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</si>
  <si>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</si>
  <si>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</si>
  <si>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</si>
  <si>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</si>
  <si>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</si>
  <si>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</si>
  <si>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</si>
  <si>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</si>
  <si>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</si>
  <si>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</si>
  <si>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</si>
  <si>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</si>
  <si>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</si>
  <si>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</si>
  <si>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</si>
  <si>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</si>
  <si>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</si>
  <si>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</si>
  <si>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</si>
  <si>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</si>
  <si>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</si>
  <si>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</si>
  <si>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</si>
  <si>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</si>
  <si>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</si>
  <si>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</si>
  <si>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</si>
  <si>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</si>
  <si>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</si>
  <si>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</si>
  <si>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</si>
  <si>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</si>
  <si>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</si>
  <si>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</si>
  <si>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</si>
  <si>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</si>
  <si>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</si>
  <si>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</si>
  <si>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</si>
  <si>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</si>
  <si>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</si>
  <si>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</si>
  <si>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</si>
  <si>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</si>
  <si>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</si>
  <si>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</si>
  <si>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</si>
  <si>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</si>
  <si>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</si>
  <si>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</si>
  <si>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</si>
  <si>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</si>
  <si>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</si>
  <si>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</si>
  <si>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</si>
  <si>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</si>
  <si>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</si>
  <si>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</si>
  <si>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</si>
  <si>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</si>
  <si>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</si>
  <si>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</si>
  <si>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</si>
  <si>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</si>
  <si>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</si>
  <si>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</si>
  <si>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</si>
  <si>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</si>
  <si>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</si>
  <si>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</si>
  <si>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</si>
  <si>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</si>
  <si>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</si>
  <si>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</si>
  <si>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</si>
  <si>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</si>
  <si>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</si>
  <si>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</si>
  <si>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</si>
  <si>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</si>
  <si>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</si>
  <si>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</si>
  <si>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</si>
  <si>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</si>
  <si>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</si>
  <si>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</si>
  <si>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</si>
  <si>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</si>
  <si>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</si>
  <si>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</si>
  <si>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</si>
  <si>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</si>
  <si>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</si>
  <si>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</si>
  <si>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</si>
  <si>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</si>
  <si>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</si>
  <si>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</si>
  <si>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</si>
  <si>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</si>
  <si>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</si>
  <si>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</si>
  <si>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</si>
  <si>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</si>
  <si>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</si>
  <si>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</si>
  <si>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</si>
  <si>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</si>
  <si>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</si>
  <si>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</si>
  <si>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</si>
  <si>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</si>
  <si>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</si>
  <si>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</si>
  <si>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</si>
  <si>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</si>
  <si>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</si>
  <si>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</si>
  <si>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</si>
  <si>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</si>
  <si>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</si>
  <si>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</si>
  <si>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</si>
  <si>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</si>
  <si>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</si>
  <si>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</si>
  <si>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</si>
  <si>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</si>
  <si>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</si>
  <si>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</si>
  <si>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</si>
  <si>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</si>
  <si>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</si>
  <si>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</si>
  <si>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</si>
  <si>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</si>
  <si>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</si>
  <si>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</si>
  <si>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</si>
  <si>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</si>
  <si>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</si>
  <si>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</si>
  <si>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</si>
  <si>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</si>
  <si>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</si>
  <si>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</si>
  <si>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</si>
  <si>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</si>
  <si>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</si>
  <si>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</si>
  <si>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</si>
  <si>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</si>
  <si>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</si>
  <si>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</si>
  <si>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</si>
  <si>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</si>
  <si>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</si>
  <si>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</si>
  <si>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</si>
  <si>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</si>
  <si>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</si>
  <si>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</si>
  <si>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</si>
  <si>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</si>
  <si>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</si>
  <si>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</si>
  <si>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</si>
  <si>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</si>
  <si>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</si>
  <si>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</si>
  <si>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</si>
  <si>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</si>
  <si>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</si>
  <si>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</si>
  <si>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</si>
  <si>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</si>
  <si>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</si>
  <si>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</si>
  <si>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</si>
  <si>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</si>
  <si>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</si>
  <si>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</si>
  <si>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</si>
  <si>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</si>
  <si>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</si>
  <si>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</si>
  <si>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</si>
  <si>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</si>
  <si>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</si>
  <si>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</si>
  <si>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</si>
  <si>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</si>
  <si>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</si>
  <si>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</si>
  <si>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</si>
  <si>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</si>
  <si>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</si>
  <si>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</si>
  <si>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</si>
  <si>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</si>
  <si>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</si>
  <si>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</si>
  <si>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</si>
  <si>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</si>
  <si>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</si>
  <si>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</si>
  <si>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</si>
  <si>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</si>
  <si>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</si>
  <si>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</si>
  <si>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</si>
  <si>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</si>
  <si>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</si>
  <si>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</si>
  <si>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</si>
  <si>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</si>
  <si>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</si>
  <si>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</si>
  <si>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</si>
  <si>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</si>
  <si>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</si>
  <si>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</si>
  <si>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</si>
  <si>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</si>
  <si>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</si>
  <si>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</si>
  <si>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</si>
  <si>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</si>
  <si>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</si>
  <si>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</si>
  <si>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</si>
  <si>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</si>
  <si>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</si>
  <si>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</si>
  <si>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</si>
  <si>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</si>
  <si>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</si>
  <si>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</si>
  <si>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</si>
  <si>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</si>
  <si>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</si>
  <si>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</si>
  <si>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</si>
  <si>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</si>
  <si>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</si>
  <si>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</si>
  <si>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</si>
  <si>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</si>
  <si>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</si>
  <si>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</si>
  <si>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</si>
  <si>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</si>
  <si>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</si>
  <si>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</si>
  <si>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</si>
  <si>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</si>
  <si>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</si>
  <si>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</si>
  <si>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</si>
  <si>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</si>
  <si>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</si>
  <si>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</si>
  <si>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</si>
  <si>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</si>
  <si>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</si>
  <si>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</si>
  <si>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</si>
  <si>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</si>
  <si>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</si>
  <si>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</si>
  <si>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</si>
  <si>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</si>
  <si>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</si>
  <si>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</si>
  <si>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</si>
  <si>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</si>
  <si>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</si>
  <si>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</si>
  <si>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</si>
  <si>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</si>
  <si>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</si>
  <si>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</si>
  <si>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</si>
  <si>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</si>
  <si>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</si>
  <si>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</si>
  <si>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</si>
  <si>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</si>
  <si>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</si>
  <si>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</si>
  <si>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</si>
  <si>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</si>
  <si>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</si>
  <si>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</si>
  <si>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</si>
  <si>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</si>
  <si>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</si>
  <si>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</si>
  <si>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</si>
  <si>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</si>
  <si>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</si>
  <si>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</si>
  <si>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</si>
  <si>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</si>
  <si>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</si>
  <si>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</si>
  <si>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</si>
  <si>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</si>
  <si>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</si>
  <si>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</si>
  <si>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</si>
  <si>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</si>
  <si>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</si>
  <si>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</si>
  <si>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</si>
  <si>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</si>
  <si>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</si>
  <si>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</si>
  <si>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</si>
  <si>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</si>
  <si>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</si>
  <si>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</si>
  <si>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</si>
  <si>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</si>
  <si>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</si>
  <si>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</si>
  <si>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</si>
  <si>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</si>
  <si>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</si>
  <si>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</si>
  <si>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</si>
  <si>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</si>
  <si>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</si>
  <si>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</si>
  <si>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</si>
  <si>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</si>
  <si>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</si>
  <si>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</si>
  <si>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</si>
  <si>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</si>
  <si>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</si>
  <si>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</si>
  <si>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</si>
  <si>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</si>
  <si>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</si>
  <si>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</si>
  <si>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</si>
  <si>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</si>
  <si>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</si>
  <si>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</si>
  <si>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</si>
  <si>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</si>
  <si>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</si>
  <si>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</si>
  <si>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</si>
  <si>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</si>
  <si>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</si>
  <si>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</si>
  <si>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</si>
  <si>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</si>
  <si>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</si>
  <si>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</si>
  <si>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</si>
  <si>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</si>
  <si>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</si>
  <si>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</si>
  <si>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</si>
  <si>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</si>
  <si>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</si>
  <si>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</si>
  <si>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</si>
  <si>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</si>
  <si>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</si>
  <si>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</si>
  <si>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</si>
  <si>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</si>
  <si>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</si>
  <si>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</si>
  <si>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</si>
  <si>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</si>
  <si>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</si>
  <si>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</si>
  <si>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</si>
  <si>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</si>
  <si>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</si>
  <si>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</si>
  <si>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</si>
  <si>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</si>
  <si>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</si>
  <si>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</si>
  <si>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</si>
  <si>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</si>
  <si>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</si>
  <si>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</si>
  <si>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</si>
  <si>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</si>
  <si>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</si>
  <si>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</si>
  <si>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</si>
  <si>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</si>
  <si>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</si>
  <si>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</si>
  <si>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</si>
  <si>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</si>
  <si>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</si>
  <si>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</si>
  <si>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</si>
  <si>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</si>
  <si>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</si>
  <si>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</si>
  <si>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</si>
  <si>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</si>
  <si>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</si>
  <si>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</si>
  <si>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</si>
  <si>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</si>
  <si>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</si>
  <si>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</si>
  <si>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</si>
  <si>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</si>
  <si>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</si>
  <si>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</si>
  <si>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</si>
  <si>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</si>
  <si>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</si>
  <si>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</si>
  <si>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</si>
  <si>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</si>
  <si>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</si>
  <si>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</si>
  <si>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</si>
  <si>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</si>
  <si>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</si>
  <si>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</si>
  <si>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</si>
  <si>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</si>
  <si>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</si>
  <si>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</si>
  <si>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</si>
  <si>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</si>
  <si>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</si>
  <si>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</si>
  <si>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</si>
  <si>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</si>
  <si>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</si>
  <si>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</si>
  <si>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</si>
  <si>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</si>
  <si>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</si>
  <si>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</si>
  <si>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</si>
  <si>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</si>
  <si>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</si>
  <si>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</si>
  <si>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</si>
  <si>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</si>
  <si>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</si>
  <si>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</si>
  <si>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</si>
  <si>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</si>
  <si>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</si>
  <si>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</si>
  <si>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</si>
  <si>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</si>
  <si>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</si>
  <si>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</si>
  <si>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</si>
  <si>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</si>
  <si>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</si>
  <si>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</si>
  <si>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</si>
  <si>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</si>
  <si>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</si>
  <si>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</si>
  <si>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</si>
  <si>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</si>
  <si>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</si>
  <si>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</si>
  <si>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</si>
  <si>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</si>
  <si>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</si>
  <si>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</si>
  <si>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</si>
  <si>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</si>
  <si>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</si>
  <si>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</si>
  <si>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</si>
  <si>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</si>
  <si>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</si>
  <si>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</si>
  <si>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</si>
  <si>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</si>
  <si>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</si>
  <si>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</si>
  <si>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</si>
  <si>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</si>
  <si>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</si>
  <si>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</si>
  <si>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</si>
  <si>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</si>
  <si>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</si>
  <si>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</si>
  <si>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</si>
  <si>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</si>
  <si>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</si>
  <si>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</si>
  <si>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</si>
  <si>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</si>
  <si>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</si>
  <si>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</si>
  <si>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</si>
  <si>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</si>
  <si>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</si>
  <si>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</si>
  <si>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</si>
  <si>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</si>
  <si>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</si>
  <si>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</si>
  <si>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</si>
  <si>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</si>
  <si>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</si>
  <si>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</si>
  <si>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</si>
  <si>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</si>
  <si>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</si>
  <si>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</si>
  <si>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</si>
  <si>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</si>
  <si>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</si>
  <si>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</si>
  <si>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</si>
  <si>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</si>
  <si>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</si>
  <si>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</si>
  <si>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</si>
  <si>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</si>
  <si>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</si>
  <si>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</si>
  <si>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</si>
  <si>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</si>
  <si>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</si>
  <si>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</si>
  <si>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</si>
  <si>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</si>
  <si>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</si>
  <si>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</si>
  <si>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</si>
  <si>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</si>
  <si>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</si>
  <si>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</si>
  <si>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</si>
  <si>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</si>
  <si>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</si>
  <si>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</si>
  <si>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</si>
  <si>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</si>
  <si>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</si>
  <si>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</si>
  <si>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</si>
  <si>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</si>
  <si>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</si>
  <si>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</si>
  <si>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</si>
  <si>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</si>
  <si>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</si>
  <si>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</si>
  <si>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</si>
  <si>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</si>
  <si>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</si>
  <si>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</si>
  <si>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</si>
  <si>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</si>
  <si>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</si>
  <si>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</si>
  <si>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</si>
  <si>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</si>
  <si>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</si>
  <si>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</si>
  <si>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</si>
  <si>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</si>
  <si>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</si>
  <si>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</si>
  <si>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</si>
  <si>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</si>
  <si>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</si>
  <si>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</si>
  <si>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</si>
  <si>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</si>
  <si>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</si>
  <si>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</si>
  <si>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</si>
  <si>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</si>
  <si>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</si>
  <si>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</si>
  <si>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</si>
  <si>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</si>
  <si>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</si>
  <si>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</si>
  <si>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</si>
  <si>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</si>
  <si>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</si>
  <si>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</si>
  <si>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</si>
  <si>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</si>
  <si>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</si>
  <si>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</si>
  <si>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</si>
  <si>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</si>
  <si>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</si>
  <si>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</si>
  <si>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</si>
  <si>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</si>
  <si>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</si>
  <si>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</si>
  <si>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</si>
  <si>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</si>
  <si>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</si>
  <si>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</si>
  <si>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</si>
  <si>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</si>
  <si>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</si>
  <si>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</si>
  <si>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</si>
  <si>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</si>
  <si>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</si>
  <si>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</si>
  <si>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</si>
  <si>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</si>
  <si>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</si>
  <si>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</si>
  <si>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</si>
  <si>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</si>
  <si>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</si>
  <si>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</si>
  <si>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</si>
  <si>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</si>
  <si>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</si>
  <si>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</si>
  <si>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</si>
  <si>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</si>
  <si>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</si>
  <si>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</si>
  <si>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</si>
  <si>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</si>
  <si>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</si>
  <si>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</si>
  <si>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</si>
  <si>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</si>
  <si>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</si>
  <si>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</si>
  <si>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</si>
  <si>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</si>
  <si>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</si>
  <si>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</si>
  <si>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</si>
  <si>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</si>
  <si>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</si>
  <si>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</si>
  <si>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</si>
  <si>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</si>
  <si>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</si>
  <si>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</si>
  <si>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</si>
  <si>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</si>
  <si>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</si>
  <si>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</si>
  <si>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</si>
  <si>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</si>
  <si>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</si>
  <si>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</si>
  <si>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</si>
  <si>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</si>
  <si>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</si>
  <si>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</si>
  <si>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</si>
  <si>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</si>
  <si>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</si>
  <si>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</si>
  <si>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</si>
  <si>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</si>
  <si>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</si>
  <si>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</si>
  <si>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</si>
  <si>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</si>
  <si>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</si>
  <si>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</si>
  <si>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</si>
  <si>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</si>
  <si>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</si>
  <si>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</si>
  <si>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</si>
  <si>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</si>
  <si>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</si>
  <si>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</si>
  <si>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</si>
  <si>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</si>
  <si>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</si>
  <si>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</si>
  <si>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</si>
  <si>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</si>
  <si>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</si>
  <si>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</si>
  <si>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</si>
  <si>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</si>
  <si>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</si>
  <si>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</si>
  <si>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</si>
  <si>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</si>
  <si>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</si>
  <si>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</si>
  <si>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</si>
  <si>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</si>
  <si>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</si>
  <si>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</si>
  <si>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</si>
  <si>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</si>
  <si>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</si>
  <si>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</si>
  <si>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</si>
  <si>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</si>
  <si>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</si>
  <si>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</si>
  <si>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</si>
  <si>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</si>
  <si>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</si>
  <si>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</si>
  <si>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</si>
  <si>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</si>
  <si>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</si>
  <si>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</si>
  <si>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</si>
  <si>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</si>
  <si>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</si>
  <si>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</si>
  <si>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</si>
  <si>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</si>
  <si>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</si>
  <si>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</si>
  <si>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</si>
  <si>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</si>
  <si>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</si>
  <si>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</si>
  <si>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</si>
  <si>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</si>
  <si>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</si>
  <si>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</si>
  <si>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</si>
  <si>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</si>
  <si>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</si>
  <si>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</si>
  <si>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</si>
  <si>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</si>
  <si>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</si>
  <si>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596383_7</t>
  </si>
  <si>
    <t>6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</si>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</sst>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8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45703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Суббота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6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/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19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20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21</v>
      </c>
      <c r="Q10" s="990"/>
      <c r="R10" s="991"/>
      <c r="U10" s="24" t="s">
        <v>22</v>
      </c>
      <c r="V10" s="821" t="s">
        <v>23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921"/>
      <c r="R11" s="922"/>
      <c r="U11" s="24" t="s">
        <v>26</v>
      </c>
      <c r="V11" s="1112" t="s">
        <v>27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28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29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30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31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32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33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34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35</v>
      </c>
      <c r="B17" s="819" t="s">
        <v>36</v>
      </c>
      <c r="C17" s="945" t="s">
        <v>37</v>
      </c>
      <c r="D17" s="819" t="s">
        <v>38</v>
      </c>
      <c r="E17" s="892"/>
      <c r="F17" s="819" t="s">
        <v>39</v>
      </c>
      <c r="G17" s="819" t="s">
        <v>40</v>
      </c>
      <c r="H17" s="819" t="s">
        <v>41</v>
      </c>
      <c r="I17" s="819" t="s">
        <v>42</v>
      </c>
      <c r="J17" s="819" t="s">
        <v>43</v>
      </c>
      <c r="K17" s="819" t="s">
        <v>44</v>
      </c>
      <c r="L17" s="819" t="s">
        <v>45</v>
      </c>
      <c r="M17" s="819" t="s">
        <v>46</v>
      </c>
      <c r="N17" s="819" t="s">
        <v>47</v>
      </c>
      <c r="O17" s="819" t="s">
        <v>48</v>
      </c>
      <c r="P17" s="819" t="s">
        <v>49</v>
      </c>
      <c r="Q17" s="891"/>
      <c r="R17" s="891"/>
      <c r="S17" s="891"/>
      <c r="T17" s="892"/>
      <c r="U17" s="1201" t="s">
        <v>50</v>
      </c>
      <c r="V17" s="925"/>
      <c r="W17" s="819" t="s">
        <v>51</v>
      </c>
      <c r="X17" s="819" t="s">
        <v>52</v>
      </c>
      <c r="Y17" s="1198" t="s">
        <v>53</v>
      </c>
      <c r="Z17" s="1072" t="s">
        <v>54</v>
      </c>
      <c r="AA17" s="1047" t="s">
        <v>55</v>
      </c>
      <c r="AB17" s="1047" t="s">
        <v>56</v>
      </c>
      <c r="AC17" s="1047" t="s">
        <v>57</v>
      </c>
      <c r="AD17" s="1047" t="s">
        <v>58</v>
      </c>
      <c r="AE17" s="1148"/>
      <c r="AF17" s="1149"/>
      <c r="AG17" s="66"/>
      <c r="BD17" s="65" t="s">
        <v>59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60</v>
      </c>
      <c r="V18" s="67" t="s">
        <v>61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62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62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63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68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70</v>
      </c>
      <c r="Q23" s="783"/>
      <c r="R23" s="783"/>
      <c r="S23" s="783"/>
      <c r="T23" s="783"/>
      <c r="U23" s="783"/>
      <c r="V23" s="784"/>
      <c r="W23" s="37" t="s">
        <v>71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70</v>
      </c>
      <c r="Q24" s="783"/>
      <c r="R24" s="783"/>
      <c r="S24" s="783"/>
      <c r="T24" s="783"/>
      <c r="U24" s="783"/>
      <c r="V24" s="784"/>
      <c r="W24" s="37" t="s">
        <v>68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72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75</v>
      </c>
      <c r="L26" s="32"/>
      <c r="M26" s="33" t="s">
        <v>67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68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76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77</v>
      </c>
      <c r="B27" s="54" t="s">
        <v>78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75</v>
      </c>
      <c r="L27" s="32"/>
      <c r="M27" s="33" t="s">
        <v>67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68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809" t="s">
        <v>82</v>
      </c>
      <c r="Q28" s="774"/>
      <c r="R28" s="774"/>
      <c r="S28" s="774"/>
      <c r="T28" s="775"/>
      <c r="U28" s="34"/>
      <c r="V28" s="34"/>
      <c r="W28" s="35" t="s">
        <v>68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44" t="s">
        <v>86</v>
      </c>
      <c r="Q29" s="774"/>
      <c r="R29" s="774"/>
      <c r="S29" s="774"/>
      <c r="T29" s="775"/>
      <c r="U29" s="34"/>
      <c r="V29" s="34"/>
      <c r="W29" s="35" t="s">
        <v>68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15" t="s">
        <v>90</v>
      </c>
      <c r="Q30" s="774"/>
      <c r="R30" s="774"/>
      <c r="S30" s="774"/>
      <c r="T30" s="775"/>
      <c r="U30" s="34"/>
      <c r="V30" s="34"/>
      <c r="W30" s="35" t="s">
        <v>68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75</v>
      </c>
      <c r="L31" s="32"/>
      <c r="M31" s="33" t="s">
        <v>67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68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95</v>
      </c>
      <c r="B32" s="54" t="s">
        <v>96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75</v>
      </c>
      <c r="L32" s="32"/>
      <c r="M32" s="33" t="s">
        <v>67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68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70</v>
      </c>
      <c r="Q33" s="783"/>
      <c r="R33" s="783"/>
      <c r="S33" s="783"/>
      <c r="T33" s="783"/>
      <c r="U33" s="783"/>
      <c r="V33" s="784"/>
      <c r="W33" s="37" t="s">
        <v>71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70</v>
      </c>
      <c r="Q34" s="783"/>
      <c r="R34" s="783"/>
      <c r="S34" s="783"/>
      <c r="T34" s="783"/>
      <c r="U34" s="783"/>
      <c r="V34" s="784"/>
      <c r="W34" s="37" t="s">
        <v>68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98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99</v>
      </c>
      <c r="B36" s="54" t="s">
        <v>100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75</v>
      </c>
      <c r="L36" s="32"/>
      <c r="M36" s="33" t="s">
        <v>101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68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102</v>
      </c>
      <c r="AG36" s="64"/>
      <c r="AJ36" s="68"/>
      <c r="AK36" s="68">
        <v>0</v>
      </c>
      <c r="BB36" s="86" t="s">
        <v>103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70</v>
      </c>
      <c r="Q37" s="783"/>
      <c r="R37" s="783"/>
      <c r="S37" s="783"/>
      <c r="T37" s="783"/>
      <c r="U37" s="783"/>
      <c r="V37" s="784"/>
      <c r="W37" s="37" t="s">
        <v>71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70</v>
      </c>
      <c r="Q38" s="783"/>
      <c r="R38" s="783"/>
      <c r="S38" s="783"/>
      <c r="T38" s="783"/>
      <c r="U38" s="783"/>
      <c r="V38" s="784"/>
      <c r="W38" s="37" t="s">
        <v>68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104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105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106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107</v>
      </c>
      <c r="B42" s="54" t="s">
        <v>108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109</v>
      </c>
      <c r="L42" s="32"/>
      <c r="M42" s="33" t="s">
        <v>110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68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111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107</v>
      </c>
      <c r="B43" s="54" t="s">
        <v>112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109</v>
      </c>
      <c r="L43" s="32"/>
      <c r="M43" s="33" t="s">
        <v>113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68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114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115</v>
      </c>
      <c r="B44" s="54" t="s">
        <v>116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109</v>
      </c>
      <c r="L44" s="32"/>
      <c r="M44" s="33" t="s">
        <v>113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68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117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118</v>
      </c>
      <c r="B45" s="54" t="s">
        <v>119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120</v>
      </c>
      <c r="L45" s="32"/>
      <c r="M45" s="33" t="s">
        <v>110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68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121</v>
      </c>
      <c r="B46" s="54" t="s">
        <v>122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120</v>
      </c>
      <c r="L46" s="32"/>
      <c r="M46" s="33" t="s">
        <v>110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68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114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customHeight="1" x14ac:dyDescent="0.25">
      <c r="A47" s="54" t="s">
        <v>123</v>
      </c>
      <c r="B47" s="54" t="s">
        <v>124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120</v>
      </c>
      <c r="L47" s="32"/>
      <c r="M47" s="33" t="s">
        <v>113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68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117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70</v>
      </c>
      <c r="Q48" s="783"/>
      <c r="R48" s="783"/>
      <c r="S48" s="783"/>
      <c r="T48" s="783"/>
      <c r="U48" s="783"/>
      <c r="V48" s="784"/>
      <c r="W48" s="37" t="s">
        <v>71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70</v>
      </c>
      <c r="Q49" s="783"/>
      <c r="R49" s="783"/>
      <c r="S49" s="783"/>
      <c r="T49" s="783"/>
      <c r="U49" s="783"/>
      <c r="V49" s="784"/>
      <c r="W49" s="37" t="s">
        <v>68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customHeight="1" x14ac:dyDescent="0.25">
      <c r="A50" s="795" t="s">
        <v>72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125</v>
      </c>
      <c r="B51" s="54" t="s">
        <v>126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66</v>
      </c>
      <c r="L51" s="32"/>
      <c r="M51" s="33" t="s">
        <v>110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68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127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75</v>
      </c>
      <c r="L52" s="32"/>
      <c r="M52" s="33" t="s">
        <v>110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68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130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70</v>
      </c>
      <c r="Q53" s="783"/>
      <c r="R53" s="783"/>
      <c r="S53" s="783"/>
      <c r="T53" s="783"/>
      <c r="U53" s="783"/>
      <c r="V53" s="784"/>
      <c r="W53" s="37" t="s">
        <v>71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70</v>
      </c>
      <c r="Q54" s="783"/>
      <c r="R54" s="783"/>
      <c r="S54" s="783"/>
      <c r="T54" s="783"/>
      <c r="U54" s="783"/>
      <c r="V54" s="784"/>
      <c r="W54" s="37" t="s">
        <v>68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131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106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132</v>
      </c>
      <c r="B57" s="54" t="s">
        <v>133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109</v>
      </c>
      <c r="L57" s="32"/>
      <c r="M57" s="33" t="s">
        <v>110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68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109</v>
      </c>
      <c r="L58" s="32"/>
      <c r="M58" s="33" t="s">
        <v>113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68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customHeight="1" x14ac:dyDescent="0.25">
      <c r="A59" s="54" t="s">
        <v>138</v>
      </c>
      <c r="B59" s="54" t="s">
        <v>139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120</v>
      </c>
      <c r="L59" s="32"/>
      <c r="M59" s="33" t="s">
        <v>113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68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140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141</v>
      </c>
      <c r="B60" s="54" t="s">
        <v>142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120</v>
      </c>
      <c r="L60" s="32"/>
      <c r="M60" s="33" t="s">
        <v>113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68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143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144</v>
      </c>
      <c r="B61" s="54" t="s">
        <v>145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120</v>
      </c>
      <c r="L61" s="32"/>
      <c r="M61" s="33" t="s">
        <v>113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68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137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146</v>
      </c>
      <c r="B62" s="54" t="s">
        <v>147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75</v>
      </c>
      <c r="L62" s="32"/>
      <c r="M62" s="33" t="s">
        <v>148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68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149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150</v>
      </c>
      <c r="B63" s="54" t="s">
        <v>151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120</v>
      </c>
      <c r="L63" s="32"/>
      <c r="M63" s="33" t="s">
        <v>113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68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137</v>
      </c>
      <c r="AG63" s="64"/>
      <c r="AJ63" s="68"/>
      <c r="AK63" s="68">
        <v>0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70</v>
      </c>
      <c r="Q64" s="783"/>
      <c r="R64" s="783"/>
      <c r="S64" s="783"/>
      <c r="T64" s="783"/>
      <c r="U64" s="783"/>
      <c r="V64" s="784"/>
      <c r="W64" s="37" t="s">
        <v>71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70</v>
      </c>
      <c r="Q65" s="783"/>
      <c r="R65" s="783"/>
      <c r="S65" s="783"/>
      <c r="T65" s="783"/>
      <c r="U65" s="783"/>
      <c r="V65" s="784"/>
      <c r="W65" s="37" t="s">
        <v>68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customHeight="1" x14ac:dyDescent="0.25">
      <c r="A66" s="795" t="s">
        <v>152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153</v>
      </c>
      <c r="B67" s="54" t="s">
        <v>154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109</v>
      </c>
      <c r="L67" s="32"/>
      <c r="M67" s="33" t="s">
        <v>113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68</v>
      </c>
      <c r="X67" s="769">
        <v>0</v>
      </c>
      <c r="Y67" s="770">
        <f>IFERROR(IF(X67="",0,CEILING((X67/$H67),1)*$H67),"")</f>
        <v>0</v>
      </c>
      <c r="Z67" s="36" t="str">
        <f>IFERROR(IF(Y67=0,"",ROUNDUP(Y67/H67,0)*0.01898),"")</f>
        <v/>
      </c>
      <c r="AA67" s="56"/>
      <c r="AB67" s="57"/>
      <c r="AC67" s="117" t="s">
        <v>155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156</v>
      </c>
      <c r="B68" s="54" t="s">
        <v>157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120</v>
      </c>
      <c r="L68" s="32"/>
      <c r="M68" s="33" t="s">
        <v>113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68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158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159</v>
      </c>
      <c r="B69" s="54" t="s">
        <v>160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75</v>
      </c>
      <c r="L69" s="32"/>
      <c r="M69" s="33" t="s">
        <v>110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68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155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161</v>
      </c>
      <c r="B70" s="54" t="s">
        <v>162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75</v>
      </c>
      <c r="L70" s="32"/>
      <c r="M70" s="33" t="s">
        <v>113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68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155</v>
      </c>
      <c r="AG70" s="64"/>
      <c r="AJ70" s="68"/>
      <c r="AK70" s="68">
        <v>0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70</v>
      </c>
      <c r="Q71" s="783"/>
      <c r="R71" s="783"/>
      <c r="S71" s="783"/>
      <c r="T71" s="783"/>
      <c r="U71" s="783"/>
      <c r="V71" s="784"/>
      <c r="W71" s="37" t="s">
        <v>71</v>
      </c>
      <c r="X71" s="771">
        <f>IFERROR(X67/H67,"0")+IFERROR(X68/H68,"0")+IFERROR(X69/H69,"0")+IFERROR(X70/H70,"0")</f>
        <v>0</v>
      </c>
      <c r="Y71" s="771">
        <f>IFERROR(Y67/H67,"0")+IFERROR(Y68/H68,"0")+IFERROR(Y69/H69,"0")+IFERROR(Y70/H70,"0")</f>
        <v>0</v>
      </c>
      <c r="Z71" s="771">
        <f>IFERROR(IF(Z67="",0,Z67),"0")+IFERROR(IF(Z68="",0,Z68),"0")+IFERROR(IF(Z69="",0,Z69),"0")+IFERROR(IF(Z70="",0,Z70),"0")</f>
        <v>0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70</v>
      </c>
      <c r="Q72" s="783"/>
      <c r="R72" s="783"/>
      <c r="S72" s="783"/>
      <c r="T72" s="783"/>
      <c r="U72" s="783"/>
      <c r="V72" s="784"/>
      <c r="W72" s="37" t="s">
        <v>68</v>
      </c>
      <c r="X72" s="771">
        <f>IFERROR(SUM(X67:X70),"0")</f>
        <v>0</v>
      </c>
      <c r="Y72" s="771">
        <f>IFERROR(SUM(Y67:Y70),"0")</f>
        <v>0</v>
      </c>
      <c r="Z72" s="37"/>
      <c r="AA72" s="772"/>
      <c r="AB72" s="772"/>
      <c r="AC72" s="772"/>
    </row>
    <row r="73" spans="1:68" ht="14.25" customHeight="1" x14ac:dyDescent="0.25">
      <c r="A73" s="795" t="s">
        <v>63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163</v>
      </c>
      <c r="B74" s="54" t="s">
        <v>164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120</v>
      </c>
      <c r="L74" s="32"/>
      <c r="M74" s="33" t="s">
        <v>67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68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165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166</v>
      </c>
      <c r="B75" s="54" t="s">
        <v>167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120</v>
      </c>
      <c r="L75" s="32"/>
      <c r="M75" s="33" t="s">
        <v>67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68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169</v>
      </c>
      <c r="B76" s="54" t="s">
        <v>170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120</v>
      </c>
      <c r="L76" s="32"/>
      <c r="M76" s="33" t="s">
        <v>67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68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172</v>
      </c>
      <c r="B77" s="54" t="s">
        <v>173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66</v>
      </c>
      <c r="L77" s="32"/>
      <c r="M77" s="33" t="s">
        <v>67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68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165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174</v>
      </c>
      <c r="B78" s="54" t="s">
        <v>175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66</v>
      </c>
      <c r="L78" s="32"/>
      <c r="M78" s="33" t="s">
        <v>67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68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168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176</v>
      </c>
      <c r="B79" s="54" t="s">
        <v>177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66</v>
      </c>
      <c r="L79" s="32"/>
      <c r="M79" s="33" t="s">
        <v>67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68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171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70</v>
      </c>
      <c r="Q80" s="783"/>
      <c r="R80" s="783"/>
      <c r="S80" s="783"/>
      <c r="T80" s="783"/>
      <c r="U80" s="783"/>
      <c r="V80" s="784"/>
      <c r="W80" s="37" t="s">
        <v>71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70</v>
      </c>
      <c r="Q81" s="783"/>
      <c r="R81" s="783"/>
      <c r="S81" s="783"/>
      <c r="T81" s="783"/>
      <c r="U81" s="783"/>
      <c r="V81" s="784"/>
      <c r="W81" s="37" t="s">
        <v>68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72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178</v>
      </c>
      <c r="B83" s="54" t="s">
        <v>179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109</v>
      </c>
      <c r="L83" s="32"/>
      <c r="M83" s="33" t="s">
        <v>110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68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180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181</v>
      </c>
      <c r="B84" s="54" t="s">
        <v>182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109</v>
      </c>
      <c r="L84" s="32"/>
      <c r="M84" s="33" t="s">
        <v>110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68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183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184</v>
      </c>
      <c r="B85" s="54" t="s">
        <v>185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109</v>
      </c>
      <c r="L85" s="32"/>
      <c r="M85" s="33" t="s">
        <v>67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68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187</v>
      </c>
      <c r="B86" s="54" t="s">
        <v>188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75</v>
      </c>
      <c r="L86" s="32"/>
      <c r="M86" s="33" t="s">
        <v>110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68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180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189</v>
      </c>
      <c r="B87" s="54" t="s">
        <v>190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75</v>
      </c>
      <c r="L87" s="32"/>
      <c r="M87" s="33" t="s">
        <v>110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68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183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191</v>
      </c>
      <c r="B88" s="54" t="s">
        <v>192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75</v>
      </c>
      <c r="L88" s="32"/>
      <c r="M88" s="33" t="s">
        <v>67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68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186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70</v>
      </c>
      <c r="Q89" s="783"/>
      <c r="R89" s="783"/>
      <c r="S89" s="783"/>
      <c r="T89" s="783"/>
      <c r="U89" s="783"/>
      <c r="V89" s="784"/>
      <c r="W89" s="37" t="s">
        <v>71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70</v>
      </c>
      <c r="Q90" s="783"/>
      <c r="R90" s="783"/>
      <c r="S90" s="783"/>
      <c r="T90" s="783"/>
      <c r="U90" s="783"/>
      <c r="V90" s="784"/>
      <c r="W90" s="37" t="s">
        <v>68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193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194</v>
      </c>
      <c r="B92" s="54" t="s">
        <v>195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109</v>
      </c>
      <c r="L92" s="32"/>
      <c r="M92" s="33" t="s">
        <v>67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68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196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194</v>
      </c>
      <c r="B93" s="54" t="s">
        <v>197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109</v>
      </c>
      <c r="L93" s="32"/>
      <c r="M93" s="33" t="s">
        <v>67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68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198</v>
      </c>
      <c r="B94" s="54" t="s">
        <v>199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120</v>
      </c>
      <c r="L94" s="32"/>
      <c r="M94" s="33" t="s">
        <v>110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68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70</v>
      </c>
      <c r="Q95" s="783"/>
      <c r="R95" s="783"/>
      <c r="S95" s="783"/>
      <c r="T95" s="783"/>
      <c r="U95" s="783"/>
      <c r="V95" s="784"/>
      <c r="W95" s="37" t="s">
        <v>71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70</v>
      </c>
      <c r="Q96" s="783"/>
      <c r="R96" s="783"/>
      <c r="S96" s="783"/>
      <c r="T96" s="783"/>
      <c r="U96" s="783"/>
      <c r="V96" s="784"/>
      <c r="W96" s="37" t="s">
        <v>68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201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106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202</v>
      </c>
      <c r="B99" s="54" t="s">
        <v>203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109</v>
      </c>
      <c r="L99" s="32"/>
      <c r="M99" s="33" t="s">
        <v>148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68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204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205</v>
      </c>
      <c r="B100" s="54" t="s">
        <v>206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120</v>
      </c>
      <c r="L100" s="32"/>
      <c r="M100" s="33" t="s">
        <v>110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68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204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207</v>
      </c>
      <c r="B101" s="54" t="s">
        <v>208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120</v>
      </c>
      <c r="L101" s="32"/>
      <c r="M101" s="33" t="s">
        <v>148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68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209</v>
      </c>
      <c r="AG101" s="64"/>
      <c r="AJ101" s="68"/>
      <c r="AK101" s="68">
        <v>0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70</v>
      </c>
      <c r="Q102" s="783"/>
      <c r="R102" s="783"/>
      <c r="S102" s="783"/>
      <c r="T102" s="783"/>
      <c r="U102" s="783"/>
      <c r="V102" s="784"/>
      <c r="W102" s="37" t="s">
        <v>71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70</v>
      </c>
      <c r="Q103" s="783"/>
      <c r="R103" s="783"/>
      <c r="S103" s="783"/>
      <c r="T103" s="783"/>
      <c r="U103" s="783"/>
      <c r="V103" s="784"/>
      <c r="W103" s="37" t="s">
        <v>68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72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210</v>
      </c>
      <c r="B105" s="54" t="s">
        <v>211</v>
      </c>
      <c r="C105" s="31">
        <v>4301051437</v>
      </c>
      <c r="D105" s="776">
        <v>4607091386967</v>
      </c>
      <c r="E105" s="777"/>
      <c r="F105" s="768">
        <v>1.35</v>
      </c>
      <c r="G105" s="32">
        <v>6</v>
      </c>
      <c r="H105" s="768">
        <v>8.1</v>
      </c>
      <c r="I105" s="768">
        <v>8.6189999999999998</v>
      </c>
      <c r="J105" s="32">
        <v>64</v>
      </c>
      <c r="K105" s="32" t="s">
        <v>109</v>
      </c>
      <c r="L105" s="32"/>
      <c r="M105" s="33" t="s">
        <v>110</v>
      </c>
      <c r="N105" s="33"/>
      <c r="O105" s="32">
        <v>45</v>
      </c>
      <c r="P105" s="11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774"/>
      <c r="R105" s="774"/>
      <c r="S105" s="774"/>
      <c r="T105" s="775"/>
      <c r="U105" s="34"/>
      <c r="V105" s="34"/>
      <c r="W105" s="35" t="s">
        <v>68</v>
      </c>
      <c r="X105" s="769">
        <v>0</v>
      </c>
      <c r="Y105" s="770">
        <f t="shared" ref="Y105:Y110" si="26"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61" t="s">
        <v>212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0</v>
      </c>
      <c r="BN105" s="64">
        <f t="shared" ref="BN105:BN110" si="28">IFERROR(Y105*I105/H105,"0")</f>
        <v>0</v>
      </c>
      <c r="BO105" s="64">
        <f t="shared" ref="BO105:BO110" si="29">IFERROR(1/J105*(X105/H105),"0")</f>
        <v>0</v>
      </c>
      <c r="BP105" s="64">
        <f t="shared" ref="BP105:BP110" si="30">IFERROR(1/J105*(Y105/H105),"0")</f>
        <v>0</v>
      </c>
    </row>
    <row r="106" spans="1:68" ht="27" customHeight="1" x14ac:dyDescent="0.25">
      <c r="A106" s="54" t="s">
        <v>210</v>
      </c>
      <c r="B106" s="54" t="s">
        <v>213</v>
      </c>
      <c r="C106" s="31">
        <v>4301051546</v>
      </c>
      <c r="D106" s="776">
        <v>4607091386967</v>
      </c>
      <c r="E106" s="777"/>
      <c r="F106" s="768">
        <v>1.4</v>
      </c>
      <c r="G106" s="32">
        <v>6</v>
      </c>
      <c r="H106" s="768">
        <v>8.4</v>
      </c>
      <c r="I106" s="768">
        <v>8.9190000000000005</v>
      </c>
      <c r="J106" s="32">
        <v>64</v>
      </c>
      <c r="K106" s="32" t="s">
        <v>109</v>
      </c>
      <c r="L106" s="32"/>
      <c r="M106" s="33" t="s">
        <v>110</v>
      </c>
      <c r="N106" s="33"/>
      <c r="O106" s="32">
        <v>45</v>
      </c>
      <c r="P106" s="108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774"/>
      <c r="R106" s="774"/>
      <c r="S106" s="774"/>
      <c r="T106" s="775"/>
      <c r="U106" s="34"/>
      <c r="V106" s="34"/>
      <c r="W106" s="35" t="s">
        <v>68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212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214</v>
      </c>
      <c r="B107" s="54" t="s">
        <v>215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75</v>
      </c>
      <c r="L107" s="32"/>
      <c r="M107" s="33" t="s">
        <v>110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68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212</v>
      </c>
      <c r="AG107" s="64"/>
      <c r="AJ107" s="68"/>
      <c r="AK107" s="68">
        <v>0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216</v>
      </c>
      <c r="B108" s="54" t="s">
        <v>217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75</v>
      </c>
      <c r="L108" s="32"/>
      <c r="M108" s="33" t="s">
        <v>110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68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218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219</v>
      </c>
      <c r="B109" s="54" t="s">
        <v>220</v>
      </c>
      <c r="C109" s="31">
        <v>4301051439</v>
      </c>
      <c r="D109" s="776">
        <v>4680115880214</v>
      </c>
      <c r="E109" s="777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120</v>
      </c>
      <c r="L109" s="32"/>
      <c r="M109" s="33" t="s">
        <v>110</v>
      </c>
      <c r="N109" s="33"/>
      <c r="O109" s="32">
        <v>45</v>
      </c>
      <c r="P109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74"/>
      <c r="R109" s="774"/>
      <c r="S109" s="774"/>
      <c r="T109" s="775"/>
      <c r="U109" s="34"/>
      <c r="V109" s="34"/>
      <c r="W109" s="35" t="s">
        <v>68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218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219</v>
      </c>
      <c r="B110" s="54" t="s">
        <v>221</v>
      </c>
      <c r="C110" s="31">
        <v>4301051687</v>
      </c>
      <c r="D110" s="776">
        <v>4680115880214</v>
      </c>
      <c r="E110" s="777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75</v>
      </c>
      <c r="L110" s="32"/>
      <c r="M110" s="33" t="s">
        <v>110</v>
      </c>
      <c r="N110" s="33"/>
      <c r="O110" s="32">
        <v>45</v>
      </c>
      <c r="P110" s="1167" t="s">
        <v>222</v>
      </c>
      <c r="Q110" s="774"/>
      <c r="R110" s="774"/>
      <c r="S110" s="774"/>
      <c r="T110" s="775"/>
      <c r="U110" s="34"/>
      <c r="V110" s="34"/>
      <c r="W110" s="35" t="s">
        <v>68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218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70</v>
      </c>
      <c r="Q111" s="783"/>
      <c r="R111" s="783"/>
      <c r="S111" s="783"/>
      <c r="T111" s="783"/>
      <c r="U111" s="783"/>
      <c r="V111" s="784"/>
      <c r="W111" s="37" t="s">
        <v>71</v>
      </c>
      <c r="X111" s="771">
        <f>IFERROR(X105/H105,"0")+IFERROR(X106/H106,"0")+IFERROR(X107/H107,"0")+IFERROR(X108/H108,"0")+IFERROR(X109/H109,"0")+IFERROR(X110/H110,"0")</f>
        <v>0</v>
      </c>
      <c r="Y111" s="771">
        <f>IFERROR(Y105/H105,"0")+IFERROR(Y106/H106,"0")+IFERROR(Y107/H107,"0")+IFERROR(Y108/H108,"0")+IFERROR(Y109/H109,"0")+IFERROR(Y110/H110,"0")</f>
        <v>0</v>
      </c>
      <c r="Z111" s="771">
        <f>IFERROR(IF(Z105="",0,Z105),"0")+IFERROR(IF(Z106="",0,Z106),"0")+IFERROR(IF(Z107="",0,Z107),"0")+IFERROR(IF(Z108="",0,Z108),"0")+IFERROR(IF(Z109="",0,Z109),"0")+IFERROR(IF(Z110="",0,Z110),"0")</f>
        <v>0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70</v>
      </c>
      <c r="Q112" s="783"/>
      <c r="R112" s="783"/>
      <c r="S112" s="783"/>
      <c r="T112" s="783"/>
      <c r="U112" s="783"/>
      <c r="V112" s="784"/>
      <c r="W112" s="37" t="s">
        <v>68</v>
      </c>
      <c r="X112" s="771">
        <f>IFERROR(SUM(X105:X110),"0")</f>
        <v>0</v>
      </c>
      <c r="Y112" s="771">
        <f>IFERROR(SUM(Y105:Y110),"0")</f>
        <v>0</v>
      </c>
      <c r="Z112" s="37"/>
      <c r="AA112" s="772"/>
      <c r="AB112" s="772"/>
      <c r="AC112" s="772"/>
    </row>
    <row r="113" spans="1:68" ht="16.5" customHeight="1" x14ac:dyDescent="0.25">
      <c r="A113" s="785" t="s">
        <v>223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106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224</v>
      </c>
      <c r="B115" s="54" t="s">
        <v>225</v>
      </c>
      <c r="C115" s="31">
        <v>4301011514</v>
      </c>
      <c r="D115" s="776">
        <v>4680115882133</v>
      </c>
      <c r="E115" s="777"/>
      <c r="F115" s="768">
        <v>1.35</v>
      </c>
      <c r="G115" s="32">
        <v>8</v>
      </c>
      <c r="H115" s="768">
        <v>10.8</v>
      </c>
      <c r="I115" s="768">
        <v>11.234999999999999</v>
      </c>
      <c r="J115" s="32">
        <v>64</v>
      </c>
      <c r="K115" s="32" t="s">
        <v>109</v>
      </c>
      <c r="L115" s="32"/>
      <c r="M115" s="33" t="s">
        <v>113</v>
      </c>
      <c r="N115" s="33"/>
      <c r="O115" s="32">
        <v>50</v>
      </c>
      <c r="P115" s="10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68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226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224</v>
      </c>
      <c r="B116" s="54" t="s">
        <v>227</v>
      </c>
      <c r="C116" s="31">
        <v>4301011703</v>
      </c>
      <c r="D116" s="776">
        <v>4680115882133</v>
      </c>
      <c r="E116" s="777"/>
      <c r="F116" s="768">
        <v>1.4</v>
      </c>
      <c r="G116" s="32">
        <v>8</v>
      </c>
      <c r="H116" s="768">
        <v>11.2</v>
      </c>
      <c r="I116" s="768">
        <v>11.635</v>
      </c>
      <c r="J116" s="32">
        <v>64</v>
      </c>
      <c r="K116" s="32" t="s">
        <v>109</v>
      </c>
      <c r="L116" s="32"/>
      <c r="M116" s="33" t="s">
        <v>113</v>
      </c>
      <c r="N116" s="33"/>
      <c r="O116" s="32">
        <v>50</v>
      </c>
      <c r="P116" s="88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68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226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228</v>
      </c>
      <c r="B117" s="54" t="s">
        <v>229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120</v>
      </c>
      <c r="L117" s="32"/>
      <c r="M117" s="33" t="s">
        <v>110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68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226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230</v>
      </c>
      <c r="B118" s="54" t="s">
        <v>231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120</v>
      </c>
      <c r="L118" s="32"/>
      <c r="M118" s="33" t="s">
        <v>110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68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226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232</v>
      </c>
      <c r="B119" s="54" t="s">
        <v>233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120</v>
      </c>
      <c r="L119" s="32"/>
      <c r="M119" s="33" t="s">
        <v>110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68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226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70</v>
      </c>
      <c r="Q120" s="783"/>
      <c r="R120" s="783"/>
      <c r="S120" s="783"/>
      <c r="T120" s="783"/>
      <c r="U120" s="783"/>
      <c r="V120" s="784"/>
      <c r="W120" s="37" t="s">
        <v>71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70</v>
      </c>
      <c r="Q121" s="783"/>
      <c r="R121" s="783"/>
      <c r="S121" s="783"/>
      <c r="T121" s="783"/>
      <c r="U121" s="783"/>
      <c r="V121" s="784"/>
      <c r="W121" s="37" t="s">
        <v>68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152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234</v>
      </c>
      <c r="B123" s="54" t="s">
        <v>235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109</v>
      </c>
      <c r="L123" s="32"/>
      <c r="M123" s="33" t="s">
        <v>113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68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236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237</v>
      </c>
      <c r="B124" s="54" t="s">
        <v>238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66</v>
      </c>
      <c r="L124" s="32"/>
      <c r="M124" s="33" t="s">
        <v>113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68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236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239</v>
      </c>
      <c r="B125" s="54" t="s">
        <v>240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75</v>
      </c>
      <c r="L125" s="32"/>
      <c r="M125" s="33" t="s">
        <v>113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68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236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70</v>
      </c>
      <c r="Q126" s="783"/>
      <c r="R126" s="783"/>
      <c r="S126" s="783"/>
      <c r="T126" s="783"/>
      <c r="U126" s="783"/>
      <c r="V126" s="784"/>
      <c r="W126" s="37" t="s">
        <v>71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70</v>
      </c>
      <c r="Q127" s="783"/>
      <c r="R127" s="783"/>
      <c r="S127" s="783"/>
      <c r="T127" s="783"/>
      <c r="U127" s="783"/>
      <c r="V127" s="784"/>
      <c r="W127" s="37" t="s">
        <v>68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customHeight="1" x14ac:dyDescent="0.25">
      <c r="A128" s="795" t="s">
        <v>72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241</v>
      </c>
      <c r="B129" s="54" t="s">
        <v>242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109</v>
      </c>
      <c r="L129" s="32"/>
      <c r="M129" s="33" t="s">
        <v>110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68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243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241</v>
      </c>
      <c r="B130" s="54" t="s">
        <v>244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109</v>
      </c>
      <c r="L130" s="32"/>
      <c r="M130" s="33" t="s">
        <v>110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68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245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246</v>
      </c>
      <c r="B131" s="54" t="s">
        <v>247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109</v>
      </c>
      <c r="L131" s="32"/>
      <c r="M131" s="33" t="s">
        <v>110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68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248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249</v>
      </c>
      <c r="B132" s="54" t="s">
        <v>250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75</v>
      </c>
      <c r="L132" s="32"/>
      <c r="M132" s="33" t="s">
        <v>110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68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245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251</v>
      </c>
      <c r="B133" s="54" t="s">
        <v>252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75</v>
      </c>
      <c r="L133" s="32"/>
      <c r="M133" s="33" t="s">
        <v>110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68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245</v>
      </c>
      <c r="AG133" s="64"/>
      <c r="AJ133" s="68"/>
      <c r="AK133" s="68">
        <v>0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customHeight="1" x14ac:dyDescent="0.25">
      <c r="A134" s="54" t="s">
        <v>253</v>
      </c>
      <c r="B134" s="54" t="s">
        <v>254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75</v>
      </c>
      <c r="L134" s="32"/>
      <c r="M134" s="33" t="s">
        <v>110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68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248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255</v>
      </c>
      <c r="B135" s="54" t="s">
        <v>256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75</v>
      </c>
      <c r="L135" s="32"/>
      <c r="M135" s="33" t="s">
        <v>67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68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257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70</v>
      </c>
      <c r="Q136" s="783"/>
      <c r="R136" s="783"/>
      <c r="S136" s="783"/>
      <c r="T136" s="783"/>
      <c r="U136" s="783"/>
      <c r="V136" s="784"/>
      <c r="W136" s="37" t="s">
        <v>71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70</v>
      </c>
      <c r="Q137" s="783"/>
      <c r="R137" s="783"/>
      <c r="S137" s="783"/>
      <c r="T137" s="783"/>
      <c r="U137" s="783"/>
      <c r="V137" s="784"/>
      <c r="W137" s="37" t="s">
        <v>68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customHeight="1" x14ac:dyDescent="0.25">
      <c r="A138" s="795" t="s">
        <v>193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258</v>
      </c>
      <c r="B139" s="54" t="s">
        <v>259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75</v>
      </c>
      <c r="L139" s="32"/>
      <c r="M139" s="33" t="s">
        <v>67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68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260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261</v>
      </c>
      <c r="B140" s="54" t="s">
        <v>262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75</v>
      </c>
      <c r="L140" s="32"/>
      <c r="M140" s="33" t="s">
        <v>110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68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263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70</v>
      </c>
      <c r="Q141" s="783"/>
      <c r="R141" s="783"/>
      <c r="S141" s="783"/>
      <c r="T141" s="783"/>
      <c r="U141" s="783"/>
      <c r="V141" s="784"/>
      <c r="W141" s="37" t="s">
        <v>71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70</v>
      </c>
      <c r="Q142" s="783"/>
      <c r="R142" s="783"/>
      <c r="S142" s="783"/>
      <c r="T142" s="783"/>
      <c r="U142" s="783"/>
      <c r="V142" s="784"/>
      <c r="W142" s="37" t="s">
        <v>68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264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106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265</v>
      </c>
      <c r="B145" s="54" t="s">
        <v>266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109</v>
      </c>
      <c r="L145" s="32"/>
      <c r="M145" s="33" t="s">
        <v>267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68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268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269</v>
      </c>
      <c r="B146" s="54" t="s">
        <v>270</v>
      </c>
      <c r="C146" s="31">
        <v>4301011562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75</v>
      </c>
      <c r="L146" s="32"/>
      <c r="M146" s="33" t="s">
        <v>101</v>
      </c>
      <c r="N146" s="33"/>
      <c r="O146" s="32">
        <v>90</v>
      </c>
      <c r="P146" s="11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74"/>
      <c r="R146" s="774"/>
      <c r="S146" s="774"/>
      <c r="T146" s="775"/>
      <c r="U146" s="34"/>
      <c r="V146" s="34"/>
      <c r="W146" s="35" t="s">
        <v>68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271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269</v>
      </c>
      <c r="B147" s="54" t="s">
        <v>272</v>
      </c>
      <c r="C147" s="31">
        <v>4301011564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75</v>
      </c>
      <c r="L147" s="32"/>
      <c r="M147" s="33" t="s">
        <v>101</v>
      </c>
      <c r="N147" s="33"/>
      <c r="O147" s="32">
        <v>90</v>
      </c>
      <c r="P147" s="83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74"/>
      <c r="R147" s="774"/>
      <c r="S147" s="774"/>
      <c r="T147" s="775"/>
      <c r="U147" s="34"/>
      <c r="V147" s="34"/>
      <c r="W147" s="35" t="s">
        <v>68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271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70</v>
      </c>
      <c r="Q148" s="783"/>
      <c r="R148" s="783"/>
      <c r="S148" s="783"/>
      <c r="T148" s="783"/>
      <c r="U148" s="783"/>
      <c r="V148" s="784"/>
      <c r="W148" s="37" t="s">
        <v>71</v>
      </c>
      <c r="X148" s="771">
        <f>IFERROR(X145/H145,"0")+IFERROR(X146/H146,"0")+IFERROR(X147/H147,"0")</f>
        <v>0</v>
      </c>
      <c r="Y148" s="771">
        <f>IFERROR(Y145/H145,"0")+IFERROR(Y146/H146,"0")+IFERROR(Y147/H147,"0")</f>
        <v>0</v>
      </c>
      <c r="Z148" s="771">
        <f>IFERROR(IF(Z145="",0,Z145),"0")+IFERROR(IF(Z146="",0,Z146),"0")+IFERROR(IF(Z147="",0,Z147),"0")</f>
        <v>0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70</v>
      </c>
      <c r="Q149" s="783"/>
      <c r="R149" s="783"/>
      <c r="S149" s="783"/>
      <c r="T149" s="783"/>
      <c r="U149" s="783"/>
      <c r="V149" s="784"/>
      <c r="W149" s="37" t="s">
        <v>68</v>
      </c>
      <c r="X149" s="771">
        <f>IFERROR(SUM(X145:X147),"0")</f>
        <v>0</v>
      </c>
      <c r="Y149" s="771">
        <f>IFERROR(SUM(Y145:Y147),"0")</f>
        <v>0</v>
      </c>
      <c r="Z149" s="37"/>
      <c r="AA149" s="772"/>
      <c r="AB149" s="772"/>
      <c r="AC149" s="772"/>
    </row>
    <row r="150" spans="1:68" ht="14.25" customHeight="1" x14ac:dyDescent="0.25">
      <c r="A150" s="795" t="s">
        <v>63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273</v>
      </c>
      <c r="B151" s="54" t="s">
        <v>274</v>
      </c>
      <c r="C151" s="31">
        <v>4301031235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75</v>
      </c>
      <c r="L151" s="32"/>
      <c r="M151" s="33" t="s">
        <v>101</v>
      </c>
      <c r="N151" s="33"/>
      <c r="O151" s="32">
        <v>90</v>
      </c>
      <c r="P151" s="120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68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275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273</v>
      </c>
      <c r="B152" s="54" t="s">
        <v>276</v>
      </c>
      <c r="C152" s="31">
        <v>4301031234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75</v>
      </c>
      <c r="L152" s="32"/>
      <c r="M152" s="33" t="s">
        <v>101</v>
      </c>
      <c r="N152" s="33"/>
      <c r="O152" s="32">
        <v>90</v>
      </c>
      <c r="P152" s="81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68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275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70</v>
      </c>
      <c r="Q153" s="783"/>
      <c r="R153" s="783"/>
      <c r="S153" s="783"/>
      <c r="T153" s="783"/>
      <c r="U153" s="783"/>
      <c r="V153" s="784"/>
      <c r="W153" s="37" t="s">
        <v>71</v>
      </c>
      <c r="X153" s="771">
        <f>IFERROR(X151/H151,"0")+IFERROR(X152/H152,"0")</f>
        <v>0</v>
      </c>
      <c r="Y153" s="771">
        <f>IFERROR(Y151/H151,"0")+IFERROR(Y152/H152,"0")</f>
        <v>0</v>
      </c>
      <c r="Z153" s="771">
        <f>IFERROR(IF(Z151="",0,Z151),"0")+IFERROR(IF(Z152="",0,Z152),"0")</f>
        <v>0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70</v>
      </c>
      <c r="Q154" s="783"/>
      <c r="R154" s="783"/>
      <c r="S154" s="783"/>
      <c r="T154" s="783"/>
      <c r="U154" s="783"/>
      <c r="V154" s="784"/>
      <c r="W154" s="37" t="s">
        <v>68</v>
      </c>
      <c r="X154" s="771">
        <f>IFERROR(SUM(X151:X152),"0")</f>
        <v>0</v>
      </c>
      <c r="Y154" s="771">
        <f>IFERROR(SUM(Y151:Y152),"0")</f>
        <v>0</v>
      </c>
      <c r="Z154" s="37"/>
      <c r="AA154" s="772"/>
      <c r="AB154" s="772"/>
      <c r="AC154" s="772"/>
    </row>
    <row r="155" spans="1:68" ht="14.25" customHeight="1" x14ac:dyDescent="0.25">
      <c r="A155" s="795" t="s">
        <v>72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277</v>
      </c>
      <c r="B156" s="54" t="s">
        <v>278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120</v>
      </c>
      <c r="L156" s="32"/>
      <c r="M156" s="33" t="s">
        <v>267</v>
      </c>
      <c r="N156" s="33"/>
      <c r="O156" s="32">
        <v>45</v>
      </c>
      <c r="P156" s="1045" t="s">
        <v>279</v>
      </c>
      <c r="Q156" s="774"/>
      <c r="R156" s="774"/>
      <c r="S156" s="774"/>
      <c r="T156" s="775"/>
      <c r="U156" s="34"/>
      <c r="V156" s="34"/>
      <c r="W156" s="35" t="s">
        <v>68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268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280</v>
      </c>
      <c r="B157" s="54" t="s">
        <v>281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75</v>
      </c>
      <c r="L157" s="32"/>
      <c r="M157" s="33" t="s">
        <v>101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68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271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280</v>
      </c>
      <c r="B158" s="54" t="s">
        <v>282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75</v>
      </c>
      <c r="L158" s="32"/>
      <c r="M158" s="33" t="s">
        <v>101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68</v>
      </c>
      <c r="X158" s="769">
        <v>0</v>
      </c>
      <c r="Y158" s="770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271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70</v>
      </c>
      <c r="Q159" s="783"/>
      <c r="R159" s="783"/>
      <c r="S159" s="783"/>
      <c r="T159" s="783"/>
      <c r="U159" s="783"/>
      <c r="V159" s="784"/>
      <c r="W159" s="37" t="s">
        <v>71</v>
      </c>
      <c r="X159" s="771">
        <f>IFERROR(X156/H156,"0")+IFERROR(X157/H157,"0")+IFERROR(X158/H158,"0")</f>
        <v>0</v>
      </c>
      <c r="Y159" s="771">
        <f>IFERROR(Y156/H156,"0")+IFERROR(Y157/H157,"0")+IFERROR(Y158/H158,"0")</f>
        <v>0</v>
      </c>
      <c r="Z159" s="771">
        <f>IFERROR(IF(Z156="",0,Z156),"0")+IFERROR(IF(Z157="",0,Z157),"0")+IFERROR(IF(Z158="",0,Z158),"0")</f>
        <v>0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70</v>
      </c>
      <c r="Q160" s="783"/>
      <c r="R160" s="783"/>
      <c r="S160" s="783"/>
      <c r="T160" s="783"/>
      <c r="U160" s="783"/>
      <c r="V160" s="784"/>
      <c r="W160" s="37" t="s">
        <v>68</v>
      </c>
      <c r="X160" s="771">
        <f>IFERROR(SUM(X156:X158),"0")</f>
        <v>0</v>
      </c>
      <c r="Y160" s="771">
        <f>IFERROR(SUM(Y156:Y158),"0")</f>
        <v>0</v>
      </c>
      <c r="Z160" s="37"/>
      <c r="AA160" s="772"/>
      <c r="AB160" s="772"/>
      <c r="AC160" s="772"/>
    </row>
    <row r="161" spans="1:68" ht="16.5" customHeight="1" x14ac:dyDescent="0.25">
      <c r="A161" s="785" t="s">
        <v>104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106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283</v>
      </c>
      <c r="B163" s="54" t="s">
        <v>284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120</v>
      </c>
      <c r="L163" s="32"/>
      <c r="M163" s="33" t="s">
        <v>113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68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285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70</v>
      </c>
      <c r="Q164" s="783"/>
      <c r="R164" s="783"/>
      <c r="S164" s="783"/>
      <c r="T164" s="783"/>
      <c r="U164" s="783"/>
      <c r="V164" s="784"/>
      <c r="W164" s="37" t="s">
        <v>71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70</v>
      </c>
      <c r="Q165" s="783"/>
      <c r="R165" s="783"/>
      <c r="S165" s="783"/>
      <c r="T165" s="783"/>
      <c r="U165" s="783"/>
      <c r="V165" s="784"/>
      <c r="W165" s="37" t="s">
        <v>68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63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286</v>
      </c>
      <c r="B167" s="54" t="s">
        <v>287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109</v>
      </c>
      <c r="L167" s="32"/>
      <c r="M167" s="33" t="s">
        <v>113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68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288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289</v>
      </c>
      <c r="B168" s="54" t="s">
        <v>290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120</v>
      </c>
      <c r="L168" s="32"/>
      <c r="M168" s="33" t="s">
        <v>67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68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291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292</v>
      </c>
      <c r="B169" s="54" t="s">
        <v>293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109</v>
      </c>
      <c r="L169" s="32"/>
      <c r="M169" s="33" t="s">
        <v>67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68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294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295</v>
      </c>
      <c r="B170" s="54" t="s">
        <v>296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68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291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297</v>
      </c>
      <c r="B171" s="54" t="s">
        <v>298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68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294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70</v>
      </c>
      <c r="Q172" s="783"/>
      <c r="R172" s="783"/>
      <c r="S172" s="783"/>
      <c r="T172" s="783"/>
      <c r="U172" s="783"/>
      <c r="V172" s="784"/>
      <c r="W172" s="37" t="s">
        <v>71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70</v>
      </c>
      <c r="Q173" s="783"/>
      <c r="R173" s="783"/>
      <c r="S173" s="783"/>
      <c r="T173" s="783"/>
      <c r="U173" s="783"/>
      <c r="V173" s="784"/>
      <c r="W173" s="37" t="s">
        <v>68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72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299</v>
      </c>
      <c r="B175" s="54" t="s">
        <v>300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75</v>
      </c>
      <c r="L175" s="32"/>
      <c r="M175" s="33" t="s">
        <v>110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68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302</v>
      </c>
      <c r="B176" s="54" t="s">
        <v>303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75</v>
      </c>
      <c r="L176" s="32"/>
      <c r="M176" s="33" t="s">
        <v>67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68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70</v>
      </c>
      <c r="Q177" s="783"/>
      <c r="R177" s="783"/>
      <c r="S177" s="783"/>
      <c r="T177" s="783"/>
      <c r="U177" s="783"/>
      <c r="V177" s="784"/>
      <c r="W177" s="37" t="s">
        <v>71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70</v>
      </c>
      <c r="Q178" s="783"/>
      <c r="R178" s="783"/>
      <c r="S178" s="783"/>
      <c r="T178" s="783"/>
      <c r="U178" s="783"/>
      <c r="V178" s="784"/>
      <c r="W178" s="37" t="s">
        <v>68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305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306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152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307</v>
      </c>
      <c r="B182" s="54" t="s">
        <v>308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68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309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70</v>
      </c>
      <c r="Q183" s="783"/>
      <c r="R183" s="783"/>
      <c r="S183" s="783"/>
      <c r="T183" s="783"/>
      <c r="U183" s="783"/>
      <c r="V183" s="784"/>
      <c r="W183" s="37" t="s">
        <v>71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70</v>
      </c>
      <c r="Q184" s="783"/>
      <c r="R184" s="783"/>
      <c r="S184" s="783"/>
      <c r="T184" s="783"/>
      <c r="U184" s="783"/>
      <c r="V184" s="784"/>
      <c r="W184" s="37" t="s">
        <v>68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63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310</v>
      </c>
      <c r="B186" s="54" t="s">
        <v>311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120</v>
      </c>
      <c r="L186" s="32"/>
      <c r="M186" s="33" t="s">
        <v>67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68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312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313</v>
      </c>
      <c r="B187" s="54" t="s">
        <v>314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120</v>
      </c>
      <c r="L187" s="32"/>
      <c r="M187" s="33" t="s">
        <v>67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68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315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316</v>
      </c>
      <c r="B188" s="54" t="s">
        <v>317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120</v>
      </c>
      <c r="L188" s="32"/>
      <c r="M188" s="33" t="s">
        <v>67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68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318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319</v>
      </c>
      <c r="B189" s="54" t="s">
        <v>320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68</v>
      </c>
      <c r="X189" s="769">
        <v>0</v>
      </c>
      <c r="Y189" s="770">
        <f t="shared" si="36"/>
        <v>0</v>
      </c>
      <c r="Z189" s="36" t="str">
        <f>IFERROR(IF(Y189=0,"",ROUNDUP(Y189/H189,0)*0.00502),"")</f>
        <v/>
      </c>
      <c r="AA189" s="56"/>
      <c r="AB189" s="57"/>
      <c r="AC189" s="247" t="s">
        <v>312</v>
      </c>
      <c r="AG189" s="64"/>
      <c r="AJ189" s="68"/>
      <c r="AK189" s="68">
        <v>0</v>
      </c>
      <c r="BB189" s="248" t="s">
        <v>1</v>
      </c>
      <c r="BM189" s="64">
        <f t="shared" si="37"/>
        <v>0</v>
      </c>
      <c r="BN189" s="64">
        <f t="shared" si="38"/>
        <v>0</v>
      </c>
      <c r="BO189" s="64">
        <f t="shared" si="39"/>
        <v>0</v>
      </c>
      <c r="BP189" s="64">
        <f t="shared" si="40"/>
        <v>0</v>
      </c>
    </row>
    <row r="190" spans="1:68" ht="27" customHeight="1" x14ac:dyDescent="0.25">
      <c r="A190" s="54" t="s">
        <v>321</v>
      </c>
      <c r="B190" s="54" t="s">
        <v>322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68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315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323</v>
      </c>
      <c r="B191" s="54" t="s">
        <v>324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68</v>
      </c>
      <c r="X191" s="769">
        <v>0</v>
      </c>
      <c r="Y191" s="770">
        <f t="shared" si="36"/>
        <v>0</v>
      </c>
      <c r="Z191" s="36" t="str">
        <f>IFERROR(IF(Y191=0,"",ROUNDUP(Y191/H191,0)*0.00502),"")</f>
        <v/>
      </c>
      <c r="AA191" s="56"/>
      <c r="AB191" s="57"/>
      <c r="AC191" s="251" t="s">
        <v>318</v>
      </c>
      <c r="AG191" s="64"/>
      <c r="AJ191" s="68"/>
      <c r="AK191" s="68">
        <v>0</v>
      </c>
      <c r="BB191" s="252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customHeight="1" x14ac:dyDescent="0.25">
      <c r="A192" s="54" t="s">
        <v>325</v>
      </c>
      <c r="B192" s="54" t="s">
        <v>326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75</v>
      </c>
      <c r="L192" s="32"/>
      <c r="M192" s="33" t="s">
        <v>67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68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318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327</v>
      </c>
      <c r="B193" s="54" t="s">
        <v>328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68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329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70</v>
      </c>
      <c r="Q194" s="783"/>
      <c r="R194" s="783"/>
      <c r="S194" s="783"/>
      <c r="T194" s="783"/>
      <c r="U194" s="783"/>
      <c r="V194" s="784"/>
      <c r="W194" s="37" t="s">
        <v>71</v>
      </c>
      <c r="X194" s="771">
        <f>IFERROR(X186/H186,"0")+IFERROR(X187/H187,"0")+IFERROR(X188/H188,"0")+IFERROR(X189/H189,"0")+IFERROR(X190/H190,"0")+IFERROR(X191/H191,"0")+IFERROR(X192/H192,"0")+IFERROR(X193/H193,"0")</f>
        <v>0</v>
      </c>
      <c r="Y194" s="771">
        <f>IFERROR(Y186/H186,"0")+IFERROR(Y187/H187,"0")+IFERROR(Y188/H188,"0")+IFERROR(Y189/H189,"0")+IFERROR(Y190/H190,"0")+IFERROR(Y191/H191,"0")+IFERROR(Y192/H192,"0")+IFERROR(Y193/H193,"0")</f>
        <v>0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70</v>
      </c>
      <c r="Q195" s="783"/>
      <c r="R195" s="783"/>
      <c r="S195" s="783"/>
      <c r="T195" s="783"/>
      <c r="U195" s="783"/>
      <c r="V195" s="784"/>
      <c r="W195" s="37" t="s">
        <v>68</v>
      </c>
      <c r="X195" s="771">
        <f>IFERROR(SUM(X186:X193),"0")</f>
        <v>0</v>
      </c>
      <c r="Y195" s="771">
        <f>IFERROR(SUM(Y186:Y193),"0")</f>
        <v>0</v>
      </c>
      <c r="Z195" s="37"/>
      <c r="AA195" s="772"/>
      <c r="AB195" s="772"/>
      <c r="AC195" s="772"/>
    </row>
    <row r="196" spans="1:68" ht="16.5" customHeight="1" x14ac:dyDescent="0.25">
      <c r="A196" s="785" t="s">
        <v>330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106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331</v>
      </c>
      <c r="B198" s="54" t="s">
        <v>332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109</v>
      </c>
      <c r="L198" s="32"/>
      <c r="M198" s="33" t="s">
        <v>113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68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333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334</v>
      </c>
      <c r="B199" s="54" t="s">
        <v>335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75</v>
      </c>
      <c r="L199" s="32"/>
      <c r="M199" s="33" t="s">
        <v>113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68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333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70</v>
      </c>
      <c r="Q200" s="783"/>
      <c r="R200" s="783"/>
      <c r="S200" s="783"/>
      <c r="T200" s="783"/>
      <c r="U200" s="783"/>
      <c r="V200" s="784"/>
      <c r="W200" s="37" t="s">
        <v>71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70</v>
      </c>
      <c r="Q201" s="783"/>
      <c r="R201" s="783"/>
      <c r="S201" s="783"/>
      <c r="T201" s="783"/>
      <c r="U201" s="783"/>
      <c r="V201" s="784"/>
      <c r="W201" s="37" t="s">
        <v>68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152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336</v>
      </c>
      <c r="B203" s="54" t="s">
        <v>337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109</v>
      </c>
      <c r="L203" s="32"/>
      <c r="M203" s="33" t="s">
        <v>110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68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338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339</v>
      </c>
      <c r="B204" s="54" t="s">
        <v>340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75</v>
      </c>
      <c r="L204" s="32"/>
      <c r="M204" s="33" t="s">
        <v>113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68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338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70</v>
      </c>
      <c r="Q205" s="783"/>
      <c r="R205" s="783"/>
      <c r="S205" s="783"/>
      <c r="T205" s="783"/>
      <c r="U205" s="783"/>
      <c r="V205" s="784"/>
      <c r="W205" s="37" t="s">
        <v>71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70</v>
      </c>
      <c r="Q206" s="783"/>
      <c r="R206" s="783"/>
      <c r="S206" s="783"/>
      <c r="T206" s="783"/>
      <c r="U206" s="783"/>
      <c r="V206" s="784"/>
      <c r="W206" s="37" t="s">
        <v>68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63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341</v>
      </c>
      <c r="B208" s="54" t="s">
        <v>342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120</v>
      </c>
      <c r="L208" s="32"/>
      <c r="M208" s="33" t="s">
        <v>67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68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343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344</v>
      </c>
      <c r="B209" s="54" t="s">
        <v>345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120</v>
      </c>
      <c r="L209" s="32"/>
      <c r="M209" s="33" t="s">
        <v>67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68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346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347</v>
      </c>
      <c r="B210" s="54" t="s">
        <v>348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120</v>
      </c>
      <c r="L210" s="32"/>
      <c r="M210" s="33" t="s">
        <v>67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68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349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350</v>
      </c>
      <c r="B211" s="54" t="s">
        <v>351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120</v>
      </c>
      <c r="L211" s="32"/>
      <c r="M211" s="33" t="s">
        <v>67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68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352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353</v>
      </c>
      <c r="B212" s="54" t="s">
        <v>354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68</v>
      </c>
      <c r="X212" s="769">
        <v>0</v>
      </c>
      <c r="Y212" s="770">
        <f t="shared" si="41"/>
        <v>0</v>
      </c>
      <c r="Z212" s="36" t="str">
        <f>IFERROR(IF(Y212=0,"",ROUNDUP(Y212/H212,0)*0.00502),"")</f>
        <v/>
      </c>
      <c r="AA212" s="56"/>
      <c r="AB212" s="57"/>
      <c r="AC212" s="273" t="s">
        <v>343</v>
      </c>
      <c r="AG212" s="64"/>
      <c r="AJ212" s="68"/>
      <c r="AK212" s="68">
        <v>0</v>
      </c>
      <c r="BB212" s="274" t="s">
        <v>1</v>
      </c>
      <c r="BM212" s="64">
        <f t="shared" si="42"/>
        <v>0</v>
      </c>
      <c r="BN212" s="64">
        <f t="shared" si="43"/>
        <v>0</v>
      </c>
      <c r="BO212" s="64">
        <f t="shared" si="44"/>
        <v>0</v>
      </c>
      <c r="BP212" s="64">
        <f t="shared" si="45"/>
        <v>0</v>
      </c>
    </row>
    <row r="213" spans="1:68" ht="27" customHeight="1" x14ac:dyDescent="0.25">
      <c r="A213" s="54" t="s">
        <v>355</v>
      </c>
      <c r="B213" s="54" t="s">
        <v>356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68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346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357</v>
      </c>
      <c r="B214" s="54" t="s">
        <v>358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68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349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68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352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70</v>
      </c>
      <c r="Q216" s="783"/>
      <c r="R216" s="783"/>
      <c r="S216" s="783"/>
      <c r="T216" s="783"/>
      <c r="U216" s="783"/>
      <c r="V216" s="784"/>
      <c r="W216" s="37" t="s">
        <v>71</v>
      </c>
      <c r="X216" s="771">
        <f>IFERROR(X208/H208,"0")+IFERROR(X209/H209,"0")+IFERROR(X210/H210,"0")+IFERROR(X211/H211,"0")+IFERROR(X212/H212,"0")+IFERROR(X213/H213,"0")+IFERROR(X214/H214,"0")+IFERROR(X215/H215,"0")</f>
        <v>0</v>
      </c>
      <c r="Y216" s="771">
        <f>IFERROR(Y208/H208,"0")+IFERROR(Y209/H209,"0")+IFERROR(Y210/H210,"0")+IFERROR(Y211/H211,"0")+IFERROR(Y212/H212,"0")+IFERROR(Y213/H213,"0")+IFERROR(Y214/H214,"0")+IFERROR(Y215/H215,"0")</f>
        <v>0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70</v>
      </c>
      <c r="Q217" s="783"/>
      <c r="R217" s="783"/>
      <c r="S217" s="783"/>
      <c r="T217" s="783"/>
      <c r="U217" s="783"/>
      <c r="V217" s="784"/>
      <c r="W217" s="37" t="s">
        <v>68</v>
      </c>
      <c r="X217" s="771">
        <f>IFERROR(SUM(X208:X215),"0")</f>
        <v>0</v>
      </c>
      <c r="Y217" s="771">
        <f>IFERROR(SUM(Y208:Y215),"0")</f>
        <v>0</v>
      </c>
      <c r="Z217" s="37"/>
      <c r="AA217" s="772"/>
      <c r="AB217" s="772"/>
      <c r="AC217" s="772"/>
    </row>
    <row r="218" spans="1:68" ht="14.25" customHeight="1" x14ac:dyDescent="0.25">
      <c r="A218" s="795" t="s">
        <v>72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361</v>
      </c>
      <c r="B219" s="54" t="s">
        <v>362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109</v>
      </c>
      <c r="L219" s="32"/>
      <c r="M219" s="33" t="s">
        <v>110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68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364</v>
      </c>
      <c r="B220" s="54" t="s">
        <v>365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109</v>
      </c>
      <c r="L220" s="32"/>
      <c r="M220" s="33" t="s">
        <v>67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68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367</v>
      </c>
      <c r="B221" s="54" t="s">
        <v>368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109</v>
      </c>
      <c r="L221" s="32"/>
      <c r="M221" s="33" t="s">
        <v>110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68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370</v>
      </c>
      <c r="B222" s="54" t="s">
        <v>371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109</v>
      </c>
      <c r="L222" s="32"/>
      <c r="M222" s="33" t="s">
        <v>67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68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373</v>
      </c>
      <c r="B223" s="54" t="s">
        <v>374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75</v>
      </c>
      <c r="L223" s="32"/>
      <c r="M223" s="33" t="s">
        <v>110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68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363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375</v>
      </c>
      <c r="B224" s="54" t="s">
        <v>376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75</v>
      </c>
      <c r="L224" s="32"/>
      <c r="M224" s="33" t="s">
        <v>148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68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377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378</v>
      </c>
      <c r="B225" s="54" t="s">
        <v>379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75</v>
      </c>
      <c r="L225" s="32"/>
      <c r="M225" s="33" t="s">
        <v>67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68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380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381</v>
      </c>
      <c r="B226" s="54" t="s">
        <v>382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75</v>
      </c>
      <c r="L226" s="32"/>
      <c r="M226" s="33" t="s">
        <v>67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68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372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75</v>
      </c>
      <c r="L227" s="32"/>
      <c r="M227" s="33" t="s">
        <v>67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68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366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75</v>
      </c>
      <c r="L228" s="32"/>
      <c r="M228" s="33" t="s">
        <v>67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68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366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387</v>
      </c>
      <c r="B229" s="54" t="s">
        <v>388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75</v>
      </c>
      <c r="L229" s="32"/>
      <c r="M229" s="33" t="s">
        <v>110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68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389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70</v>
      </c>
      <c r="Q230" s="783"/>
      <c r="R230" s="783"/>
      <c r="S230" s="783"/>
      <c r="T230" s="783"/>
      <c r="U230" s="783"/>
      <c r="V230" s="784"/>
      <c r="W230" s="37" t="s">
        <v>71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70</v>
      </c>
      <c r="Q231" s="783"/>
      <c r="R231" s="783"/>
      <c r="S231" s="783"/>
      <c r="T231" s="783"/>
      <c r="U231" s="783"/>
      <c r="V231" s="784"/>
      <c r="W231" s="37" t="s">
        <v>68</v>
      </c>
      <c r="X231" s="771">
        <f>IFERROR(SUM(X219:X229),"0")</f>
        <v>0</v>
      </c>
      <c r="Y231" s="771">
        <f>IFERROR(SUM(Y219:Y229),"0")</f>
        <v>0</v>
      </c>
      <c r="Z231" s="37"/>
      <c r="AA231" s="772"/>
      <c r="AB231" s="772"/>
      <c r="AC231" s="772"/>
    </row>
    <row r="232" spans="1:68" ht="14.25" customHeight="1" x14ac:dyDescent="0.25">
      <c r="A232" s="795" t="s">
        <v>193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390</v>
      </c>
      <c r="B233" s="54" t="s">
        <v>391</v>
      </c>
      <c r="C233" s="31">
        <v>4301060404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132</v>
      </c>
      <c r="K233" s="32" t="s">
        <v>120</v>
      </c>
      <c r="L233" s="32"/>
      <c r="M233" s="33" t="s">
        <v>67</v>
      </c>
      <c r="N233" s="33"/>
      <c r="O233" s="32">
        <v>40</v>
      </c>
      <c r="P233" s="102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68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IFERROR(IF(Y233=0,"",ROUNDUP(Y233/H233,0)*0.00902),"")</f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16.5" customHeight="1" x14ac:dyDescent="0.25">
      <c r="A234" s="54" t="s">
        <v>390</v>
      </c>
      <c r="B234" s="54" t="s">
        <v>393</v>
      </c>
      <c r="C234" s="31">
        <v>4301060360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120</v>
      </c>
      <c r="K234" s="32" t="s">
        <v>120</v>
      </c>
      <c r="L234" s="32"/>
      <c r="M234" s="33" t="s">
        <v>67</v>
      </c>
      <c r="N234" s="33"/>
      <c r="O234" s="32">
        <v>30</v>
      </c>
      <c r="P234" s="83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774"/>
      <c r="R234" s="774"/>
      <c r="S234" s="774"/>
      <c r="T234" s="775"/>
      <c r="U234" s="34"/>
      <c r="V234" s="34"/>
      <c r="W234" s="35" t="s">
        <v>68</v>
      </c>
      <c r="X234" s="769">
        <v>0</v>
      </c>
      <c r="Y234" s="770">
        <f t="shared" si="52"/>
        <v>0</v>
      </c>
      <c r="Z234" s="36" t="str">
        <f>IFERROR(IF(Y234=0,"",ROUNDUP(Y234/H234,0)*0.00937),"")</f>
        <v/>
      </c>
      <c r="AA234" s="56"/>
      <c r="AB234" s="57"/>
      <c r="AC234" s="305" t="s">
        <v>394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27" customHeight="1" x14ac:dyDescent="0.25">
      <c r="A235" s="54" t="s">
        <v>390</v>
      </c>
      <c r="B235" s="54" t="s">
        <v>395</v>
      </c>
      <c r="C235" s="31">
        <v>4301060460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120</v>
      </c>
      <c r="L235" s="32"/>
      <c r="M235" s="33" t="s">
        <v>148</v>
      </c>
      <c r="N235" s="33"/>
      <c r="O235" s="32">
        <v>30</v>
      </c>
      <c r="P235" s="1028" t="s">
        <v>396</v>
      </c>
      <c r="Q235" s="774"/>
      <c r="R235" s="774"/>
      <c r="S235" s="774"/>
      <c r="T235" s="775"/>
      <c r="U235" s="34"/>
      <c r="V235" s="34"/>
      <c r="W235" s="35" t="s">
        <v>68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397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398</v>
      </c>
      <c r="B236" s="54" t="s">
        <v>399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120</v>
      </c>
      <c r="L236" s="32"/>
      <c r="M236" s="33" t="s">
        <v>67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68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400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401</v>
      </c>
      <c r="B237" s="54" t="s">
        <v>402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75</v>
      </c>
      <c r="L237" s="32"/>
      <c r="M237" s="33" t="s">
        <v>67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68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403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404</v>
      </c>
      <c r="B238" s="54" t="s">
        <v>405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75</v>
      </c>
      <c r="L238" s="32"/>
      <c r="M238" s="33" t="s">
        <v>110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68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406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70</v>
      </c>
      <c r="Q239" s="783"/>
      <c r="R239" s="783"/>
      <c r="S239" s="783"/>
      <c r="T239" s="783"/>
      <c r="U239" s="783"/>
      <c r="V239" s="784"/>
      <c r="W239" s="37" t="s">
        <v>71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70</v>
      </c>
      <c r="Q240" s="783"/>
      <c r="R240" s="783"/>
      <c r="S240" s="783"/>
      <c r="T240" s="783"/>
      <c r="U240" s="783"/>
      <c r="V240" s="784"/>
      <c r="W240" s="37" t="s">
        <v>68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customHeight="1" x14ac:dyDescent="0.25">
      <c r="A241" s="785" t="s">
        <v>407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106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408</v>
      </c>
      <c r="B243" s="54" t="s">
        <v>409</v>
      </c>
      <c r="C243" s="31">
        <v>4301011945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12.08</v>
      </c>
      <c r="J243" s="32">
        <v>48</v>
      </c>
      <c r="K243" s="32" t="s">
        <v>109</v>
      </c>
      <c r="L243" s="32"/>
      <c r="M243" s="33" t="s">
        <v>410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68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315" t="s">
        <v>411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408</v>
      </c>
      <c r="B244" s="54" t="s">
        <v>412</v>
      </c>
      <c r="C244" s="31">
        <v>4301011717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12.035</v>
      </c>
      <c r="J244" s="32">
        <v>64</v>
      </c>
      <c r="K244" s="32" t="s">
        <v>109</v>
      </c>
      <c r="L244" s="32"/>
      <c r="M244" s="33" t="s">
        <v>113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68</v>
      </c>
      <c r="X244" s="769">
        <v>0</v>
      </c>
      <c r="Y244" s="770">
        <f t="shared" si="57"/>
        <v>0</v>
      </c>
      <c r="Z244" s="36" t="str">
        <f>IFERROR(IF(Y244=0,"",ROUNDUP(Y244/H244,0)*0.01898),"")</f>
        <v/>
      </c>
      <c r="AA244" s="56"/>
      <c r="AB244" s="57"/>
      <c r="AC244" s="317" t="s">
        <v>413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414</v>
      </c>
      <c r="B245" s="54" t="s">
        <v>415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109</v>
      </c>
      <c r="L245" s="32"/>
      <c r="M245" s="33" t="s">
        <v>113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68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416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417</v>
      </c>
      <c r="B246" s="54" t="s">
        <v>418</v>
      </c>
      <c r="C246" s="31">
        <v>4301011944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12.08</v>
      </c>
      <c r="J246" s="32">
        <v>48</v>
      </c>
      <c r="K246" s="32" t="s">
        <v>109</v>
      </c>
      <c r="L246" s="32"/>
      <c r="M246" s="33" t="s">
        <v>410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68</v>
      </c>
      <c r="X246" s="769">
        <v>0</v>
      </c>
      <c r="Y246" s="770">
        <f t="shared" si="57"/>
        <v>0</v>
      </c>
      <c r="Z246" s="36" t="str">
        <f>IFERROR(IF(Y246=0,"",ROUNDUP(Y246/H246,0)*0.02039),"")</f>
        <v/>
      </c>
      <c r="AA246" s="56"/>
      <c r="AB246" s="57"/>
      <c r="AC246" s="321" t="s">
        <v>411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417</v>
      </c>
      <c r="B247" s="54" t="s">
        <v>419</v>
      </c>
      <c r="C247" s="31">
        <v>4301011733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12.035</v>
      </c>
      <c r="J247" s="32">
        <v>64</v>
      </c>
      <c r="K247" s="32" t="s">
        <v>109</v>
      </c>
      <c r="L247" s="32"/>
      <c r="M247" s="33" t="s">
        <v>110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68</v>
      </c>
      <c r="X247" s="769">
        <v>0</v>
      </c>
      <c r="Y247" s="770">
        <f t="shared" si="57"/>
        <v>0</v>
      </c>
      <c r="Z247" s="36" t="str">
        <f>IFERROR(IF(Y247=0,"",ROUNDUP(Y247/H247,0)*0.01898),"")</f>
        <v/>
      </c>
      <c r="AA247" s="56"/>
      <c r="AB247" s="57"/>
      <c r="AC247" s="323" t="s">
        <v>420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421</v>
      </c>
      <c r="B248" s="54" t="s">
        <v>422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120</v>
      </c>
      <c r="L248" s="32"/>
      <c r="M248" s="33" t="s">
        <v>113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68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423</v>
      </c>
      <c r="B249" s="54" t="s">
        <v>424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120</v>
      </c>
      <c r="L249" s="32"/>
      <c r="M249" s="33" t="s">
        <v>113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68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416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425</v>
      </c>
      <c r="B250" s="54" t="s">
        <v>426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120</v>
      </c>
      <c r="L250" s="32"/>
      <c r="M250" s="33" t="s">
        <v>113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68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420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70</v>
      </c>
      <c r="Q251" s="783"/>
      <c r="R251" s="783"/>
      <c r="S251" s="783"/>
      <c r="T251" s="783"/>
      <c r="U251" s="783"/>
      <c r="V251" s="784"/>
      <c r="W251" s="37" t="s">
        <v>71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70</v>
      </c>
      <c r="Q252" s="783"/>
      <c r="R252" s="783"/>
      <c r="S252" s="783"/>
      <c r="T252" s="783"/>
      <c r="U252" s="783"/>
      <c r="V252" s="784"/>
      <c r="W252" s="37" t="s">
        <v>68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427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106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428</v>
      </c>
      <c r="B255" s="54" t="s">
        <v>429</v>
      </c>
      <c r="C255" s="31">
        <v>4301011942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12.08</v>
      </c>
      <c r="J255" s="32">
        <v>48</v>
      </c>
      <c r="K255" s="32" t="s">
        <v>109</v>
      </c>
      <c r="L255" s="32"/>
      <c r="M255" s="33" t="s">
        <v>410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68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IFERROR(IF(Y255=0,"",ROUNDUP(Y255/H255,0)*0.02039),"")</f>
        <v/>
      </c>
      <c r="AA255" s="56"/>
      <c r="AB255" s="57"/>
      <c r="AC255" s="331" t="s">
        <v>430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428</v>
      </c>
      <c r="B256" s="54" t="s">
        <v>431</v>
      </c>
      <c r="C256" s="31">
        <v>4301011826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12.035</v>
      </c>
      <c r="J256" s="32">
        <v>64</v>
      </c>
      <c r="K256" s="32" t="s">
        <v>109</v>
      </c>
      <c r="L256" s="32"/>
      <c r="M256" s="33" t="s">
        <v>113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68</v>
      </c>
      <c r="X256" s="769">
        <v>0</v>
      </c>
      <c r="Y256" s="770">
        <f t="shared" si="62"/>
        <v>0</v>
      </c>
      <c r="Z256" s="36" t="str">
        <f>IFERROR(IF(Y256=0,"",ROUNDUP(Y256/H256,0)*0.01898),"")</f>
        <v/>
      </c>
      <c r="AA256" s="56"/>
      <c r="AB256" s="57"/>
      <c r="AC256" s="333" t="s">
        <v>432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433</v>
      </c>
      <c r="B257" s="54" t="s">
        <v>434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109</v>
      </c>
      <c r="L257" s="32"/>
      <c r="M257" s="33" t="s">
        <v>113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68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435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436</v>
      </c>
      <c r="B258" s="54" t="s">
        <v>437</v>
      </c>
      <c r="C258" s="31">
        <v>4301011941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12.08</v>
      </c>
      <c r="J258" s="32">
        <v>48</v>
      </c>
      <c r="K258" s="32" t="s">
        <v>109</v>
      </c>
      <c r="L258" s="32"/>
      <c r="M258" s="33" t="s">
        <v>410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68</v>
      </c>
      <c r="X258" s="769">
        <v>0</v>
      </c>
      <c r="Y258" s="770">
        <f t="shared" si="62"/>
        <v>0</v>
      </c>
      <c r="Z258" s="36" t="str">
        <f>IFERROR(IF(Y258=0,"",ROUNDUP(Y258/H258,0)*0.02039),"")</f>
        <v/>
      </c>
      <c r="AA258" s="56"/>
      <c r="AB258" s="57"/>
      <c r="AC258" s="337" t="s">
        <v>430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436</v>
      </c>
      <c r="B259" s="54" t="s">
        <v>438</v>
      </c>
      <c r="C259" s="31">
        <v>4301011721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12.035</v>
      </c>
      <c r="J259" s="32">
        <v>64</v>
      </c>
      <c r="K259" s="32" t="s">
        <v>109</v>
      </c>
      <c r="L259" s="32"/>
      <c r="M259" s="33" t="s">
        <v>113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68</v>
      </c>
      <c r="X259" s="769">
        <v>0</v>
      </c>
      <c r="Y259" s="770">
        <f t="shared" si="62"/>
        <v>0</v>
      </c>
      <c r="Z259" s="36" t="str">
        <f>IFERROR(IF(Y259=0,"",ROUNDUP(Y259/H259,0)*0.01898),"")</f>
        <v/>
      </c>
      <c r="AA259" s="56"/>
      <c r="AB259" s="57"/>
      <c r="AC259" s="339" t="s">
        <v>439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440</v>
      </c>
      <c r="B260" s="54" t="s">
        <v>441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120</v>
      </c>
      <c r="L260" s="32"/>
      <c r="M260" s="33" t="s">
        <v>113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68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432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442</v>
      </c>
      <c r="B261" s="54" t="s">
        <v>443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120</v>
      </c>
      <c r="L261" s="32"/>
      <c r="M261" s="33" t="s">
        <v>113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68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444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445</v>
      </c>
      <c r="B262" s="54" t="s">
        <v>446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120</v>
      </c>
      <c r="L262" s="32"/>
      <c r="M262" s="33" t="s">
        <v>113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68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435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120</v>
      </c>
      <c r="L263" s="32"/>
      <c r="M263" s="33" t="s">
        <v>113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68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439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70</v>
      </c>
      <c r="Q264" s="783"/>
      <c r="R264" s="783"/>
      <c r="S264" s="783"/>
      <c r="T264" s="783"/>
      <c r="U264" s="783"/>
      <c r="V264" s="784"/>
      <c r="W264" s="37" t="s">
        <v>71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70</v>
      </c>
      <c r="Q265" s="783"/>
      <c r="R265" s="783"/>
      <c r="S265" s="783"/>
      <c r="T265" s="783"/>
      <c r="U265" s="783"/>
      <c r="V265" s="784"/>
      <c r="W265" s="37" t="s">
        <v>68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152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449</v>
      </c>
      <c r="B267" s="54" t="s">
        <v>450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66</v>
      </c>
      <c r="L267" s="32"/>
      <c r="M267" s="33" t="s">
        <v>110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68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451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70</v>
      </c>
      <c r="Q268" s="783"/>
      <c r="R268" s="783"/>
      <c r="S268" s="783"/>
      <c r="T268" s="783"/>
      <c r="U268" s="783"/>
      <c r="V268" s="784"/>
      <c r="W268" s="37" t="s">
        <v>71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70</v>
      </c>
      <c r="Q269" s="783"/>
      <c r="R269" s="783"/>
      <c r="S269" s="783"/>
      <c r="T269" s="783"/>
      <c r="U269" s="783"/>
      <c r="V269" s="784"/>
      <c r="W269" s="37" t="s">
        <v>68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452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106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453</v>
      </c>
      <c r="B272" s="54" t="s">
        <v>454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109</v>
      </c>
      <c r="L272" s="32"/>
      <c r="M272" s="33" t="s">
        <v>113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68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455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456</v>
      </c>
      <c r="B273" s="54" t="s">
        <v>457</v>
      </c>
      <c r="C273" s="31">
        <v>4301011910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11.28</v>
      </c>
      <c r="J273" s="32">
        <v>48</v>
      </c>
      <c r="K273" s="32" t="s">
        <v>109</v>
      </c>
      <c r="L273" s="32"/>
      <c r="M273" s="33" t="s">
        <v>410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68</v>
      </c>
      <c r="X273" s="769">
        <v>0</v>
      </c>
      <c r="Y273" s="770">
        <f t="shared" si="67"/>
        <v>0</v>
      </c>
      <c r="Z273" s="36" t="str">
        <f>IFERROR(IF(Y273=0,"",ROUNDUP(Y273/H273,0)*0.02039),"")</f>
        <v/>
      </c>
      <c r="AA273" s="56"/>
      <c r="AB273" s="57"/>
      <c r="AC273" s="353" t="s">
        <v>458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456</v>
      </c>
      <c r="B274" s="54" t="s">
        <v>459</v>
      </c>
      <c r="C274" s="31">
        <v>4301011850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11.234999999999999</v>
      </c>
      <c r="J274" s="32">
        <v>64</v>
      </c>
      <c r="K274" s="32" t="s">
        <v>109</v>
      </c>
      <c r="L274" s="32"/>
      <c r="M274" s="33" t="s">
        <v>113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68</v>
      </c>
      <c r="X274" s="769">
        <v>0</v>
      </c>
      <c r="Y274" s="770">
        <f t="shared" si="67"/>
        <v>0</v>
      </c>
      <c r="Z274" s="36" t="str">
        <f>IFERROR(IF(Y274=0,"",ROUNDUP(Y274/H274,0)*0.01898),"")</f>
        <v/>
      </c>
      <c r="AA274" s="56"/>
      <c r="AB274" s="57"/>
      <c r="AC274" s="355" t="s">
        <v>460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461</v>
      </c>
      <c r="B275" s="54" t="s">
        <v>462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109</v>
      </c>
      <c r="L275" s="32"/>
      <c r="M275" s="33" t="s">
        <v>113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68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463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464</v>
      </c>
      <c r="B276" s="54" t="s">
        <v>465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109</v>
      </c>
      <c r="L276" s="32"/>
      <c r="M276" s="33" t="s">
        <v>113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68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466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467</v>
      </c>
      <c r="B277" s="54" t="s">
        <v>468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120</v>
      </c>
      <c r="L277" s="32"/>
      <c r="M277" s="33" t="s">
        <v>113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68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469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470</v>
      </c>
      <c r="B278" s="54" t="s">
        <v>471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120</v>
      </c>
      <c r="L278" s="32"/>
      <c r="M278" s="33" t="s">
        <v>113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68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472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473</v>
      </c>
      <c r="B279" s="54" t="s">
        <v>474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120</v>
      </c>
      <c r="L279" s="32"/>
      <c r="M279" s="33" t="s">
        <v>113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68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475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476</v>
      </c>
      <c r="B280" s="54" t="s">
        <v>477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120</v>
      </c>
      <c r="L280" s="32"/>
      <c r="M280" s="33" t="s">
        <v>113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68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478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70</v>
      </c>
      <c r="Q281" s="783"/>
      <c r="R281" s="783"/>
      <c r="S281" s="783"/>
      <c r="T281" s="783"/>
      <c r="U281" s="783"/>
      <c r="V281" s="784"/>
      <c r="W281" s="37" t="s">
        <v>71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70</v>
      </c>
      <c r="Q282" s="783"/>
      <c r="R282" s="783"/>
      <c r="S282" s="783"/>
      <c r="T282" s="783"/>
      <c r="U282" s="783"/>
      <c r="V282" s="784"/>
      <c r="W282" s="37" t="s">
        <v>68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479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106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480</v>
      </c>
      <c r="B285" s="54" t="s">
        <v>481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109</v>
      </c>
      <c r="L285" s="32"/>
      <c r="M285" s="33" t="s">
        <v>113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68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420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70</v>
      </c>
      <c r="Q286" s="783"/>
      <c r="R286" s="783"/>
      <c r="S286" s="783"/>
      <c r="T286" s="783"/>
      <c r="U286" s="783"/>
      <c r="V286" s="784"/>
      <c r="W286" s="37" t="s">
        <v>71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70</v>
      </c>
      <c r="Q287" s="783"/>
      <c r="R287" s="783"/>
      <c r="S287" s="783"/>
      <c r="T287" s="783"/>
      <c r="U287" s="783"/>
      <c r="V287" s="784"/>
      <c r="W287" s="37" t="s">
        <v>68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482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106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483</v>
      </c>
      <c r="B290" s="54" t="s">
        <v>484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109</v>
      </c>
      <c r="L290" s="32"/>
      <c r="M290" s="33" t="s">
        <v>110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68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114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485</v>
      </c>
      <c r="B291" s="54" t="s">
        <v>486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109</v>
      </c>
      <c r="L291" s="32"/>
      <c r="M291" s="33" t="s">
        <v>110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68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487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488</v>
      </c>
      <c r="B292" s="54" t="s">
        <v>489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109</v>
      </c>
      <c r="L292" s="32"/>
      <c r="M292" s="33" t="s">
        <v>110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68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490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70</v>
      </c>
      <c r="Q293" s="783"/>
      <c r="R293" s="783"/>
      <c r="S293" s="783"/>
      <c r="T293" s="783"/>
      <c r="U293" s="783"/>
      <c r="V293" s="784"/>
      <c r="W293" s="37" t="s">
        <v>71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70</v>
      </c>
      <c r="Q294" s="783"/>
      <c r="R294" s="783"/>
      <c r="S294" s="783"/>
      <c r="T294" s="783"/>
      <c r="U294" s="783"/>
      <c r="V294" s="784"/>
      <c r="W294" s="37" t="s">
        <v>68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491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72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492</v>
      </c>
      <c r="B297" s="54" t="s">
        <v>493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109</v>
      </c>
      <c r="L297" s="32"/>
      <c r="M297" s="33" t="s">
        <v>110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68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494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495</v>
      </c>
      <c r="B298" s="54" t="s">
        <v>496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120</v>
      </c>
      <c r="L298" s="32"/>
      <c r="M298" s="33" t="s">
        <v>67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68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497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498</v>
      </c>
      <c r="B299" s="54" t="s">
        <v>499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75</v>
      </c>
      <c r="L299" s="32"/>
      <c r="M299" s="33" t="s">
        <v>110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68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494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500</v>
      </c>
      <c r="B300" s="54" t="s">
        <v>501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75</v>
      </c>
      <c r="L300" s="32"/>
      <c r="M300" s="33" t="s">
        <v>67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68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497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502</v>
      </c>
      <c r="B301" s="54" t="s">
        <v>503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68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494</v>
      </c>
      <c r="AG301" s="64"/>
      <c r="AJ301" s="68"/>
      <c r="AK301" s="68">
        <v>0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504</v>
      </c>
      <c r="B302" s="54" t="s">
        <v>505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120</v>
      </c>
      <c r="L302" s="32"/>
      <c r="M302" s="33" t="s">
        <v>67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68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506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70</v>
      </c>
      <c r="Q303" s="783"/>
      <c r="R303" s="783"/>
      <c r="S303" s="783"/>
      <c r="T303" s="783"/>
      <c r="U303" s="783"/>
      <c r="V303" s="784"/>
      <c r="W303" s="37" t="s">
        <v>71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70</v>
      </c>
      <c r="Q304" s="783"/>
      <c r="R304" s="783"/>
      <c r="S304" s="783"/>
      <c r="T304" s="783"/>
      <c r="U304" s="783"/>
      <c r="V304" s="784"/>
      <c r="W304" s="37" t="s">
        <v>68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507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106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508</v>
      </c>
      <c r="B307" s="54" t="s">
        <v>509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120</v>
      </c>
      <c r="L307" s="32"/>
      <c r="M307" s="33" t="s">
        <v>110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68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510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70</v>
      </c>
      <c r="Q308" s="783"/>
      <c r="R308" s="783"/>
      <c r="S308" s="783"/>
      <c r="T308" s="783"/>
      <c r="U308" s="783"/>
      <c r="V308" s="784"/>
      <c r="W308" s="37" t="s">
        <v>71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70</v>
      </c>
      <c r="Q309" s="783"/>
      <c r="R309" s="783"/>
      <c r="S309" s="783"/>
      <c r="T309" s="783"/>
      <c r="U309" s="783"/>
      <c r="V309" s="784"/>
      <c r="W309" s="37" t="s">
        <v>68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63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511</v>
      </c>
      <c r="B311" s="54" t="s">
        <v>512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66</v>
      </c>
      <c r="L311" s="32"/>
      <c r="M311" s="33" t="s">
        <v>67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68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513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70</v>
      </c>
      <c r="Q312" s="783"/>
      <c r="R312" s="783"/>
      <c r="S312" s="783"/>
      <c r="T312" s="783"/>
      <c r="U312" s="783"/>
      <c r="V312" s="784"/>
      <c r="W312" s="37" t="s">
        <v>71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70</v>
      </c>
      <c r="Q313" s="783"/>
      <c r="R313" s="783"/>
      <c r="S313" s="783"/>
      <c r="T313" s="783"/>
      <c r="U313" s="783"/>
      <c r="V313" s="784"/>
      <c r="W313" s="37" t="s">
        <v>68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72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514</v>
      </c>
      <c r="B315" s="54" t="s">
        <v>515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75</v>
      </c>
      <c r="L315" s="32"/>
      <c r="M315" s="33" t="s">
        <v>148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68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516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517</v>
      </c>
      <c r="B316" s="54" t="s">
        <v>518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120</v>
      </c>
      <c r="L316" s="32"/>
      <c r="M316" s="33" t="s">
        <v>67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68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519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70</v>
      </c>
      <c r="Q317" s="783"/>
      <c r="R317" s="783"/>
      <c r="S317" s="783"/>
      <c r="T317" s="783"/>
      <c r="U317" s="783"/>
      <c r="V317" s="784"/>
      <c r="W317" s="37" t="s">
        <v>71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70</v>
      </c>
      <c r="Q318" s="783"/>
      <c r="R318" s="783"/>
      <c r="S318" s="783"/>
      <c r="T318" s="783"/>
      <c r="U318" s="783"/>
      <c r="V318" s="784"/>
      <c r="W318" s="37" t="s">
        <v>68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520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106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521</v>
      </c>
      <c r="B321" s="54" t="s">
        <v>522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120</v>
      </c>
      <c r="L321" s="32"/>
      <c r="M321" s="33" t="s">
        <v>113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68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523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70</v>
      </c>
      <c r="Q322" s="783"/>
      <c r="R322" s="783"/>
      <c r="S322" s="783"/>
      <c r="T322" s="783"/>
      <c r="U322" s="783"/>
      <c r="V322" s="784"/>
      <c r="W322" s="37" t="s">
        <v>71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70</v>
      </c>
      <c r="Q323" s="783"/>
      <c r="R323" s="783"/>
      <c r="S323" s="783"/>
      <c r="T323" s="783"/>
      <c r="U323" s="783"/>
      <c r="V323" s="784"/>
      <c r="W323" s="37" t="s">
        <v>68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63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524</v>
      </c>
      <c r="B325" s="54" t="s">
        <v>525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66</v>
      </c>
      <c r="L325" s="32"/>
      <c r="M325" s="33" t="s">
        <v>67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68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526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70</v>
      </c>
      <c r="Q326" s="783"/>
      <c r="R326" s="783"/>
      <c r="S326" s="783"/>
      <c r="T326" s="783"/>
      <c r="U326" s="783"/>
      <c r="V326" s="784"/>
      <c r="W326" s="37" t="s">
        <v>71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70</v>
      </c>
      <c r="Q327" s="783"/>
      <c r="R327" s="783"/>
      <c r="S327" s="783"/>
      <c r="T327" s="783"/>
      <c r="U327" s="783"/>
      <c r="V327" s="784"/>
      <c r="W327" s="37" t="s">
        <v>68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72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527</v>
      </c>
      <c r="B329" s="54" t="s">
        <v>528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75</v>
      </c>
      <c r="L329" s="32"/>
      <c r="M329" s="33" t="s">
        <v>110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68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529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530</v>
      </c>
      <c r="B330" s="54" t="s">
        <v>531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75</v>
      </c>
      <c r="L330" s="32"/>
      <c r="M330" s="33" t="s">
        <v>110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68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532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70</v>
      </c>
      <c r="Q331" s="783"/>
      <c r="R331" s="783"/>
      <c r="S331" s="783"/>
      <c r="T331" s="783"/>
      <c r="U331" s="783"/>
      <c r="V331" s="784"/>
      <c r="W331" s="37" t="s">
        <v>71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70</v>
      </c>
      <c r="Q332" s="783"/>
      <c r="R332" s="783"/>
      <c r="S332" s="783"/>
      <c r="T332" s="783"/>
      <c r="U332" s="783"/>
      <c r="V332" s="784"/>
      <c r="W332" s="37" t="s">
        <v>68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533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106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534</v>
      </c>
      <c r="B335" s="54" t="s">
        <v>535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109</v>
      </c>
      <c r="L335" s="32"/>
      <c r="M335" s="33" t="s">
        <v>113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68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420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120</v>
      </c>
      <c r="L336" s="32"/>
      <c r="M336" s="33" t="s">
        <v>113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68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420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70</v>
      </c>
      <c r="Q337" s="783"/>
      <c r="R337" s="783"/>
      <c r="S337" s="783"/>
      <c r="T337" s="783"/>
      <c r="U337" s="783"/>
      <c r="V337" s="784"/>
      <c r="W337" s="37" t="s">
        <v>71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70</v>
      </c>
      <c r="Q338" s="783"/>
      <c r="R338" s="783"/>
      <c r="S338" s="783"/>
      <c r="T338" s="783"/>
      <c r="U338" s="783"/>
      <c r="V338" s="784"/>
      <c r="W338" s="37" t="s">
        <v>68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63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538</v>
      </c>
      <c r="B340" s="54" t="s">
        <v>539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66</v>
      </c>
      <c r="L340" s="32"/>
      <c r="M340" s="33" t="s">
        <v>67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68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540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541</v>
      </c>
      <c r="B341" s="54" t="s">
        <v>542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66</v>
      </c>
      <c r="L341" s="32"/>
      <c r="M341" s="33" t="s">
        <v>67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68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540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70</v>
      </c>
      <c r="Q342" s="783"/>
      <c r="R342" s="783"/>
      <c r="S342" s="783"/>
      <c r="T342" s="783"/>
      <c r="U342" s="783"/>
      <c r="V342" s="784"/>
      <c r="W342" s="37" t="s">
        <v>71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70</v>
      </c>
      <c r="Q343" s="783"/>
      <c r="R343" s="783"/>
      <c r="S343" s="783"/>
      <c r="T343" s="783"/>
      <c r="U343" s="783"/>
      <c r="V343" s="784"/>
      <c r="W343" s="37" t="s">
        <v>68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72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543</v>
      </c>
      <c r="B345" s="54" t="s">
        <v>544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75</v>
      </c>
      <c r="L345" s="32"/>
      <c r="M345" s="33" t="s">
        <v>67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68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545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70</v>
      </c>
      <c r="Q346" s="783"/>
      <c r="R346" s="783"/>
      <c r="S346" s="783"/>
      <c r="T346" s="783"/>
      <c r="U346" s="783"/>
      <c r="V346" s="784"/>
      <c r="W346" s="37" t="s">
        <v>71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70</v>
      </c>
      <c r="Q347" s="783"/>
      <c r="R347" s="783"/>
      <c r="S347" s="783"/>
      <c r="T347" s="783"/>
      <c r="U347" s="783"/>
      <c r="V347" s="784"/>
      <c r="W347" s="37" t="s">
        <v>68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546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106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547</v>
      </c>
      <c r="B350" s="54" t="s">
        <v>548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66</v>
      </c>
      <c r="L350" s="32"/>
      <c r="M350" s="33" t="s">
        <v>110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68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549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70</v>
      </c>
      <c r="Q351" s="783"/>
      <c r="R351" s="783"/>
      <c r="S351" s="783"/>
      <c r="T351" s="783"/>
      <c r="U351" s="783"/>
      <c r="V351" s="784"/>
      <c r="W351" s="37" t="s">
        <v>71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70</v>
      </c>
      <c r="Q352" s="783"/>
      <c r="R352" s="783"/>
      <c r="S352" s="783"/>
      <c r="T352" s="783"/>
      <c r="U352" s="783"/>
      <c r="V352" s="784"/>
      <c r="W352" s="37" t="s">
        <v>68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550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106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551</v>
      </c>
      <c r="B355" s="54" t="s">
        <v>552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109</v>
      </c>
      <c r="L355" s="32"/>
      <c r="M355" s="33" t="s">
        <v>110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68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553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554</v>
      </c>
      <c r="B356" s="54" t="s">
        <v>555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109</v>
      </c>
      <c r="L356" s="32"/>
      <c r="M356" s="33" t="s">
        <v>410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68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556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554</v>
      </c>
      <c r="B357" s="54" t="s">
        <v>557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109</v>
      </c>
      <c r="L357" s="32"/>
      <c r="M357" s="33" t="s">
        <v>110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68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558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559</v>
      </c>
      <c r="B358" s="54" t="s">
        <v>560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109</v>
      </c>
      <c r="L358" s="32"/>
      <c r="M358" s="33" t="s">
        <v>113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68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561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562</v>
      </c>
      <c r="B359" s="54" t="s">
        <v>563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120</v>
      </c>
      <c r="L359" s="32"/>
      <c r="M359" s="33" t="s">
        <v>113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68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564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565</v>
      </c>
      <c r="B360" s="54" t="s">
        <v>566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120</v>
      </c>
      <c r="L360" s="32"/>
      <c r="M360" s="33" t="s">
        <v>113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68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567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568</v>
      </c>
      <c r="B361" s="54" t="s">
        <v>569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120</v>
      </c>
      <c r="L361" s="32"/>
      <c r="M361" s="33" t="s">
        <v>113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68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558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570</v>
      </c>
      <c r="B362" s="54" t="s">
        <v>571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120</v>
      </c>
      <c r="L362" s="32"/>
      <c r="M362" s="33" t="s">
        <v>113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68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572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70</v>
      </c>
      <c r="Q363" s="783"/>
      <c r="R363" s="783"/>
      <c r="S363" s="783"/>
      <c r="T363" s="783"/>
      <c r="U363" s="783"/>
      <c r="V363" s="784"/>
      <c r="W363" s="37" t="s">
        <v>71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70</v>
      </c>
      <c r="Q364" s="783"/>
      <c r="R364" s="783"/>
      <c r="S364" s="783"/>
      <c r="T364" s="783"/>
      <c r="U364" s="783"/>
      <c r="V364" s="784"/>
      <c r="W364" s="37" t="s">
        <v>68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63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573</v>
      </c>
      <c r="B366" s="54" t="s">
        <v>574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120</v>
      </c>
      <c r="L366" s="32"/>
      <c r="M366" s="33" t="s">
        <v>67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68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575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576</v>
      </c>
      <c r="B367" s="54" t="s">
        <v>577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120</v>
      </c>
      <c r="L367" s="32"/>
      <c r="M367" s="33" t="s">
        <v>67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68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578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579</v>
      </c>
      <c r="B368" s="54" t="s">
        <v>580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120</v>
      </c>
      <c r="L368" s="32"/>
      <c r="M368" s="33" t="s">
        <v>67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68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581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582</v>
      </c>
      <c r="B369" s="54" t="s">
        <v>583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66</v>
      </c>
      <c r="L369" s="32"/>
      <c r="M369" s="33" t="s">
        <v>67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68</v>
      </c>
      <c r="X369" s="769">
        <v>0</v>
      </c>
      <c r="Y369" s="770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39" t="s">
        <v>578</v>
      </c>
      <c r="AG369" s="64"/>
      <c r="AJ369" s="68"/>
      <c r="AK369" s="68">
        <v>0</v>
      </c>
      <c r="BB369" s="440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70</v>
      </c>
      <c r="Q370" s="783"/>
      <c r="R370" s="783"/>
      <c r="S370" s="783"/>
      <c r="T370" s="783"/>
      <c r="U370" s="783"/>
      <c r="V370" s="784"/>
      <c r="W370" s="37" t="s">
        <v>71</v>
      </c>
      <c r="X370" s="771">
        <f>IFERROR(X366/H366,"0")+IFERROR(X367/H367,"0")+IFERROR(X368/H368,"0")+IFERROR(X369/H369,"0")</f>
        <v>0</v>
      </c>
      <c r="Y370" s="771">
        <f>IFERROR(Y366/H366,"0")+IFERROR(Y367/H367,"0")+IFERROR(Y368/H368,"0")+IFERROR(Y369/H369,"0")</f>
        <v>0</v>
      </c>
      <c r="Z370" s="771">
        <f>IFERROR(IF(Z366="",0,Z366),"0")+IFERROR(IF(Z367="",0,Z367),"0")+IFERROR(IF(Z368="",0,Z368),"0")+IFERROR(IF(Z369="",0,Z369),"0")</f>
        <v>0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70</v>
      </c>
      <c r="Q371" s="783"/>
      <c r="R371" s="783"/>
      <c r="S371" s="783"/>
      <c r="T371" s="783"/>
      <c r="U371" s="783"/>
      <c r="V371" s="784"/>
      <c r="W371" s="37" t="s">
        <v>68</v>
      </c>
      <c r="X371" s="771">
        <f>IFERROR(SUM(X366:X369),"0")</f>
        <v>0</v>
      </c>
      <c r="Y371" s="771">
        <f>IFERROR(SUM(Y366:Y369),"0")</f>
        <v>0</v>
      </c>
      <c r="Z371" s="37"/>
      <c r="AA371" s="772"/>
      <c r="AB371" s="772"/>
      <c r="AC371" s="772"/>
    </row>
    <row r="372" spans="1:68" ht="14.25" customHeight="1" x14ac:dyDescent="0.25">
      <c r="A372" s="795" t="s">
        <v>72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584</v>
      </c>
      <c r="B373" s="54" t="s">
        <v>585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109</v>
      </c>
      <c r="L373" s="32"/>
      <c r="M373" s="33" t="s">
        <v>110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68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customHeight="1" x14ac:dyDescent="0.25">
      <c r="A374" s="54" t="s">
        <v>587</v>
      </c>
      <c r="B374" s="54" t="s">
        <v>588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109</v>
      </c>
      <c r="L374" s="32"/>
      <c r="M374" s="33" t="s">
        <v>67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68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590</v>
      </c>
      <c r="B375" s="54" t="s">
        <v>591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109</v>
      </c>
      <c r="L375" s="32"/>
      <c r="M375" s="33" t="s">
        <v>67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68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593</v>
      </c>
      <c r="B376" s="54" t="s">
        <v>594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75</v>
      </c>
      <c r="L376" s="32"/>
      <c r="M376" s="33" t="s">
        <v>67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68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595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596</v>
      </c>
      <c r="B377" s="54" t="s">
        <v>597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75</v>
      </c>
      <c r="L377" s="32"/>
      <c r="M377" s="33" t="s">
        <v>67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68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598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599</v>
      </c>
      <c r="B378" s="54" t="s">
        <v>600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75</v>
      </c>
      <c r="L378" s="32"/>
      <c r="M378" s="33" t="s">
        <v>67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68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601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70</v>
      </c>
      <c r="Q379" s="783"/>
      <c r="R379" s="783"/>
      <c r="S379" s="783"/>
      <c r="T379" s="783"/>
      <c r="U379" s="783"/>
      <c r="V379" s="784"/>
      <c r="W379" s="37" t="s">
        <v>71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70</v>
      </c>
      <c r="Q380" s="783"/>
      <c r="R380" s="783"/>
      <c r="S380" s="783"/>
      <c r="T380" s="783"/>
      <c r="U380" s="783"/>
      <c r="V380" s="784"/>
      <c r="W380" s="37" t="s">
        <v>68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customHeight="1" x14ac:dyDescent="0.25">
      <c r="A381" s="795" t="s">
        <v>193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602</v>
      </c>
      <c r="B382" s="54" t="s">
        <v>603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109</v>
      </c>
      <c r="L382" s="32"/>
      <c r="M382" s="33" t="s">
        <v>67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68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604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605</v>
      </c>
      <c r="B383" s="54" t="s">
        <v>606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109</v>
      </c>
      <c r="L383" s="32"/>
      <c r="M383" s="33" t="s">
        <v>67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68</v>
      </c>
      <c r="X383" s="769">
        <v>0</v>
      </c>
      <c r="Y383" s="770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55" t="s">
        <v>607</v>
      </c>
      <c r="AG383" s="64"/>
      <c r="AJ383" s="68"/>
      <c r="AK383" s="68">
        <v>0</v>
      </c>
      <c r="BB383" s="45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608</v>
      </c>
      <c r="B384" s="54" t="s">
        <v>609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109</v>
      </c>
      <c r="L384" s="32"/>
      <c r="M384" s="33" t="s">
        <v>148</v>
      </c>
      <c r="N384" s="33"/>
      <c r="O384" s="32">
        <v>30</v>
      </c>
      <c r="P384" s="803" t="s">
        <v>610</v>
      </c>
      <c r="Q384" s="774"/>
      <c r="R384" s="774"/>
      <c r="S384" s="774"/>
      <c r="T384" s="775"/>
      <c r="U384" s="34"/>
      <c r="V384" s="34"/>
      <c r="W384" s="35" t="s">
        <v>68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611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608</v>
      </c>
      <c r="B385" s="54" t="s">
        <v>612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109</v>
      </c>
      <c r="L385" s="32"/>
      <c r="M385" s="33" t="s">
        <v>67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68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613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70</v>
      </c>
      <c r="Q386" s="783"/>
      <c r="R386" s="783"/>
      <c r="S386" s="783"/>
      <c r="T386" s="783"/>
      <c r="U386" s="783"/>
      <c r="V386" s="784"/>
      <c r="W386" s="37" t="s">
        <v>71</v>
      </c>
      <c r="X386" s="771">
        <f>IFERROR(X382/H382,"0")+IFERROR(X383/H383,"0")+IFERROR(X384/H384,"0")+IFERROR(X385/H385,"0")</f>
        <v>0</v>
      </c>
      <c r="Y386" s="771">
        <f>IFERROR(Y382/H382,"0")+IFERROR(Y383/H383,"0")+IFERROR(Y384/H384,"0")+IFERROR(Y385/H385,"0")</f>
        <v>0</v>
      </c>
      <c r="Z386" s="771">
        <f>IFERROR(IF(Z382="",0,Z382),"0")+IFERROR(IF(Z383="",0,Z383),"0")+IFERROR(IF(Z384="",0,Z384),"0")+IFERROR(IF(Z385="",0,Z385),"0")</f>
        <v>0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70</v>
      </c>
      <c r="Q387" s="783"/>
      <c r="R387" s="783"/>
      <c r="S387" s="783"/>
      <c r="T387" s="783"/>
      <c r="U387" s="783"/>
      <c r="V387" s="784"/>
      <c r="W387" s="37" t="s">
        <v>68</v>
      </c>
      <c r="X387" s="771">
        <f>IFERROR(SUM(X382:X385),"0")</f>
        <v>0</v>
      </c>
      <c r="Y387" s="771">
        <f>IFERROR(SUM(Y382:Y385),"0")</f>
        <v>0</v>
      </c>
      <c r="Z387" s="37"/>
      <c r="AA387" s="772"/>
      <c r="AB387" s="772"/>
      <c r="AC387" s="772"/>
    </row>
    <row r="388" spans="1:68" ht="14.25" customHeight="1" x14ac:dyDescent="0.25">
      <c r="A388" s="795" t="s">
        <v>98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614</v>
      </c>
      <c r="B389" s="54" t="s">
        <v>615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120</v>
      </c>
      <c r="L389" s="32"/>
      <c r="M389" s="33" t="s">
        <v>101</v>
      </c>
      <c r="N389" s="33"/>
      <c r="O389" s="32">
        <v>180</v>
      </c>
      <c r="P389" s="794" t="s">
        <v>616</v>
      </c>
      <c r="Q389" s="774"/>
      <c r="R389" s="774"/>
      <c r="S389" s="774"/>
      <c r="T389" s="775"/>
      <c r="U389" s="34"/>
      <c r="V389" s="34"/>
      <c r="W389" s="35" t="s">
        <v>68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617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618</v>
      </c>
      <c r="B390" s="54" t="s">
        <v>619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120</v>
      </c>
      <c r="L390" s="32"/>
      <c r="M390" s="33" t="s">
        <v>101</v>
      </c>
      <c r="N390" s="33"/>
      <c r="O390" s="32">
        <v>180</v>
      </c>
      <c r="P390" s="1043" t="s">
        <v>620</v>
      </c>
      <c r="Q390" s="774"/>
      <c r="R390" s="774"/>
      <c r="S390" s="774"/>
      <c r="T390" s="775"/>
      <c r="U390" s="34"/>
      <c r="V390" s="34"/>
      <c r="W390" s="35" t="s">
        <v>68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617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621</v>
      </c>
      <c r="B391" s="54" t="s">
        <v>622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75</v>
      </c>
      <c r="L391" s="32"/>
      <c r="M391" s="33" t="s">
        <v>101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68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623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624</v>
      </c>
      <c r="B392" s="54" t="s">
        <v>625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75</v>
      </c>
      <c r="L392" s="32"/>
      <c r="M392" s="33" t="s">
        <v>101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68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617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70</v>
      </c>
      <c r="Q393" s="783"/>
      <c r="R393" s="783"/>
      <c r="S393" s="783"/>
      <c r="T393" s="783"/>
      <c r="U393" s="783"/>
      <c r="V393" s="784"/>
      <c r="W393" s="37" t="s">
        <v>71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70</v>
      </c>
      <c r="Q394" s="783"/>
      <c r="R394" s="783"/>
      <c r="S394" s="783"/>
      <c r="T394" s="783"/>
      <c r="U394" s="783"/>
      <c r="V394" s="784"/>
      <c r="W394" s="37" t="s">
        <v>68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626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627</v>
      </c>
      <c r="B396" s="54" t="s">
        <v>628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75</v>
      </c>
      <c r="L396" s="32"/>
      <c r="M396" s="33" t="s">
        <v>629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68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631</v>
      </c>
      <c r="B397" s="54" t="s">
        <v>632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75</v>
      </c>
      <c r="L397" s="32"/>
      <c r="M397" s="33" t="s">
        <v>629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68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630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633</v>
      </c>
      <c r="B398" s="54" t="s">
        <v>634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75</v>
      </c>
      <c r="L398" s="32"/>
      <c r="M398" s="33" t="s">
        <v>629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68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70</v>
      </c>
      <c r="Q399" s="783"/>
      <c r="R399" s="783"/>
      <c r="S399" s="783"/>
      <c r="T399" s="783"/>
      <c r="U399" s="783"/>
      <c r="V399" s="784"/>
      <c r="W399" s="37" t="s">
        <v>71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70</v>
      </c>
      <c r="Q400" s="783"/>
      <c r="R400" s="783"/>
      <c r="S400" s="783"/>
      <c r="T400" s="783"/>
      <c r="U400" s="783"/>
      <c r="V400" s="784"/>
      <c r="W400" s="37" t="s">
        <v>68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customHeight="1" x14ac:dyDescent="0.25">
      <c r="A401" s="785" t="s">
        <v>635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63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636</v>
      </c>
      <c r="B403" s="54" t="s">
        <v>637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75</v>
      </c>
      <c r="L403" s="32"/>
      <c r="M403" s="33" t="s">
        <v>67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68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638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70</v>
      </c>
      <c r="Q404" s="783"/>
      <c r="R404" s="783"/>
      <c r="S404" s="783"/>
      <c r="T404" s="783"/>
      <c r="U404" s="783"/>
      <c r="V404" s="784"/>
      <c r="W404" s="37" t="s">
        <v>71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70</v>
      </c>
      <c r="Q405" s="783"/>
      <c r="R405" s="783"/>
      <c r="S405" s="783"/>
      <c r="T405" s="783"/>
      <c r="U405" s="783"/>
      <c r="V405" s="784"/>
      <c r="W405" s="37" t="s">
        <v>68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72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639</v>
      </c>
      <c r="B407" s="54" t="s">
        <v>640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109</v>
      </c>
      <c r="L407" s="32"/>
      <c r="M407" s="33" t="s">
        <v>67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68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641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642</v>
      </c>
      <c r="B408" s="54" t="s">
        <v>643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75</v>
      </c>
      <c r="L408" s="32"/>
      <c r="M408" s="33" t="s">
        <v>110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68</v>
      </c>
      <c r="X408" s="769">
        <v>0</v>
      </c>
      <c r="Y408" s="770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644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645</v>
      </c>
      <c r="B409" s="54" t="s">
        <v>646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68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647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70</v>
      </c>
      <c r="Q410" s="783"/>
      <c r="R410" s="783"/>
      <c r="S410" s="783"/>
      <c r="T410" s="783"/>
      <c r="U410" s="783"/>
      <c r="V410" s="784"/>
      <c r="W410" s="37" t="s">
        <v>71</v>
      </c>
      <c r="X410" s="771">
        <f>IFERROR(X407/H407,"0")+IFERROR(X408/H408,"0")+IFERROR(X409/H409,"0")</f>
        <v>0</v>
      </c>
      <c r="Y410" s="771">
        <f>IFERROR(Y407/H407,"0")+IFERROR(Y408/H408,"0")+IFERROR(Y409/H409,"0")</f>
        <v>0</v>
      </c>
      <c r="Z410" s="771">
        <f>IFERROR(IF(Z407="",0,Z407),"0")+IFERROR(IF(Z408="",0,Z408),"0")+IFERROR(IF(Z409="",0,Z409),"0")</f>
        <v>0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70</v>
      </c>
      <c r="Q411" s="783"/>
      <c r="R411" s="783"/>
      <c r="S411" s="783"/>
      <c r="T411" s="783"/>
      <c r="U411" s="783"/>
      <c r="V411" s="784"/>
      <c r="W411" s="37" t="s">
        <v>68</v>
      </c>
      <c r="X411" s="771">
        <f>IFERROR(SUM(X407:X409),"0")</f>
        <v>0</v>
      </c>
      <c r="Y411" s="771">
        <f>IFERROR(SUM(Y407:Y409),"0")</f>
        <v>0</v>
      </c>
      <c r="Z411" s="37"/>
      <c r="AA411" s="772"/>
      <c r="AB411" s="772"/>
      <c r="AC411" s="772"/>
    </row>
    <row r="412" spans="1:68" ht="27.75" customHeight="1" x14ac:dyDescent="0.2">
      <c r="A412" s="887" t="s">
        <v>648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649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106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27" customHeight="1" x14ac:dyDescent="0.25">
      <c r="A415" s="54" t="s">
        <v>650</v>
      </c>
      <c r="B415" s="54" t="s">
        <v>651</v>
      </c>
      <c r="C415" s="31">
        <v>4301011946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109</v>
      </c>
      <c r="L415" s="32"/>
      <c r="M415" s="33" t="s">
        <v>410</v>
      </c>
      <c r="N415" s="33"/>
      <c r="O415" s="32">
        <v>60</v>
      </c>
      <c r="P415" s="113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74"/>
      <c r="R415" s="774"/>
      <c r="S415" s="774"/>
      <c r="T415" s="775"/>
      <c r="U415" s="34"/>
      <c r="V415" s="34"/>
      <c r="W415" s="35" t="s">
        <v>68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IFERROR(IF(Y415=0,"",ROUNDUP(Y415/H415,0)*0.02039),"")</f>
        <v/>
      </c>
      <c r="AA415" s="56"/>
      <c r="AB415" s="57"/>
      <c r="AC415" s="483" t="s">
        <v>652</v>
      </c>
      <c r="AG415" s="64"/>
      <c r="AJ415" s="68"/>
      <c r="AK415" s="68">
        <v>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37.5" customHeight="1" x14ac:dyDescent="0.25">
      <c r="A416" s="54" t="s">
        <v>650</v>
      </c>
      <c r="B416" s="54" t="s">
        <v>653</v>
      </c>
      <c r="C416" s="31">
        <v>4301011869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109</v>
      </c>
      <c r="L416" s="32"/>
      <c r="M416" s="33" t="s">
        <v>67</v>
      </c>
      <c r="N416" s="33"/>
      <c r="O416" s="32">
        <v>60</v>
      </c>
      <c r="P416" s="92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6" s="774"/>
      <c r="R416" s="774"/>
      <c r="S416" s="774"/>
      <c r="T416" s="775"/>
      <c r="U416" s="34"/>
      <c r="V416" s="34"/>
      <c r="W416" s="35" t="s">
        <v>68</v>
      </c>
      <c r="X416" s="769">
        <v>1000</v>
      </c>
      <c r="Y416" s="770">
        <f t="shared" si="87"/>
        <v>1005</v>
      </c>
      <c r="Z416" s="36">
        <f>IFERROR(IF(Y416=0,"",ROUNDUP(Y416/H416,0)*0.02175),"")</f>
        <v>1.4572499999999999</v>
      </c>
      <c r="AA416" s="56"/>
      <c r="AB416" s="57"/>
      <c r="AC416" s="485" t="s">
        <v>654</v>
      </c>
      <c r="AG416" s="64"/>
      <c r="AJ416" s="68"/>
      <c r="AK416" s="68">
        <v>0</v>
      </c>
      <c r="BB416" s="486" t="s">
        <v>1</v>
      </c>
      <c r="BM416" s="64">
        <f t="shared" si="88"/>
        <v>1032</v>
      </c>
      <c r="BN416" s="64">
        <f t="shared" si="89"/>
        <v>1037.1600000000001</v>
      </c>
      <c r="BO416" s="64">
        <f t="shared" si="90"/>
        <v>1.3888888888888888</v>
      </c>
      <c r="BP416" s="64">
        <f t="shared" si="91"/>
        <v>1.3958333333333333</v>
      </c>
    </row>
    <row r="417" spans="1:68" ht="27" customHeight="1" x14ac:dyDescent="0.25">
      <c r="A417" s="54" t="s">
        <v>655</v>
      </c>
      <c r="B417" s="54" t="s">
        <v>656</v>
      </c>
      <c r="C417" s="31">
        <v>4301011947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109</v>
      </c>
      <c r="L417" s="32"/>
      <c r="M417" s="33" t="s">
        <v>410</v>
      </c>
      <c r="N417" s="33"/>
      <c r="O417" s="32">
        <v>60</v>
      </c>
      <c r="P417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68</v>
      </c>
      <c r="X417" s="769">
        <v>0</v>
      </c>
      <c r="Y417" s="770">
        <f t="shared" si="87"/>
        <v>0</v>
      </c>
      <c r="Z417" s="36" t="str">
        <f>IFERROR(IF(Y417=0,"",ROUNDUP(Y417/H417,0)*0.02039),"")</f>
        <v/>
      </c>
      <c r="AA417" s="56"/>
      <c r="AB417" s="57"/>
      <c r="AC417" s="487" t="s">
        <v>652</v>
      </c>
      <c r="AG417" s="64"/>
      <c r="AJ417" s="68"/>
      <c r="AK417" s="68">
        <v>0</v>
      </c>
      <c r="BB417" s="488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655</v>
      </c>
      <c r="B418" s="54" t="s">
        <v>657</v>
      </c>
      <c r="C418" s="31">
        <v>4301011870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109</v>
      </c>
      <c r="L418" s="32"/>
      <c r="M418" s="33" t="s">
        <v>67</v>
      </c>
      <c r="N418" s="33"/>
      <c r="O418" s="32">
        <v>60</v>
      </c>
      <c r="P418" s="11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68</v>
      </c>
      <c r="X418" s="769">
        <v>0</v>
      </c>
      <c r="Y418" s="770">
        <f t="shared" si="87"/>
        <v>0</v>
      </c>
      <c r="Z418" s="36" t="str">
        <f>IFERROR(IF(Y418=0,"",ROUNDUP(Y418/H418,0)*0.02175),"")</f>
        <v/>
      </c>
      <c r="AA418" s="56"/>
      <c r="AB418" s="57"/>
      <c r="AC418" s="489" t="s">
        <v>658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659</v>
      </c>
      <c r="B419" s="54" t="s">
        <v>660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109</v>
      </c>
      <c r="L419" s="32"/>
      <c r="M419" s="33" t="s">
        <v>410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68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652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659</v>
      </c>
      <c r="B420" s="54" t="s">
        <v>661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109</v>
      </c>
      <c r="L420" s="32"/>
      <c r="M420" s="33" t="s">
        <v>67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68</v>
      </c>
      <c r="X420" s="769">
        <v>0</v>
      </c>
      <c r="Y420" s="770">
        <f t="shared" si="87"/>
        <v>0</v>
      </c>
      <c r="Z420" s="36" t="str">
        <f>IFERROR(IF(Y420=0,"",ROUNDUP(Y420/H420,0)*0.02175),"")</f>
        <v/>
      </c>
      <c r="AA420" s="56"/>
      <c r="AB420" s="57"/>
      <c r="AC420" s="493" t="s">
        <v>662</v>
      </c>
      <c r="AG420" s="64"/>
      <c r="AJ420" s="68"/>
      <c r="AK420" s="68">
        <v>0</v>
      </c>
      <c r="BB420" s="494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663</v>
      </c>
      <c r="B421" s="54" t="s">
        <v>664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109</v>
      </c>
      <c r="L421" s="32"/>
      <c r="M421" s="33" t="s">
        <v>67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68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665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666</v>
      </c>
      <c r="B422" s="54" t="s">
        <v>667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120</v>
      </c>
      <c r="L422" s="32"/>
      <c r="M422" s="33" t="s">
        <v>113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68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668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669</v>
      </c>
      <c r="B423" s="54" t="s">
        <v>670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120</v>
      </c>
      <c r="L423" s="32"/>
      <c r="M423" s="33" t="s">
        <v>67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68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658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671</v>
      </c>
      <c r="B424" s="54" t="s">
        <v>672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120</v>
      </c>
      <c r="L424" s="32"/>
      <c r="M424" s="33" t="s">
        <v>67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68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662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70</v>
      </c>
      <c r="Q425" s="783"/>
      <c r="R425" s="783"/>
      <c r="S425" s="783"/>
      <c r="T425" s="783"/>
      <c r="U425" s="783"/>
      <c r="V425" s="784"/>
      <c r="W425" s="37" t="s">
        <v>71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66.666666666666671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67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1.4572499999999999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70</v>
      </c>
      <c r="Q426" s="783"/>
      <c r="R426" s="783"/>
      <c r="S426" s="783"/>
      <c r="T426" s="783"/>
      <c r="U426" s="783"/>
      <c r="V426" s="784"/>
      <c r="W426" s="37" t="s">
        <v>68</v>
      </c>
      <c r="X426" s="771">
        <f>IFERROR(SUM(X415:X424),"0")</f>
        <v>1000</v>
      </c>
      <c r="Y426" s="771">
        <f>IFERROR(SUM(Y415:Y424),"0")</f>
        <v>1005</v>
      </c>
      <c r="Z426" s="37"/>
      <c r="AA426" s="772"/>
      <c r="AB426" s="772"/>
      <c r="AC426" s="772"/>
    </row>
    <row r="427" spans="1:68" ht="14.25" customHeight="1" x14ac:dyDescent="0.25">
      <c r="A427" s="795" t="s">
        <v>152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673</v>
      </c>
      <c r="B428" s="54" t="s">
        <v>674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109</v>
      </c>
      <c r="L428" s="32"/>
      <c r="M428" s="33" t="s">
        <v>113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68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675</v>
      </c>
      <c r="AG428" s="64"/>
      <c r="AJ428" s="68"/>
      <c r="AK428" s="68">
        <v>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customHeight="1" x14ac:dyDescent="0.25">
      <c r="A429" s="54" t="s">
        <v>676</v>
      </c>
      <c r="B429" s="54" t="s">
        <v>677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120</v>
      </c>
      <c r="L429" s="32"/>
      <c r="M429" s="33" t="s">
        <v>113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68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675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70</v>
      </c>
      <c r="Q430" s="783"/>
      <c r="R430" s="783"/>
      <c r="S430" s="783"/>
      <c r="T430" s="783"/>
      <c r="U430" s="783"/>
      <c r="V430" s="784"/>
      <c r="W430" s="37" t="s">
        <v>71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70</v>
      </c>
      <c r="Q431" s="783"/>
      <c r="R431" s="783"/>
      <c r="S431" s="783"/>
      <c r="T431" s="783"/>
      <c r="U431" s="783"/>
      <c r="V431" s="784"/>
      <c r="W431" s="37" t="s">
        <v>68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customHeight="1" x14ac:dyDescent="0.25">
      <c r="A432" s="795" t="s">
        <v>72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678</v>
      </c>
      <c r="B433" s="54" t="s">
        <v>679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109</v>
      </c>
      <c r="L433" s="32"/>
      <c r="M433" s="33" t="s">
        <v>110</v>
      </c>
      <c r="N433" s="33"/>
      <c r="O433" s="32">
        <v>40</v>
      </c>
      <c r="P433" s="1170" t="s">
        <v>680</v>
      </c>
      <c r="Q433" s="774"/>
      <c r="R433" s="774"/>
      <c r="S433" s="774"/>
      <c r="T433" s="775"/>
      <c r="U433" s="34"/>
      <c r="V433" s="34"/>
      <c r="W433" s="35" t="s">
        <v>68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681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682</v>
      </c>
      <c r="B434" s="54" t="s">
        <v>683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109</v>
      </c>
      <c r="L434" s="32"/>
      <c r="M434" s="33" t="s">
        <v>110</v>
      </c>
      <c r="N434" s="33"/>
      <c r="O434" s="32">
        <v>40</v>
      </c>
      <c r="P434" s="1180" t="s">
        <v>684</v>
      </c>
      <c r="Q434" s="774"/>
      <c r="R434" s="774"/>
      <c r="S434" s="774"/>
      <c r="T434" s="775"/>
      <c r="U434" s="34"/>
      <c r="V434" s="34"/>
      <c r="W434" s="35" t="s">
        <v>68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685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70</v>
      </c>
      <c r="Q435" s="783"/>
      <c r="R435" s="783"/>
      <c r="S435" s="783"/>
      <c r="T435" s="783"/>
      <c r="U435" s="783"/>
      <c r="V435" s="784"/>
      <c r="W435" s="37" t="s">
        <v>71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70</v>
      </c>
      <c r="Q436" s="783"/>
      <c r="R436" s="783"/>
      <c r="S436" s="783"/>
      <c r="T436" s="783"/>
      <c r="U436" s="783"/>
      <c r="V436" s="784"/>
      <c r="W436" s="37" t="s">
        <v>68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193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686</v>
      </c>
      <c r="B438" s="54" t="s">
        <v>687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109</v>
      </c>
      <c r="L438" s="32"/>
      <c r="M438" s="33" t="s">
        <v>110</v>
      </c>
      <c r="N438" s="33"/>
      <c r="O438" s="32">
        <v>30</v>
      </c>
      <c r="P438" s="987" t="s">
        <v>688</v>
      </c>
      <c r="Q438" s="774"/>
      <c r="R438" s="774"/>
      <c r="S438" s="774"/>
      <c r="T438" s="775"/>
      <c r="U438" s="34"/>
      <c r="V438" s="34"/>
      <c r="W438" s="35" t="s">
        <v>68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689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70</v>
      </c>
      <c r="Q439" s="783"/>
      <c r="R439" s="783"/>
      <c r="S439" s="783"/>
      <c r="T439" s="783"/>
      <c r="U439" s="783"/>
      <c r="V439" s="784"/>
      <c r="W439" s="37" t="s">
        <v>71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70</v>
      </c>
      <c r="Q440" s="783"/>
      <c r="R440" s="783"/>
      <c r="S440" s="783"/>
      <c r="T440" s="783"/>
      <c r="U440" s="783"/>
      <c r="V440" s="784"/>
      <c r="W440" s="37" t="s">
        <v>68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690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106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691</v>
      </c>
      <c r="B443" s="54" t="s">
        <v>692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109</v>
      </c>
      <c r="L443" s="32"/>
      <c r="M443" s="33" t="s">
        <v>67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68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693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691</v>
      </c>
      <c r="B444" s="54" t="s">
        <v>694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109</v>
      </c>
      <c r="L444" s="32"/>
      <c r="M444" s="33" t="s">
        <v>67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68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695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37.5" customHeight="1" x14ac:dyDescent="0.25">
      <c r="A445" s="54" t="s">
        <v>696</v>
      </c>
      <c r="B445" s="54" t="s">
        <v>697</v>
      </c>
      <c r="C445" s="31">
        <v>4301011872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109</v>
      </c>
      <c r="L445" s="32"/>
      <c r="M445" s="33" t="s">
        <v>67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68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695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4301011655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109</v>
      </c>
      <c r="L446" s="32"/>
      <c r="M446" s="33" t="s">
        <v>67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68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693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699</v>
      </c>
      <c r="B447" s="54" t="s">
        <v>700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109</v>
      </c>
      <c r="L447" s="32"/>
      <c r="M447" s="33" t="s">
        <v>67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68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701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702</v>
      </c>
      <c r="B448" s="54" t="s">
        <v>703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109</v>
      </c>
      <c r="L448" s="32"/>
      <c r="M448" s="33" t="s">
        <v>113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68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704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705</v>
      </c>
      <c r="B449" s="54" t="s">
        <v>706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109</v>
      </c>
      <c r="L449" s="32"/>
      <c r="M449" s="33" t="s">
        <v>67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68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701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707</v>
      </c>
      <c r="B450" s="54" t="s">
        <v>708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120</v>
      </c>
      <c r="L450" s="32"/>
      <c r="M450" s="33" t="s">
        <v>67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68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701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70</v>
      </c>
      <c r="Q451" s="783"/>
      <c r="R451" s="783"/>
      <c r="S451" s="783"/>
      <c r="T451" s="783"/>
      <c r="U451" s="783"/>
      <c r="V451" s="784"/>
      <c r="W451" s="37" t="s">
        <v>71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70</v>
      </c>
      <c r="Q452" s="783"/>
      <c r="R452" s="783"/>
      <c r="S452" s="783"/>
      <c r="T452" s="783"/>
      <c r="U452" s="783"/>
      <c r="V452" s="784"/>
      <c r="W452" s="37" t="s">
        <v>68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63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709</v>
      </c>
      <c r="B454" s="54" t="s">
        <v>710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120</v>
      </c>
      <c r="L454" s="32"/>
      <c r="M454" s="33" t="s">
        <v>67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68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712</v>
      </c>
      <c r="B455" s="54" t="s">
        <v>713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68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711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70</v>
      </c>
      <c r="Q456" s="783"/>
      <c r="R456" s="783"/>
      <c r="S456" s="783"/>
      <c r="T456" s="783"/>
      <c r="U456" s="783"/>
      <c r="V456" s="784"/>
      <c r="W456" s="37" t="s">
        <v>71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70</v>
      </c>
      <c r="Q457" s="783"/>
      <c r="R457" s="783"/>
      <c r="S457" s="783"/>
      <c r="T457" s="783"/>
      <c r="U457" s="783"/>
      <c r="V457" s="784"/>
      <c r="W457" s="37" t="s">
        <v>68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72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714</v>
      </c>
      <c r="B459" s="54" t="s">
        <v>715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109</v>
      </c>
      <c r="L459" s="32"/>
      <c r="M459" s="33" t="s">
        <v>110</v>
      </c>
      <c r="N459" s="33"/>
      <c r="O459" s="32">
        <v>40</v>
      </c>
      <c r="P459" s="1040" t="s">
        <v>716</v>
      </c>
      <c r="Q459" s="774"/>
      <c r="R459" s="774"/>
      <c r="S459" s="774"/>
      <c r="T459" s="775"/>
      <c r="U459" s="34"/>
      <c r="V459" s="34"/>
      <c r="W459" s="35" t="s">
        <v>68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717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718</v>
      </c>
      <c r="B460" s="54" t="s">
        <v>719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109</v>
      </c>
      <c r="L460" s="32"/>
      <c r="M460" s="33" t="s">
        <v>110</v>
      </c>
      <c r="N460" s="33"/>
      <c r="O460" s="32">
        <v>40</v>
      </c>
      <c r="P460" s="1085" t="s">
        <v>720</v>
      </c>
      <c r="Q460" s="774"/>
      <c r="R460" s="774"/>
      <c r="S460" s="774"/>
      <c r="T460" s="775"/>
      <c r="U460" s="34"/>
      <c r="V460" s="34"/>
      <c r="W460" s="35" t="s">
        <v>68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721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722</v>
      </c>
      <c r="B461" s="54" t="s">
        <v>723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75</v>
      </c>
      <c r="L461" s="32"/>
      <c r="M461" s="33" t="s">
        <v>67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68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722</v>
      </c>
      <c r="B462" s="54" t="s">
        <v>725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75</v>
      </c>
      <c r="L462" s="32"/>
      <c r="M462" s="33" t="s">
        <v>67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68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726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727</v>
      </c>
      <c r="B463" s="54" t="s">
        <v>728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75</v>
      </c>
      <c r="L463" s="32"/>
      <c r="M463" s="33" t="s">
        <v>67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68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729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70</v>
      </c>
      <c r="Q464" s="783"/>
      <c r="R464" s="783"/>
      <c r="S464" s="783"/>
      <c r="T464" s="783"/>
      <c r="U464" s="783"/>
      <c r="V464" s="784"/>
      <c r="W464" s="37" t="s">
        <v>71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70</v>
      </c>
      <c r="Q465" s="783"/>
      <c r="R465" s="783"/>
      <c r="S465" s="783"/>
      <c r="T465" s="783"/>
      <c r="U465" s="783"/>
      <c r="V465" s="784"/>
      <c r="W465" s="37" t="s">
        <v>68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193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730</v>
      </c>
      <c r="B467" s="54" t="s">
        <v>731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109</v>
      </c>
      <c r="L467" s="32"/>
      <c r="M467" s="33" t="s">
        <v>110</v>
      </c>
      <c r="N467" s="33"/>
      <c r="O467" s="32">
        <v>40</v>
      </c>
      <c r="P467" s="938" t="s">
        <v>732</v>
      </c>
      <c r="Q467" s="774"/>
      <c r="R467" s="774"/>
      <c r="S467" s="774"/>
      <c r="T467" s="775"/>
      <c r="U467" s="34"/>
      <c r="V467" s="34"/>
      <c r="W467" s="35" t="s">
        <v>68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733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70</v>
      </c>
      <c r="Q468" s="783"/>
      <c r="R468" s="783"/>
      <c r="S468" s="783"/>
      <c r="T468" s="783"/>
      <c r="U468" s="783"/>
      <c r="V468" s="784"/>
      <c r="W468" s="37" t="s">
        <v>71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70</v>
      </c>
      <c r="Q469" s="783"/>
      <c r="R469" s="783"/>
      <c r="S469" s="783"/>
      <c r="T469" s="783"/>
      <c r="U469" s="783"/>
      <c r="V469" s="784"/>
      <c r="W469" s="37" t="s">
        <v>68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734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735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106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736</v>
      </c>
      <c r="B473" s="54" t="s">
        <v>737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75</v>
      </c>
      <c r="L473" s="32"/>
      <c r="M473" s="33" t="s">
        <v>113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68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738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70</v>
      </c>
      <c r="Q474" s="783"/>
      <c r="R474" s="783"/>
      <c r="S474" s="783"/>
      <c r="T474" s="783"/>
      <c r="U474" s="783"/>
      <c r="V474" s="784"/>
      <c r="W474" s="37" t="s">
        <v>71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70</v>
      </c>
      <c r="Q475" s="783"/>
      <c r="R475" s="783"/>
      <c r="S475" s="783"/>
      <c r="T475" s="783"/>
      <c r="U475" s="783"/>
      <c r="V475" s="784"/>
      <c r="W475" s="37" t="s">
        <v>68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63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739</v>
      </c>
      <c r="B477" s="54" t="s">
        <v>740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120</v>
      </c>
      <c r="L477" s="32"/>
      <c r="M477" s="33" t="s">
        <v>67</v>
      </c>
      <c r="N477" s="33"/>
      <c r="O477" s="32">
        <v>50</v>
      </c>
      <c r="P477" s="1029" t="s">
        <v>741</v>
      </c>
      <c r="Q477" s="774"/>
      <c r="R477" s="774"/>
      <c r="S477" s="774"/>
      <c r="T477" s="775"/>
      <c r="U477" s="34"/>
      <c r="V477" s="34"/>
      <c r="W477" s="35" t="s">
        <v>68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742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743</v>
      </c>
      <c r="B478" s="54" t="s">
        <v>744</v>
      </c>
      <c r="C478" s="31">
        <v>4301031382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120</v>
      </c>
      <c r="L478" s="32"/>
      <c r="M478" s="33" t="s">
        <v>67</v>
      </c>
      <c r="N478" s="33"/>
      <c r="O478" s="32">
        <v>50</v>
      </c>
      <c r="P478" s="1127" t="s">
        <v>745</v>
      </c>
      <c r="Q478" s="774"/>
      <c r="R478" s="774"/>
      <c r="S478" s="774"/>
      <c r="T478" s="775"/>
      <c r="U478" s="34"/>
      <c r="V478" s="34"/>
      <c r="W478" s="35" t="s">
        <v>68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746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743</v>
      </c>
      <c r="B479" s="54" t="s">
        <v>747</v>
      </c>
      <c r="C479" s="31">
        <v>4301031406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120</v>
      </c>
      <c r="L479" s="32"/>
      <c r="M479" s="33" t="s">
        <v>67</v>
      </c>
      <c r="N479" s="33"/>
      <c r="O479" s="32">
        <v>50</v>
      </c>
      <c r="P479" s="900" t="s">
        <v>745</v>
      </c>
      <c r="Q479" s="774"/>
      <c r="R479" s="774"/>
      <c r="S479" s="774"/>
      <c r="T479" s="775"/>
      <c r="U479" s="34"/>
      <c r="V479" s="34"/>
      <c r="W479" s="35" t="s">
        <v>68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746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748</v>
      </c>
      <c r="B480" s="54" t="s">
        <v>749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120</v>
      </c>
      <c r="L480" s="32"/>
      <c r="M480" s="33" t="s">
        <v>67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68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750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751</v>
      </c>
      <c r="B481" s="54" t="s">
        <v>752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68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742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751</v>
      </c>
      <c r="B482" s="54" t="s">
        <v>753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73" t="s">
        <v>754</v>
      </c>
      <c r="Q482" s="774"/>
      <c r="R482" s="774"/>
      <c r="S482" s="774"/>
      <c r="T482" s="775"/>
      <c r="U482" s="34"/>
      <c r="V482" s="34"/>
      <c r="W482" s="35" t="s">
        <v>68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742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755</v>
      </c>
      <c r="B483" s="54" t="s">
        <v>756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66</v>
      </c>
      <c r="L483" s="32"/>
      <c r="M483" s="33" t="s">
        <v>67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68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742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757</v>
      </c>
      <c r="B484" s="54" t="s">
        <v>758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68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759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757</v>
      </c>
      <c r="B485" s="54" t="s">
        <v>760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1050" t="s">
        <v>761</v>
      </c>
      <c r="Q485" s="774"/>
      <c r="R485" s="774"/>
      <c r="S485" s="774"/>
      <c r="T485" s="775"/>
      <c r="U485" s="34"/>
      <c r="V485" s="34"/>
      <c r="W485" s="35" t="s">
        <v>68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759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762</v>
      </c>
      <c r="B486" s="54" t="s">
        <v>763</v>
      </c>
      <c r="C486" s="31">
        <v>4301031361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68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759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762</v>
      </c>
      <c r="B487" s="54" t="s">
        <v>764</v>
      </c>
      <c r="C487" s="31">
        <v>4301031331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68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759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765</v>
      </c>
      <c r="B488" s="54" t="s">
        <v>766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66</v>
      </c>
      <c r="L488" s="32"/>
      <c r="M488" s="33" t="s">
        <v>67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68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767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765</v>
      </c>
      <c r="B489" s="54" t="s">
        <v>768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66</v>
      </c>
      <c r="L489" s="32"/>
      <c r="M489" s="33" t="s">
        <v>67</v>
      </c>
      <c r="N489" s="33"/>
      <c r="O489" s="32">
        <v>50</v>
      </c>
      <c r="P489" s="995" t="s">
        <v>769</v>
      </c>
      <c r="Q489" s="774"/>
      <c r="R489" s="774"/>
      <c r="S489" s="774"/>
      <c r="T489" s="775"/>
      <c r="U489" s="34"/>
      <c r="V489" s="34"/>
      <c r="W489" s="35" t="s">
        <v>68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767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770</v>
      </c>
      <c r="B490" s="54" t="s">
        <v>771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66</v>
      </c>
      <c r="L490" s="32"/>
      <c r="M490" s="33" t="s">
        <v>67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68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772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770</v>
      </c>
      <c r="B491" s="54" t="s">
        <v>773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68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772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774</v>
      </c>
      <c r="B492" s="54" t="s">
        <v>775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68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767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776</v>
      </c>
      <c r="B493" s="54" t="s">
        <v>777</v>
      </c>
      <c r="C493" s="31">
        <v>4301031368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50</v>
      </c>
      <c r="P493" s="944" t="s">
        <v>778</v>
      </c>
      <c r="Q493" s="774"/>
      <c r="R493" s="774"/>
      <c r="S493" s="774"/>
      <c r="T493" s="775"/>
      <c r="U493" s="34"/>
      <c r="V493" s="34"/>
      <c r="W493" s="35" t="s">
        <v>68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746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776</v>
      </c>
      <c r="B494" s="54" t="s">
        <v>779</v>
      </c>
      <c r="C494" s="31">
        <v>4301031255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45</v>
      </c>
      <c r="P494" s="90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74"/>
      <c r="R494" s="774"/>
      <c r="S494" s="774"/>
      <c r="T494" s="775"/>
      <c r="U494" s="34"/>
      <c r="V494" s="34"/>
      <c r="W494" s="35" t="s">
        <v>68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780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70</v>
      </c>
      <c r="Q495" s="783"/>
      <c r="R495" s="783"/>
      <c r="S495" s="783"/>
      <c r="T495" s="783"/>
      <c r="U495" s="783"/>
      <c r="V495" s="784"/>
      <c r="W495" s="37" t="s">
        <v>71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70</v>
      </c>
      <c r="Q496" s="783"/>
      <c r="R496" s="783"/>
      <c r="S496" s="783"/>
      <c r="T496" s="783"/>
      <c r="U496" s="783"/>
      <c r="V496" s="784"/>
      <c r="W496" s="37" t="s">
        <v>68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72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781</v>
      </c>
      <c r="B498" s="54" t="s">
        <v>782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120</v>
      </c>
      <c r="L498" s="32"/>
      <c r="M498" s="33" t="s">
        <v>110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68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783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784</v>
      </c>
      <c r="B499" s="54" t="s">
        <v>785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75</v>
      </c>
      <c r="L499" s="32"/>
      <c r="M499" s="33" t="s">
        <v>110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68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786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70</v>
      </c>
      <c r="Q500" s="783"/>
      <c r="R500" s="783"/>
      <c r="S500" s="783"/>
      <c r="T500" s="783"/>
      <c r="U500" s="783"/>
      <c r="V500" s="784"/>
      <c r="W500" s="37" t="s">
        <v>71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70</v>
      </c>
      <c r="Q501" s="783"/>
      <c r="R501" s="783"/>
      <c r="S501" s="783"/>
      <c r="T501" s="783"/>
      <c r="U501" s="783"/>
      <c r="V501" s="784"/>
      <c r="W501" s="37" t="s">
        <v>68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98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787</v>
      </c>
      <c r="B503" s="54" t="s">
        <v>788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789</v>
      </c>
      <c r="L503" s="32"/>
      <c r="M503" s="33" t="s">
        <v>790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68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791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70</v>
      </c>
      <c r="Q504" s="783"/>
      <c r="R504" s="783"/>
      <c r="S504" s="783"/>
      <c r="T504" s="783"/>
      <c r="U504" s="783"/>
      <c r="V504" s="784"/>
      <c r="W504" s="37" t="s">
        <v>71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70</v>
      </c>
      <c r="Q505" s="783"/>
      <c r="R505" s="783"/>
      <c r="S505" s="783"/>
      <c r="T505" s="783"/>
      <c r="U505" s="783"/>
      <c r="V505" s="784"/>
      <c r="W505" s="37" t="s">
        <v>68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792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152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793</v>
      </c>
      <c r="B508" s="54" t="s">
        <v>794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75</v>
      </c>
      <c r="L508" s="32"/>
      <c r="M508" s="33" t="s">
        <v>67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68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795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70</v>
      </c>
      <c r="Q509" s="783"/>
      <c r="R509" s="783"/>
      <c r="S509" s="783"/>
      <c r="T509" s="783"/>
      <c r="U509" s="783"/>
      <c r="V509" s="784"/>
      <c r="W509" s="37" t="s">
        <v>71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70</v>
      </c>
      <c r="Q510" s="783"/>
      <c r="R510" s="783"/>
      <c r="S510" s="783"/>
      <c r="T510" s="783"/>
      <c r="U510" s="783"/>
      <c r="V510" s="784"/>
      <c r="W510" s="37" t="s">
        <v>68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63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796</v>
      </c>
      <c r="B512" s="54" t="s">
        <v>797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120</v>
      </c>
      <c r="L512" s="32"/>
      <c r="M512" s="33" t="s">
        <v>113</v>
      </c>
      <c r="N512" s="33"/>
      <c r="O512" s="32">
        <v>50</v>
      </c>
      <c r="P512" s="1053" t="s">
        <v>798</v>
      </c>
      <c r="Q512" s="774"/>
      <c r="R512" s="774"/>
      <c r="S512" s="774"/>
      <c r="T512" s="775"/>
      <c r="U512" s="34"/>
      <c r="V512" s="34"/>
      <c r="W512" s="35" t="s">
        <v>68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799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800</v>
      </c>
      <c r="B513" s="54" t="s">
        <v>801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66</v>
      </c>
      <c r="L513" s="32"/>
      <c r="M513" s="33" t="s">
        <v>67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68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802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803</v>
      </c>
      <c r="B514" s="54" t="s">
        <v>804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66</v>
      </c>
      <c r="L514" s="32"/>
      <c r="M514" s="33" t="s">
        <v>67</v>
      </c>
      <c r="N514" s="33"/>
      <c r="O514" s="32">
        <v>50</v>
      </c>
      <c r="P514" s="993" t="s">
        <v>805</v>
      </c>
      <c r="Q514" s="774"/>
      <c r="R514" s="774"/>
      <c r="S514" s="774"/>
      <c r="T514" s="775"/>
      <c r="U514" s="34"/>
      <c r="V514" s="34"/>
      <c r="W514" s="35" t="s">
        <v>68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806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807</v>
      </c>
      <c r="B515" s="54" t="s">
        <v>808</v>
      </c>
      <c r="C515" s="31">
        <v>4301031359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66</v>
      </c>
      <c r="L515" s="32"/>
      <c r="M515" s="33" t="s">
        <v>67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68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806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807</v>
      </c>
      <c r="B516" s="54" t="s">
        <v>809</v>
      </c>
      <c r="C516" s="31">
        <v>4301031327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66</v>
      </c>
      <c r="L516" s="32"/>
      <c r="M516" s="33" t="s">
        <v>67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68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806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70</v>
      </c>
      <c r="Q517" s="783"/>
      <c r="R517" s="783"/>
      <c r="S517" s="783"/>
      <c r="T517" s="783"/>
      <c r="U517" s="783"/>
      <c r="V517" s="784"/>
      <c r="W517" s="37" t="s">
        <v>71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70</v>
      </c>
      <c r="Q518" s="783"/>
      <c r="R518" s="783"/>
      <c r="S518" s="783"/>
      <c r="T518" s="783"/>
      <c r="U518" s="783"/>
      <c r="V518" s="784"/>
      <c r="W518" s="37" t="s">
        <v>68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810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63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811</v>
      </c>
      <c r="B521" s="54" t="s">
        <v>812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66</v>
      </c>
      <c r="L521" s="32"/>
      <c r="M521" s="33" t="s">
        <v>67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68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813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814</v>
      </c>
      <c r="B522" s="54" t="s">
        <v>815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66</v>
      </c>
      <c r="L522" s="32"/>
      <c r="M522" s="33" t="s">
        <v>67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68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813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816</v>
      </c>
      <c r="B523" s="54" t="s">
        <v>817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75</v>
      </c>
      <c r="L523" s="32"/>
      <c r="M523" s="33" t="s">
        <v>67</v>
      </c>
      <c r="N523" s="33"/>
      <c r="O523" s="32">
        <v>50</v>
      </c>
      <c r="P523" s="914" t="s">
        <v>818</v>
      </c>
      <c r="Q523" s="774"/>
      <c r="R523" s="774"/>
      <c r="S523" s="774"/>
      <c r="T523" s="775"/>
      <c r="U523" s="34"/>
      <c r="V523" s="34"/>
      <c r="W523" s="35" t="s">
        <v>68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819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820</v>
      </c>
      <c r="B524" s="54" t="s">
        <v>821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66</v>
      </c>
      <c r="L524" s="32"/>
      <c r="M524" s="33" t="s">
        <v>67</v>
      </c>
      <c r="N524" s="33"/>
      <c r="O524" s="32">
        <v>50</v>
      </c>
      <c r="P524" s="955" t="s">
        <v>822</v>
      </c>
      <c r="Q524" s="774"/>
      <c r="R524" s="774"/>
      <c r="S524" s="774"/>
      <c r="T524" s="775"/>
      <c r="U524" s="34"/>
      <c r="V524" s="34"/>
      <c r="W524" s="35" t="s">
        <v>68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823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70</v>
      </c>
      <c r="Q525" s="783"/>
      <c r="R525" s="783"/>
      <c r="S525" s="783"/>
      <c r="T525" s="783"/>
      <c r="U525" s="783"/>
      <c r="V525" s="784"/>
      <c r="W525" s="37" t="s">
        <v>71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70</v>
      </c>
      <c r="Q526" s="783"/>
      <c r="R526" s="783"/>
      <c r="S526" s="783"/>
      <c r="T526" s="783"/>
      <c r="U526" s="783"/>
      <c r="V526" s="784"/>
      <c r="W526" s="37" t="s">
        <v>68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824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63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825</v>
      </c>
      <c r="B529" s="54" t="s">
        <v>826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75</v>
      </c>
      <c r="L529" s="32"/>
      <c r="M529" s="33" t="s">
        <v>67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68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827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70</v>
      </c>
      <c r="Q530" s="783"/>
      <c r="R530" s="783"/>
      <c r="S530" s="783"/>
      <c r="T530" s="783"/>
      <c r="U530" s="783"/>
      <c r="V530" s="784"/>
      <c r="W530" s="37" t="s">
        <v>71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70</v>
      </c>
      <c r="Q531" s="783"/>
      <c r="R531" s="783"/>
      <c r="S531" s="783"/>
      <c r="T531" s="783"/>
      <c r="U531" s="783"/>
      <c r="V531" s="784"/>
      <c r="W531" s="37" t="s">
        <v>68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193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828</v>
      </c>
      <c r="B533" s="54" t="s">
        <v>829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75</v>
      </c>
      <c r="L533" s="32"/>
      <c r="M533" s="33" t="s">
        <v>67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68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830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70</v>
      </c>
      <c r="Q534" s="783"/>
      <c r="R534" s="783"/>
      <c r="S534" s="783"/>
      <c r="T534" s="783"/>
      <c r="U534" s="783"/>
      <c r="V534" s="784"/>
      <c r="W534" s="37" t="s">
        <v>71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70</v>
      </c>
      <c r="Q535" s="783"/>
      <c r="R535" s="783"/>
      <c r="S535" s="783"/>
      <c r="T535" s="783"/>
      <c r="U535" s="783"/>
      <c r="V535" s="784"/>
      <c r="W535" s="37" t="s">
        <v>68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831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831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106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832</v>
      </c>
      <c r="B539" s="54" t="s">
        <v>833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109</v>
      </c>
      <c r="L539" s="32"/>
      <c r="M539" s="33" t="s">
        <v>113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68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111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834</v>
      </c>
      <c r="B540" s="54" t="s">
        <v>835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109</v>
      </c>
      <c r="L540" s="32"/>
      <c r="M540" s="33" t="s">
        <v>113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68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836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837</v>
      </c>
      <c r="B541" s="54" t="s">
        <v>838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109</v>
      </c>
      <c r="L541" s="32"/>
      <c r="M541" s="33" t="s">
        <v>113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68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839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840</v>
      </c>
      <c r="B542" s="54" t="s">
        <v>841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109</v>
      </c>
      <c r="L542" s="32"/>
      <c r="M542" s="33" t="s">
        <v>113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68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842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843</v>
      </c>
      <c r="B543" s="54" t="s">
        <v>844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109</v>
      </c>
      <c r="L543" s="32"/>
      <c r="M543" s="33" t="s">
        <v>110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68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845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846</v>
      </c>
      <c r="B544" s="54" t="s">
        <v>847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109</v>
      </c>
      <c r="L544" s="32"/>
      <c r="M544" s="33" t="s">
        <v>110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68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848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849</v>
      </c>
      <c r="B545" s="54" t="s">
        <v>850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120</v>
      </c>
      <c r="L545" s="32"/>
      <c r="M545" s="33" t="s">
        <v>113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68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111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849</v>
      </c>
      <c r="B546" s="54" t="s">
        <v>851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120</v>
      </c>
      <c r="L546" s="32"/>
      <c r="M546" s="33" t="s">
        <v>113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68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111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852</v>
      </c>
      <c r="B547" s="54" t="s">
        <v>853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120</v>
      </c>
      <c r="L547" s="32"/>
      <c r="M547" s="33" t="s">
        <v>113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68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836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854</v>
      </c>
      <c r="B548" s="54" t="s">
        <v>855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75</v>
      </c>
      <c r="L548" s="32"/>
      <c r="M548" s="33" t="s">
        <v>113</v>
      </c>
      <c r="N548" s="33"/>
      <c r="O548" s="32">
        <v>60</v>
      </c>
      <c r="P548" s="913" t="s">
        <v>856</v>
      </c>
      <c r="Q548" s="774"/>
      <c r="R548" s="774"/>
      <c r="S548" s="774"/>
      <c r="T548" s="775"/>
      <c r="U548" s="34"/>
      <c r="V548" s="34"/>
      <c r="W548" s="35" t="s">
        <v>68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857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858</v>
      </c>
      <c r="B549" s="54" t="s">
        <v>859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120</v>
      </c>
      <c r="L549" s="32"/>
      <c r="M549" s="33" t="s">
        <v>113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68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842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858</v>
      </c>
      <c r="B550" s="54" t="s">
        <v>860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120</v>
      </c>
      <c r="L550" s="32"/>
      <c r="M550" s="33" t="s">
        <v>113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68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842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861</v>
      </c>
      <c r="B551" s="54" t="s">
        <v>862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120</v>
      </c>
      <c r="L551" s="32"/>
      <c r="M551" s="33" t="s">
        <v>113</v>
      </c>
      <c r="N551" s="33"/>
      <c r="O551" s="32">
        <v>60</v>
      </c>
      <c r="P551" s="1097" t="s">
        <v>863</v>
      </c>
      <c r="Q551" s="774"/>
      <c r="R551" s="774"/>
      <c r="S551" s="774"/>
      <c r="T551" s="775"/>
      <c r="U551" s="34"/>
      <c r="V551" s="34"/>
      <c r="W551" s="35" t="s">
        <v>68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839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864</v>
      </c>
      <c r="B552" s="54" t="s">
        <v>865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120</v>
      </c>
      <c r="L552" s="32"/>
      <c r="M552" s="33" t="s">
        <v>113</v>
      </c>
      <c r="N552" s="33"/>
      <c r="O552" s="32">
        <v>60</v>
      </c>
      <c r="P552" s="831" t="s">
        <v>866</v>
      </c>
      <c r="Q552" s="774"/>
      <c r="R552" s="774"/>
      <c r="S552" s="774"/>
      <c r="T552" s="775"/>
      <c r="U552" s="34"/>
      <c r="V552" s="34"/>
      <c r="W552" s="35" t="s">
        <v>68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845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867</v>
      </c>
      <c r="B553" s="54" t="s">
        <v>868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120</v>
      </c>
      <c r="L553" s="32"/>
      <c r="M553" s="33" t="s">
        <v>113</v>
      </c>
      <c r="N553" s="33"/>
      <c r="O553" s="32">
        <v>60</v>
      </c>
      <c r="P553" s="866" t="s">
        <v>869</v>
      </c>
      <c r="Q553" s="774"/>
      <c r="R553" s="774"/>
      <c r="S553" s="774"/>
      <c r="T553" s="775"/>
      <c r="U553" s="34"/>
      <c r="V553" s="34"/>
      <c r="W553" s="35" t="s">
        <v>68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848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70</v>
      </c>
      <c r="Q554" s="783"/>
      <c r="R554" s="783"/>
      <c r="S554" s="783"/>
      <c r="T554" s="783"/>
      <c r="U554" s="783"/>
      <c r="V554" s="784"/>
      <c r="W554" s="37" t="s">
        <v>71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70</v>
      </c>
      <c r="Q555" s="783"/>
      <c r="R555" s="783"/>
      <c r="S555" s="783"/>
      <c r="T555" s="783"/>
      <c r="U555" s="783"/>
      <c r="V555" s="784"/>
      <c r="W555" s="37" t="s">
        <v>68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152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870</v>
      </c>
      <c r="B557" s="54" t="s">
        <v>871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109</v>
      </c>
      <c r="L557" s="32"/>
      <c r="M557" s="33" t="s">
        <v>110</v>
      </c>
      <c r="N557" s="33"/>
      <c r="O557" s="32">
        <v>70</v>
      </c>
      <c r="P557" s="1111" t="s">
        <v>872</v>
      </c>
      <c r="Q557" s="774"/>
      <c r="R557" s="774"/>
      <c r="S557" s="774"/>
      <c r="T557" s="775"/>
      <c r="U557" s="34"/>
      <c r="V557" s="34"/>
      <c r="W557" s="35" t="s">
        <v>68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873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870</v>
      </c>
      <c r="B558" s="54" t="s">
        <v>874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109</v>
      </c>
      <c r="L558" s="32"/>
      <c r="M558" s="33" t="s">
        <v>113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68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875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876</v>
      </c>
      <c r="B559" s="54" t="s">
        <v>877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120</v>
      </c>
      <c r="L559" s="32"/>
      <c r="M559" s="33" t="s">
        <v>113</v>
      </c>
      <c r="N559" s="33"/>
      <c r="O559" s="32">
        <v>70</v>
      </c>
      <c r="P559" s="1038" t="s">
        <v>878</v>
      </c>
      <c r="Q559" s="774"/>
      <c r="R559" s="774"/>
      <c r="S559" s="774"/>
      <c r="T559" s="775"/>
      <c r="U559" s="34"/>
      <c r="V559" s="34"/>
      <c r="W559" s="35" t="s">
        <v>68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873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70</v>
      </c>
      <c r="Q560" s="783"/>
      <c r="R560" s="783"/>
      <c r="S560" s="783"/>
      <c r="T560" s="783"/>
      <c r="U560" s="783"/>
      <c r="V560" s="784"/>
      <c r="W560" s="37" t="s">
        <v>71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70</v>
      </c>
      <c r="Q561" s="783"/>
      <c r="R561" s="783"/>
      <c r="S561" s="783"/>
      <c r="T561" s="783"/>
      <c r="U561" s="783"/>
      <c r="V561" s="784"/>
      <c r="W561" s="37" t="s">
        <v>68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63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879</v>
      </c>
      <c r="B563" s="54" t="s">
        <v>880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109</v>
      </c>
      <c r="L563" s="32"/>
      <c r="M563" s="33" t="s">
        <v>113</v>
      </c>
      <c r="N563" s="33"/>
      <c r="O563" s="32">
        <v>70</v>
      </c>
      <c r="P563" s="847" t="s">
        <v>881</v>
      </c>
      <c r="Q563" s="774"/>
      <c r="R563" s="774"/>
      <c r="S563" s="774"/>
      <c r="T563" s="775"/>
      <c r="U563" s="34"/>
      <c r="V563" s="34"/>
      <c r="W563" s="35" t="s">
        <v>68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882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4301031350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109</v>
      </c>
      <c r="L564" s="32"/>
      <c r="M564" s="33" t="s">
        <v>67</v>
      </c>
      <c r="N564" s="33"/>
      <c r="O564" s="32">
        <v>70</v>
      </c>
      <c r="P564" s="1033" t="s">
        <v>885</v>
      </c>
      <c r="Q564" s="774"/>
      <c r="R564" s="774"/>
      <c r="S564" s="774"/>
      <c r="T564" s="775"/>
      <c r="U564" s="34"/>
      <c r="V564" s="34"/>
      <c r="W564" s="35" t="s">
        <v>68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886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883</v>
      </c>
      <c r="B565" s="54" t="s">
        <v>887</v>
      </c>
      <c r="C565" s="31">
        <v>4301031248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109</v>
      </c>
      <c r="L565" s="32"/>
      <c r="M565" s="33" t="s">
        <v>67</v>
      </c>
      <c r="N565" s="33"/>
      <c r="O565" s="32">
        <v>60</v>
      </c>
      <c r="P565" s="8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5" s="774"/>
      <c r="R565" s="774"/>
      <c r="S565" s="774"/>
      <c r="T565" s="775"/>
      <c r="U565" s="34"/>
      <c r="V565" s="34"/>
      <c r="W565" s="35" t="s">
        <v>68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888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889</v>
      </c>
      <c r="B566" s="54" t="s">
        <v>890</v>
      </c>
      <c r="C566" s="31">
        <v>4301031353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109</v>
      </c>
      <c r="L566" s="32"/>
      <c r="M566" s="33" t="s">
        <v>67</v>
      </c>
      <c r="N566" s="33"/>
      <c r="O566" s="32">
        <v>70</v>
      </c>
      <c r="P566" s="1035" t="s">
        <v>891</v>
      </c>
      <c r="Q566" s="774"/>
      <c r="R566" s="774"/>
      <c r="S566" s="774"/>
      <c r="T566" s="775"/>
      <c r="U566" s="34"/>
      <c r="V566" s="34"/>
      <c r="W566" s="35" t="s">
        <v>68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892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889</v>
      </c>
      <c r="B567" s="54" t="s">
        <v>893</v>
      </c>
      <c r="C567" s="31">
        <v>4301031250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109</v>
      </c>
      <c r="L567" s="32"/>
      <c r="M567" s="33" t="s">
        <v>67</v>
      </c>
      <c r="N567" s="33"/>
      <c r="O567" s="32">
        <v>60</v>
      </c>
      <c r="P567" s="10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74"/>
      <c r="R567" s="774"/>
      <c r="S567" s="774"/>
      <c r="T567" s="775"/>
      <c r="U567" s="34"/>
      <c r="V567" s="34"/>
      <c r="W567" s="35" t="s">
        <v>68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894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895</v>
      </c>
      <c r="B568" s="54" t="s">
        <v>896</v>
      </c>
      <c r="C568" s="31">
        <v>4301031351</v>
      </c>
      <c r="D568" s="776">
        <v>4680115882072</v>
      </c>
      <c r="E568" s="777"/>
      <c r="F568" s="768">
        <v>0.6</v>
      </c>
      <c r="G568" s="32">
        <v>6</v>
      </c>
      <c r="H568" s="768">
        <v>3.6</v>
      </c>
      <c r="I568" s="768">
        <v>3.81</v>
      </c>
      <c r="J568" s="32">
        <v>132</v>
      </c>
      <c r="K568" s="32" t="s">
        <v>120</v>
      </c>
      <c r="L568" s="32"/>
      <c r="M568" s="33" t="s">
        <v>113</v>
      </c>
      <c r="N568" s="33"/>
      <c r="O568" s="32">
        <v>70</v>
      </c>
      <c r="P568" s="1176" t="s">
        <v>897</v>
      </c>
      <c r="Q568" s="774"/>
      <c r="R568" s="774"/>
      <c r="S568" s="774"/>
      <c r="T568" s="775"/>
      <c r="U568" s="34"/>
      <c r="V568" s="34"/>
      <c r="W568" s="35" t="s">
        <v>68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895</v>
      </c>
      <c r="B569" s="54" t="s">
        <v>898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120</v>
      </c>
      <c r="L569" s="32"/>
      <c r="M569" s="33" t="s">
        <v>113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68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899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895</v>
      </c>
      <c r="B570" s="54" t="s">
        <v>900</v>
      </c>
      <c r="C570" s="31">
        <v>4301031419</v>
      </c>
      <c r="D570" s="776">
        <v>4680115882072</v>
      </c>
      <c r="E570" s="777"/>
      <c r="F570" s="768">
        <v>0.6</v>
      </c>
      <c r="G570" s="32">
        <v>8</v>
      </c>
      <c r="H570" s="768">
        <v>4.8</v>
      </c>
      <c r="I570" s="768">
        <v>6.93</v>
      </c>
      <c r="J570" s="32">
        <v>132</v>
      </c>
      <c r="K570" s="32" t="s">
        <v>120</v>
      </c>
      <c r="L570" s="32"/>
      <c r="M570" s="33" t="s">
        <v>113</v>
      </c>
      <c r="N570" s="33"/>
      <c r="O570" s="32">
        <v>70</v>
      </c>
      <c r="P570" s="842" t="s">
        <v>901</v>
      </c>
      <c r="Q570" s="774"/>
      <c r="R570" s="774"/>
      <c r="S570" s="774"/>
      <c r="T570" s="775"/>
      <c r="U570" s="34"/>
      <c r="V570" s="34"/>
      <c r="W570" s="35" t="s">
        <v>68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882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902</v>
      </c>
      <c r="B571" s="54" t="s">
        <v>903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120</v>
      </c>
      <c r="L571" s="32"/>
      <c r="M571" s="33" t="s">
        <v>67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68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888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902</v>
      </c>
      <c r="B572" s="54" t="s">
        <v>904</v>
      </c>
      <c r="C572" s="31">
        <v>4301031385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120</v>
      </c>
      <c r="L572" s="32"/>
      <c r="M572" s="33" t="s">
        <v>67</v>
      </c>
      <c r="N572" s="33"/>
      <c r="O572" s="32">
        <v>60</v>
      </c>
      <c r="P572" s="8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74"/>
      <c r="R572" s="774"/>
      <c r="S572" s="774"/>
      <c r="T572" s="775"/>
      <c r="U572" s="34"/>
      <c r="V572" s="34"/>
      <c r="W572" s="35" t="s">
        <v>68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886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902</v>
      </c>
      <c r="B573" s="54" t="s">
        <v>905</v>
      </c>
      <c r="C573" s="31">
        <v>4301031418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120</v>
      </c>
      <c r="L573" s="32"/>
      <c r="M573" s="33" t="s">
        <v>67</v>
      </c>
      <c r="N573" s="33"/>
      <c r="O573" s="32">
        <v>70</v>
      </c>
      <c r="P573" s="879" t="s">
        <v>906</v>
      </c>
      <c r="Q573" s="774"/>
      <c r="R573" s="774"/>
      <c r="S573" s="774"/>
      <c r="T573" s="775"/>
      <c r="U573" s="34"/>
      <c r="V573" s="34"/>
      <c r="W573" s="35" t="s">
        <v>68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886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907</v>
      </c>
      <c r="B574" s="54" t="s">
        <v>908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120</v>
      </c>
      <c r="L574" s="32"/>
      <c r="M574" s="33" t="s">
        <v>67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68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894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907</v>
      </c>
      <c r="B575" s="54" t="s">
        <v>909</v>
      </c>
      <c r="C575" s="31">
        <v>4301031384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120</v>
      </c>
      <c r="L575" s="32"/>
      <c r="M575" s="33" t="s">
        <v>67</v>
      </c>
      <c r="N575" s="33"/>
      <c r="O575" s="32">
        <v>60</v>
      </c>
      <c r="P575" s="11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74"/>
      <c r="R575" s="774"/>
      <c r="S575" s="774"/>
      <c r="T575" s="775"/>
      <c r="U575" s="34"/>
      <c r="V575" s="34"/>
      <c r="W575" s="35" t="s">
        <v>68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892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907</v>
      </c>
      <c r="B576" s="54" t="s">
        <v>910</v>
      </c>
      <c r="C576" s="31">
        <v>4301031417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120</v>
      </c>
      <c r="L576" s="32"/>
      <c r="M576" s="33" t="s">
        <v>67</v>
      </c>
      <c r="N576" s="33"/>
      <c r="O576" s="32">
        <v>70</v>
      </c>
      <c r="P576" s="1129" t="s">
        <v>911</v>
      </c>
      <c r="Q576" s="774"/>
      <c r="R576" s="774"/>
      <c r="S576" s="774"/>
      <c r="T576" s="775"/>
      <c r="U576" s="34"/>
      <c r="V576" s="34"/>
      <c r="W576" s="35" t="s">
        <v>68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892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70</v>
      </c>
      <c r="Q577" s="783"/>
      <c r="R577" s="783"/>
      <c r="S577" s="783"/>
      <c r="T577" s="783"/>
      <c r="U577" s="783"/>
      <c r="V577" s="784"/>
      <c r="W577" s="37" t="s">
        <v>71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70</v>
      </c>
      <c r="Q578" s="783"/>
      <c r="R578" s="783"/>
      <c r="S578" s="783"/>
      <c r="T578" s="783"/>
      <c r="U578" s="783"/>
      <c r="V578" s="784"/>
      <c r="W578" s="37" t="s">
        <v>68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72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912</v>
      </c>
      <c r="B580" s="54" t="s">
        <v>913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109</v>
      </c>
      <c r="L580" s="32"/>
      <c r="M580" s="33" t="s">
        <v>67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68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914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915</v>
      </c>
      <c r="B581" s="54" t="s">
        <v>916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109</v>
      </c>
      <c r="L581" s="32"/>
      <c r="M581" s="33" t="s">
        <v>67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68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917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918</v>
      </c>
      <c r="B582" s="54" t="s">
        <v>919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75</v>
      </c>
      <c r="L582" s="32"/>
      <c r="M582" s="33" t="s">
        <v>67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68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920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70</v>
      </c>
      <c r="Q583" s="783"/>
      <c r="R583" s="783"/>
      <c r="S583" s="783"/>
      <c r="T583" s="783"/>
      <c r="U583" s="783"/>
      <c r="V583" s="784"/>
      <c r="W583" s="37" t="s">
        <v>71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70</v>
      </c>
      <c r="Q584" s="783"/>
      <c r="R584" s="783"/>
      <c r="S584" s="783"/>
      <c r="T584" s="783"/>
      <c r="U584" s="783"/>
      <c r="V584" s="784"/>
      <c r="W584" s="37" t="s">
        <v>68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193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921</v>
      </c>
      <c r="B586" s="54" t="s">
        <v>922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109</v>
      </c>
      <c r="L586" s="32"/>
      <c r="M586" s="33" t="s">
        <v>67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68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923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924</v>
      </c>
      <c r="B587" s="54" t="s">
        <v>925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109</v>
      </c>
      <c r="L587" s="32"/>
      <c r="M587" s="33" t="s">
        <v>67</v>
      </c>
      <c r="N587" s="33"/>
      <c r="O587" s="32">
        <v>35</v>
      </c>
      <c r="P587" s="952" t="s">
        <v>926</v>
      </c>
      <c r="Q587" s="774"/>
      <c r="R587" s="774"/>
      <c r="S587" s="774"/>
      <c r="T587" s="775"/>
      <c r="U587" s="34"/>
      <c r="V587" s="34"/>
      <c r="W587" s="35" t="s">
        <v>68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923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70</v>
      </c>
      <c r="Q588" s="783"/>
      <c r="R588" s="783"/>
      <c r="S588" s="783"/>
      <c r="T588" s="783"/>
      <c r="U588" s="783"/>
      <c r="V588" s="784"/>
      <c r="W588" s="37" t="s">
        <v>71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70</v>
      </c>
      <c r="Q589" s="783"/>
      <c r="R589" s="783"/>
      <c r="S589" s="783"/>
      <c r="T589" s="783"/>
      <c r="U589" s="783"/>
      <c r="V589" s="784"/>
      <c r="W589" s="37" t="s">
        <v>68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927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927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106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928</v>
      </c>
      <c r="B593" s="54" t="s">
        <v>929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109</v>
      </c>
      <c r="L593" s="32"/>
      <c r="M593" s="33" t="s">
        <v>267</v>
      </c>
      <c r="N593" s="33"/>
      <c r="O593" s="32">
        <v>90</v>
      </c>
      <c r="P593" s="950" t="s">
        <v>930</v>
      </c>
      <c r="Q593" s="774"/>
      <c r="R593" s="774"/>
      <c r="S593" s="774"/>
      <c r="T593" s="775"/>
      <c r="U593" s="34"/>
      <c r="V593" s="34"/>
      <c r="W593" s="35" t="s">
        <v>68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268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70</v>
      </c>
      <c r="Q594" s="783"/>
      <c r="R594" s="783"/>
      <c r="S594" s="783"/>
      <c r="T594" s="783"/>
      <c r="U594" s="783"/>
      <c r="V594" s="784"/>
      <c r="W594" s="37" t="s">
        <v>71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70</v>
      </c>
      <c r="Q595" s="783"/>
      <c r="R595" s="783"/>
      <c r="S595" s="783"/>
      <c r="T595" s="783"/>
      <c r="U595" s="783"/>
      <c r="V595" s="784"/>
      <c r="W595" s="37" t="s">
        <v>68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63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931</v>
      </c>
      <c r="B597" s="54" t="s">
        <v>932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120</v>
      </c>
      <c r="L597" s="32"/>
      <c r="M597" s="33" t="s">
        <v>267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68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933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70</v>
      </c>
      <c r="Q598" s="783"/>
      <c r="R598" s="783"/>
      <c r="S598" s="783"/>
      <c r="T598" s="783"/>
      <c r="U598" s="783"/>
      <c r="V598" s="784"/>
      <c r="W598" s="37" t="s">
        <v>71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70</v>
      </c>
      <c r="Q599" s="783"/>
      <c r="R599" s="783"/>
      <c r="S599" s="783"/>
      <c r="T599" s="783"/>
      <c r="U599" s="783"/>
      <c r="V599" s="784"/>
      <c r="W599" s="37" t="s">
        <v>68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934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934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106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935</v>
      </c>
      <c r="B603" s="54" t="s">
        <v>936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109</v>
      </c>
      <c r="L603" s="32"/>
      <c r="M603" s="33" t="s">
        <v>110</v>
      </c>
      <c r="N603" s="33"/>
      <c r="O603" s="32">
        <v>55</v>
      </c>
      <c r="P603" s="1158" t="s">
        <v>937</v>
      </c>
      <c r="Q603" s="774"/>
      <c r="R603" s="774"/>
      <c r="S603" s="774"/>
      <c r="T603" s="775"/>
      <c r="U603" s="34"/>
      <c r="V603" s="34"/>
      <c r="W603" s="35" t="s">
        <v>68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938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939</v>
      </c>
      <c r="B604" s="54" t="s">
        <v>940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109</v>
      </c>
      <c r="L604" s="32"/>
      <c r="M604" s="33" t="s">
        <v>113</v>
      </c>
      <c r="N604" s="33"/>
      <c r="O604" s="32">
        <v>50</v>
      </c>
      <c r="P604" s="1031" t="s">
        <v>941</v>
      </c>
      <c r="Q604" s="774"/>
      <c r="R604" s="774"/>
      <c r="S604" s="774"/>
      <c r="T604" s="775"/>
      <c r="U604" s="34"/>
      <c r="V604" s="34"/>
      <c r="W604" s="35" t="s">
        <v>68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942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943</v>
      </c>
      <c r="B605" s="54" t="s">
        <v>944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109</v>
      </c>
      <c r="L605" s="32"/>
      <c r="M605" s="33" t="s">
        <v>113</v>
      </c>
      <c r="N605" s="33"/>
      <c r="O605" s="32">
        <v>50</v>
      </c>
      <c r="P605" s="1070" t="s">
        <v>945</v>
      </c>
      <c r="Q605" s="774"/>
      <c r="R605" s="774"/>
      <c r="S605" s="774"/>
      <c r="T605" s="775"/>
      <c r="U605" s="34"/>
      <c r="V605" s="34"/>
      <c r="W605" s="35" t="s">
        <v>68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946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947</v>
      </c>
      <c r="B606" s="54" t="s">
        <v>948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109</v>
      </c>
      <c r="L606" s="32"/>
      <c r="M606" s="33" t="s">
        <v>113</v>
      </c>
      <c r="N606" s="33"/>
      <c r="O606" s="32">
        <v>55</v>
      </c>
      <c r="P606" s="966" t="s">
        <v>949</v>
      </c>
      <c r="Q606" s="774"/>
      <c r="R606" s="774"/>
      <c r="S606" s="774"/>
      <c r="T606" s="775"/>
      <c r="U606" s="34"/>
      <c r="V606" s="34"/>
      <c r="W606" s="35" t="s">
        <v>68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950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951</v>
      </c>
      <c r="B607" s="54" t="s">
        <v>952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120</v>
      </c>
      <c r="L607" s="32"/>
      <c r="M607" s="33" t="s">
        <v>110</v>
      </c>
      <c r="N607" s="33"/>
      <c r="O607" s="32">
        <v>55</v>
      </c>
      <c r="P607" s="1075" t="s">
        <v>953</v>
      </c>
      <c r="Q607" s="774"/>
      <c r="R607" s="774"/>
      <c r="S607" s="774"/>
      <c r="T607" s="775"/>
      <c r="U607" s="34"/>
      <c r="V607" s="34"/>
      <c r="W607" s="35" t="s">
        <v>68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938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954</v>
      </c>
      <c r="B608" s="54" t="s">
        <v>955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120</v>
      </c>
      <c r="L608" s="32"/>
      <c r="M608" s="33" t="s">
        <v>113</v>
      </c>
      <c r="N608" s="33"/>
      <c r="O608" s="32">
        <v>50</v>
      </c>
      <c r="P608" s="975" t="s">
        <v>956</v>
      </c>
      <c r="Q608" s="774"/>
      <c r="R608" s="774"/>
      <c r="S608" s="774"/>
      <c r="T608" s="775"/>
      <c r="U608" s="34"/>
      <c r="V608" s="34"/>
      <c r="W608" s="35" t="s">
        <v>68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946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957</v>
      </c>
      <c r="B609" s="54" t="s">
        <v>958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120</v>
      </c>
      <c r="L609" s="32"/>
      <c r="M609" s="33" t="s">
        <v>113</v>
      </c>
      <c r="N609" s="33"/>
      <c r="O609" s="32">
        <v>55</v>
      </c>
      <c r="P609" s="1011" t="s">
        <v>959</v>
      </c>
      <c r="Q609" s="774"/>
      <c r="R609" s="774"/>
      <c r="S609" s="774"/>
      <c r="T609" s="775"/>
      <c r="U609" s="34"/>
      <c r="V609" s="34"/>
      <c r="W609" s="35" t="s">
        <v>68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950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70</v>
      </c>
      <c r="Q610" s="783"/>
      <c r="R610" s="783"/>
      <c r="S610" s="783"/>
      <c r="T610" s="783"/>
      <c r="U610" s="783"/>
      <c r="V610" s="784"/>
      <c r="W610" s="37" t="s">
        <v>71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70</v>
      </c>
      <c r="Q611" s="783"/>
      <c r="R611" s="783"/>
      <c r="S611" s="783"/>
      <c r="T611" s="783"/>
      <c r="U611" s="783"/>
      <c r="V611" s="784"/>
      <c r="W611" s="37" t="s">
        <v>68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152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960</v>
      </c>
      <c r="B613" s="54" t="s">
        <v>961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109</v>
      </c>
      <c r="L613" s="32"/>
      <c r="M613" s="33" t="s">
        <v>110</v>
      </c>
      <c r="N613" s="33"/>
      <c r="O613" s="32">
        <v>50</v>
      </c>
      <c r="P613" s="780" t="s">
        <v>962</v>
      </c>
      <c r="Q613" s="774"/>
      <c r="R613" s="774"/>
      <c r="S613" s="774"/>
      <c r="T613" s="775"/>
      <c r="U613" s="34"/>
      <c r="V613" s="34"/>
      <c r="W613" s="35" t="s">
        <v>68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963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964</v>
      </c>
      <c r="B614" s="54" t="s">
        <v>965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109</v>
      </c>
      <c r="L614" s="32"/>
      <c r="M614" s="33" t="s">
        <v>113</v>
      </c>
      <c r="N614" s="33"/>
      <c r="O614" s="32">
        <v>50</v>
      </c>
      <c r="P614" s="1000" t="s">
        <v>966</v>
      </c>
      <c r="Q614" s="774"/>
      <c r="R614" s="774"/>
      <c r="S614" s="774"/>
      <c r="T614" s="775"/>
      <c r="U614" s="34"/>
      <c r="V614" s="34"/>
      <c r="W614" s="35" t="s">
        <v>68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963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967</v>
      </c>
      <c r="B615" s="54" t="s">
        <v>968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109</v>
      </c>
      <c r="L615" s="32"/>
      <c r="M615" s="33" t="s">
        <v>113</v>
      </c>
      <c r="N615" s="33"/>
      <c r="O615" s="32">
        <v>50</v>
      </c>
      <c r="P615" s="824" t="s">
        <v>969</v>
      </c>
      <c r="Q615" s="774"/>
      <c r="R615" s="774"/>
      <c r="S615" s="774"/>
      <c r="T615" s="775"/>
      <c r="U615" s="34"/>
      <c r="V615" s="34"/>
      <c r="W615" s="35" t="s">
        <v>68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970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971</v>
      </c>
      <c r="B616" s="54" t="s">
        <v>972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120</v>
      </c>
      <c r="L616" s="32"/>
      <c r="M616" s="33" t="s">
        <v>113</v>
      </c>
      <c r="N616" s="33"/>
      <c r="O616" s="32">
        <v>50</v>
      </c>
      <c r="P616" s="834" t="s">
        <v>973</v>
      </c>
      <c r="Q616" s="774"/>
      <c r="R616" s="774"/>
      <c r="S616" s="774"/>
      <c r="T616" s="775"/>
      <c r="U616" s="34"/>
      <c r="V616" s="34"/>
      <c r="W616" s="35" t="s">
        <v>68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970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70</v>
      </c>
      <c r="Q617" s="783"/>
      <c r="R617" s="783"/>
      <c r="S617" s="783"/>
      <c r="T617" s="783"/>
      <c r="U617" s="783"/>
      <c r="V617" s="784"/>
      <c r="W617" s="37" t="s">
        <v>71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70</v>
      </c>
      <c r="Q618" s="783"/>
      <c r="R618" s="783"/>
      <c r="S618" s="783"/>
      <c r="T618" s="783"/>
      <c r="U618" s="783"/>
      <c r="V618" s="784"/>
      <c r="W618" s="37" t="s">
        <v>68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63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974</v>
      </c>
      <c r="B620" s="54" t="s">
        <v>975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120</v>
      </c>
      <c r="L620" s="32"/>
      <c r="M620" s="33" t="s">
        <v>67</v>
      </c>
      <c r="N620" s="33"/>
      <c r="O620" s="32">
        <v>40</v>
      </c>
      <c r="P620" s="1074" t="s">
        <v>976</v>
      </c>
      <c r="Q620" s="774"/>
      <c r="R620" s="774"/>
      <c r="S620" s="774"/>
      <c r="T620" s="775"/>
      <c r="U620" s="34"/>
      <c r="V620" s="34"/>
      <c r="W620" s="35" t="s">
        <v>68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977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978</v>
      </c>
      <c r="B621" s="54" t="s">
        <v>979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120</v>
      </c>
      <c r="L621" s="32"/>
      <c r="M621" s="33" t="s">
        <v>67</v>
      </c>
      <c r="N621" s="33"/>
      <c r="O621" s="32">
        <v>40</v>
      </c>
      <c r="P621" s="823" t="s">
        <v>980</v>
      </c>
      <c r="Q621" s="774"/>
      <c r="R621" s="774"/>
      <c r="S621" s="774"/>
      <c r="T621" s="775"/>
      <c r="U621" s="34"/>
      <c r="V621" s="34"/>
      <c r="W621" s="35" t="s">
        <v>68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981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982</v>
      </c>
      <c r="B622" s="54" t="s">
        <v>983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120</v>
      </c>
      <c r="L622" s="32"/>
      <c r="M622" s="33" t="s">
        <v>67</v>
      </c>
      <c r="N622" s="33"/>
      <c r="O622" s="32">
        <v>45</v>
      </c>
      <c r="P622" s="1010" t="s">
        <v>984</v>
      </c>
      <c r="Q622" s="774"/>
      <c r="R622" s="774"/>
      <c r="S622" s="774"/>
      <c r="T622" s="775"/>
      <c r="U622" s="34"/>
      <c r="V622" s="34"/>
      <c r="W622" s="35" t="s">
        <v>68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985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986</v>
      </c>
      <c r="B623" s="54" t="s">
        <v>987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120</v>
      </c>
      <c r="L623" s="32"/>
      <c r="M623" s="33" t="s">
        <v>67</v>
      </c>
      <c r="N623" s="33"/>
      <c r="O623" s="32">
        <v>45</v>
      </c>
      <c r="P623" s="994" t="s">
        <v>988</v>
      </c>
      <c r="Q623" s="774"/>
      <c r="R623" s="774"/>
      <c r="S623" s="774"/>
      <c r="T623" s="775"/>
      <c r="U623" s="34"/>
      <c r="V623" s="34"/>
      <c r="W623" s="35" t="s">
        <v>68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989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990</v>
      </c>
      <c r="B624" s="54" t="s">
        <v>991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120</v>
      </c>
      <c r="L624" s="32"/>
      <c r="M624" s="33" t="s">
        <v>67</v>
      </c>
      <c r="N624" s="33"/>
      <c r="O624" s="32">
        <v>45</v>
      </c>
      <c r="P624" s="868" t="s">
        <v>992</v>
      </c>
      <c r="Q624" s="774"/>
      <c r="R624" s="774"/>
      <c r="S624" s="774"/>
      <c r="T624" s="775"/>
      <c r="U624" s="34"/>
      <c r="V624" s="34"/>
      <c r="W624" s="35" t="s">
        <v>68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993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994</v>
      </c>
      <c r="B625" s="54" t="s">
        <v>995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66</v>
      </c>
      <c r="L625" s="32"/>
      <c r="M625" s="33" t="s">
        <v>67</v>
      </c>
      <c r="N625" s="33"/>
      <c r="O625" s="32">
        <v>40</v>
      </c>
      <c r="P625" s="1195" t="s">
        <v>996</v>
      </c>
      <c r="Q625" s="774"/>
      <c r="R625" s="774"/>
      <c r="S625" s="774"/>
      <c r="T625" s="775"/>
      <c r="U625" s="34"/>
      <c r="V625" s="34"/>
      <c r="W625" s="35" t="s">
        <v>68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977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997</v>
      </c>
      <c r="B626" s="54" t="s">
        <v>998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66</v>
      </c>
      <c r="L626" s="32"/>
      <c r="M626" s="33" t="s">
        <v>67</v>
      </c>
      <c r="N626" s="33"/>
      <c r="O626" s="32">
        <v>40</v>
      </c>
      <c r="P626" s="804" t="s">
        <v>999</v>
      </c>
      <c r="Q626" s="774"/>
      <c r="R626" s="774"/>
      <c r="S626" s="774"/>
      <c r="T626" s="775"/>
      <c r="U626" s="34"/>
      <c r="V626" s="34"/>
      <c r="W626" s="35" t="s">
        <v>68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981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70</v>
      </c>
      <c r="Q627" s="783"/>
      <c r="R627" s="783"/>
      <c r="S627" s="783"/>
      <c r="T627" s="783"/>
      <c r="U627" s="783"/>
      <c r="V627" s="784"/>
      <c r="W627" s="37" t="s">
        <v>71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70</v>
      </c>
      <c r="Q628" s="783"/>
      <c r="R628" s="783"/>
      <c r="S628" s="783"/>
      <c r="T628" s="783"/>
      <c r="U628" s="783"/>
      <c r="V628" s="784"/>
      <c r="W628" s="37" t="s">
        <v>68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72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1000</v>
      </c>
      <c r="B630" s="54" t="s">
        <v>1001</v>
      </c>
      <c r="C630" s="31">
        <v>4301051746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109</v>
      </c>
      <c r="L630" s="32"/>
      <c r="M630" s="33" t="s">
        <v>110</v>
      </c>
      <c r="N630" s="33"/>
      <c r="O630" s="32">
        <v>40</v>
      </c>
      <c r="P630" s="1039" t="s">
        <v>1002</v>
      </c>
      <c r="Q630" s="774"/>
      <c r="R630" s="774"/>
      <c r="S630" s="774"/>
      <c r="T630" s="775"/>
      <c r="U630" s="34"/>
      <c r="V630" s="34"/>
      <c r="W630" s="35" t="s">
        <v>68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1003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1000</v>
      </c>
      <c r="B631" s="54" t="s">
        <v>1004</v>
      </c>
      <c r="C631" s="31">
        <v>4301051887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109</v>
      </c>
      <c r="L631" s="32"/>
      <c r="M631" s="33" t="s">
        <v>110</v>
      </c>
      <c r="N631" s="33"/>
      <c r="O631" s="32">
        <v>45</v>
      </c>
      <c r="P631" s="1084" t="s">
        <v>1005</v>
      </c>
      <c r="Q631" s="774"/>
      <c r="R631" s="774"/>
      <c r="S631" s="774"/>
      <c r="T631" s="775"/>
      <c r="U631" s="34"/>
      <c r="V631" s="34"/>
      <c r="W631" s="35" t="s">
        <v>68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1003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1006</v>
      </c>
      <c r="B632" s="54" t="s">
        <v>1007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109</v>
      </c>
      <c r="L632" s="32"/>
      <c r="M632" s="33" t="s">
        <v>67</v>
      </c>
      <c r="N632" s="33"/>
      <c r="O632" s="32">
        <v>30</v>
      </c>
      <c r="P632" s="1044" t="s">
        <v>1008</v>
      </c>
      <c r="Q632" s="774"/>
      <c r="R632" s="774"/>
      <c r="S632" s="774"/>
      <c r="T632" s="775"/>
      <c r="U632" s="34"/>
      <c r="V632" s="34"/>
      <c r="W632" s="35" t="s">
        <v>68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1009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1006</v>
      </c>
      <c r="B633" s="54" t="s">
        <v>1010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109</v>
      </c>
      <c r="L633" s="32"/>
      <c r="M633" s="33" t="s">
        <v>110</v>
      </c>
      <c r="N633" s="33"/>
      <c r="O633" s="32">
        <v>45</v>
      </c>
      <c r="P633" s="1094" t="s">
        <v>1011</v>
      </c>
      <c r="Q633" s="774"/>
      <c r="R633" s="774"/>
      <c r="S633" s="774"/>
      <c r="T633" s="775"/>
      <c r="U633" s="34"/>
      <c r="V633" s="34"/>
      <c r="W633" s="35" t="s">
        <v>68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1009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1012</v>
      </c>
      <c r="B634" s="54" t="s">
        <v>1013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66</v>
      </c>
      <c r="L634" s="32"/>
      <c r="M634" s="33" t="s">
        <v>67</v>
      </c>
      <c r="N634" s="33"/>
      <c r="O634" s="32">
        <v>40</v>
      </c>
      <c r="P634" s="851" t="s">
        <v>1014</v>
      </c>
      <c r="Q634" s="774"/>
      <c r="R634" s="774"/>
      <c r="S634" s="774"/>
      <c r="T634" s="775"/>
      <c r="U634" s="34"/>
      <c r="V634" s="34"/>
      <c r="W634" s="35" t="s">
        <v>68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1003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1012</v>
      </c>
      <c r="B635" s="54" t="s">
        <v>1015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75</v>
      </c>
      <c r="L635" s="32"/>
      <c r="M635" s="33" t="s">
        <v>148</v>
      </c>
      <c r="N635" s="33"/>
      <c r="O635" s="32">
        <v>45</v>
      </c>
      <c r="P635" s="878" t="s">
        <v>1016</v>
      </c>
      <c r="Q635" s="774"/>
      <c r="R635" s="774"/>
      <c r="S635" s="774"/>
      <c r="T635" s="775"/>
      <c r="U635" s="34"/>
      <c r="V635" s="34"/>
      <c r="W635" s="35" t="s">
        <v>68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1003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1017</v>
      </c>
      <c r="B636" s="54" t="s">
        <v>1018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66</v>
      </c>
      <c r="L636" s="32"/>
      <c r="M636" s="33" t="s">
        <v>67</v>
      </c>
      <c r="N636" s="33"/>
      <c r="O636" s="32">
        <v>30</v>
      </c>
      <c r="P636" s="1131" t="s">
        <v>1019</v>
      </c>
      <c r="Q636" s="774"/>
      <c r="R636" s="774"/>
      <c r="S636" s="774"/>
      <c r="T636" s="775"/>
      <c r="U636" s="34"/>
      <c r="V636" s="34"/>
      <c r="W636" s="35" t="s">
        <v>68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1009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1017</v>
      </c>
      <c r="B637" s="54" t="s">
        <v>1020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75</v>
      </c>
      <c r="L637" s="32"/>
      <c r="M637" s="33" t="s">
        <v>148</v>
      </c>
      <c r="N637" s="33"/>
      <c r="O637" s="32">
        <v>45</v>
      </c>
      <c r="P637" s="883" t="s">
        <v>1021</v>
      </c>
      <c r="Q637" s="774"/>
      <c r="R637" s="774"/>
      <c r="S637" s="774"/>
      <c r="T637" s="775"/>
      <c r="U637" s="34"/>
      <c r="V637" s="34"/>
      <c r="W637" s="35" t="s">
        <v>68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1009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70</v>
      </c>
      <c r="Q638" s="783"/>
      <c r="R638" s="783"/>
      <c r="S638" s="783"/>
      <c r="T638" s="783"/>
      <c r="U638" s="783"/>
      <c r="V638" s="784"/>
      <c r="W638" s="37" t="s">
        <v>71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70</v>
      </c>
      <c r="Q639" s="783"/>
      <c r="R639" s="783"/>
      <c r="S639" s="783"/>
      <c r="T639" s="783"/>
      <c r="U639" s="783"/>
      <c r="V639" s="784"/>
      <c r="W639" s="37" t="s">
        <v>68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193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1022</v>
      </c>
      <c r="B641" s="54" t="s">
        <v>1023</v>
      </c>
      <c r="C641" s="31">
        <v>4301060408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109</v>
      </c>
      <c r="L641" s="32"/>
      <c r="M641" s="33" t="s">
        <v>67</v>
      </c>
      <c r="N641" s="33"/>
      <c r="O641" s="32">
        <v>40</v>
      </c>
      <c r="P641" s="1132" t="s">
        <v>1024</v>
      </c>
      <c r="Q641" s="774"/>
      <c r="R641" s="774"/>
      <c r="S641" s="774"/>
      <c r="T641" s="775"/>
      <c r="U641" s="34"/>
      <c r="V641" s="34"/>
      <c r="W641" s="35" t="s">
        <v>68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1025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1022</v>
      </c>
      <c r="B642" s="54" t="s">
        <v>1026</v>
      </c>
      <c r="C642" s="31">
        <v>4301060354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109</v>
      </c>
      <c r="L642" s="32"/>
      <c r="M642" s="33" t="s">
        <v>67</v>
      </c>
      <c r="N642" s="33"/>
      <c r="O642" s="32">
        <v>40</v>
      </c>
      <c r="P642" s="1164" t="s">
        <v>1027</v>
      </c>
      <c r="Q642" s="774"/>
      <c r="R642" s="774"/>
      <c r="S642" s="774"/>
      <c r="T642" s="775"/>
      <c r="U642" s="34"/>
      <c r="V642" s="34"/>
      <c r="W642" s="35" t="s">
        <v>68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1025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1028</v>
      </c>
      <c r="B643" s="54" t="s">
        <v>1029</v>
      </c>
      <c r="C643" s="31">
        <v>4301060407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109</v>
      </c>
      <c r="L643" s="32"/>
      <c r="M643" s="33" t="s">
        <v>67</v>
      </c>
      <c r="N643" s="33"/>
      <c r="O643" s="32">
        <v>40</v>
      </c>
      <c r="P643" s="919" t="s">
        <v>1030</v>
      </c>
      <c r="Q643" s="774"/>
      <c r="R643" s="774"/>
      <c r="S643" s="774"/>
      <c r="T643" s="775"/>
      <c r="U643" s="34"/>
      <c r="V643" s="34"/>
      <c r="W643" s="35" t="s">
        <v>68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1031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1028</v>
      </c>
      <c r="B644" s="54" t="s">
        <v>1032</v>
      </c>
      <c r="C644" s="31">
        <v>4301060355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109</v>
      </c>
      <c r="L644" s="32"/>
      <c r="M644" s="33" t="s">
        <v>67</v>
      </c>
      <c r="N644" s="33"/>
      <c r="O644" s="32">
        <v>40</v>
      </c>
      <c r="P644" s="1169" t="s">
        <v>1033</v>
      </c>
      <c r="Q644" s="774"/>
      <c r="R644" s="774"/>
      <c r="S644" s="774"/>
      <c r="T644" s="775"/>
      <c r="U644" s="34"/>
      <c r="V644" s="34"/>
      <c r="W644" s="35" t="s">
        <v>68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1031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70</v>
      </c>
      <c r="Q645" s="783"/>
      <c r="R645" s="783"/>
      <c r="S645" s="783"/>
      <c r="T645" s="783"/>
      <c r="U645" s="783"/>
      <c r="V645" s="784"/>
      <c r="W645" s="37" t="s">
        <v>71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70</v>
      </c>
      <c r="Q646" s="783"/>
      <c r="R646" s="783"/>
      <c r="S646" s="783"/>
      <c r="T646" s="783"/>
      <c r="U646" s="783"/>
      <c r="V646" s="784"/>
      <c r="W646" s="37" t="s">
        <v>68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1034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106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1035</v>
      </c>
      <c r="B649" s="54" t="s">
        <v>1036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109</v>
      </c>
      <c r="L649" s="32"/>
      <c r="M649" s="33" t="s">
        <v>113</v>
      </c>
      <c r="N649" s="33"/>
      <c r="O649" s="32">
        <v>55</v>
      </c>
      <c r="P649" s="1012" t="s">
        <v>1037</v>
      </c>
      <c r="Q649" s="774"/>
      <c r="R649" s="774"/>
      <c r="S649" s="774"/>
      <c r="T649" s="775"/>
      <c r="U649" s="34"/>
      <c r="V649" s="34"/>
      <c r="W649" s="35" t="s">
        <v>68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1038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1039</v>
      </c>
      <c r="B650" s="54" t="s">
        <v>1040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109</v>
      </c>
      <c r="L650" s="32"/>
      <c r="M650" s="33" t="s">
        <v>113</v>
      </c>
      <c r="N650" s="33"/>
      <c r="O650" s="32">
        <v>55</v>
      </c>
      <c r="P650" s="1194" t="s">
        <v>1041</v>
      </c>
      <c r="Q650" s="774"/>
      <c r="R650" s="774"/>
      <c r="S650" s="774"/>
      <c r="T650" s="775"/>
      <c r="U650" s="34"/>
      <c r="V650" s="34"/>
      <c r="W650" s="35" t="s">
        <v>68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1042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70</v>
      </c>
      <c r="Q651" s="783"/>
      <c r="R651" s="783"/>
      <c r="S651" s="783"/>
      <c r="T651" s="783"/>
      <c r="U651" s="783"/>
      <c r="V651" s="784"/>
      <c r="W651" s="37" t="s">
        <v>71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70</v>
      </c>
      <c r="Q652" s="783"/>
      <c r="R652" s="783"/>
      <c r="S652" s="783"/>
      <c r="T652" s="783"/>
      <c r="U652" s="783"/>
      <c r="V652" s="784"/>
      <c r="W652" s="37" t="s">
        <v>68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152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1043</v>
      </c>
      <c r="B654" s="54" t="s">
        <v>1044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109</v>
      </c>
      <c r="L654" s="32"/>
      <c r="M654" s="33" t="s">
        <v>113</v>
      </c>
      <c r="N654" s="33"/>
      <c r="O654" s="32">
        <v>50</v>
      </c>
      <c r="P654" s="1143" t="s">
        <v>1045</v>
      </c>
      <c r="Q654" s="774"/>
      <c r="R654" s="774"/>
      <c r="S654" s="774"/>
      <c r="T654" s="775"/>
      <c r="U654" s="34"/>
      <c r="V654" s="34"/>
      <c r="W654" s="35" t="s">
        <v>68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1046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70</v>
      </c>
      <c r="Q655" s="783"/>
      <c r="R655" s="783"/>
      <c r="S655" s="783"/>
      <c r="T655" s="783"/>
      <c r="U655" s="783"/>
      <c r="V655" s="784"/>
      <c r="W655" s="37" t="s">
        <v>71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70</v>
      </c>
      <c r="Q656" s="783"/>
      <c r="R656" s="783"/>
      <c r="S656" s="783"/>
      <c r="T656" s="783"/>
      <c r="U656" s="783"/>
      <c r="V656" s="784"/>
      <c r="W656" s="37" t="s">
        <v>68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63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1047</v>
      </c>
      <c r="B658" s="54" t="s">
        <v>1048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120</v>
      </c>
      <c r="L658" s="32"/>
      <c r="M658" s="33" t="s">
        <v>67</v>
      </c>
      <c r="N658" s="33"/>
      <c r="O658" s="32">
        <v>40</v>
      </c>
      <c r="P658" s="953" t="s">
        <v>1049</v>
      </c>
      <c r="Q658" s="774"/>
      <c r="R658" s="774"/>
      <c r="S658" s="774"/>
      <c r="T658" s="775"/>
      <c r="U658" s="34"/>
      <c r="V658" s="34"/>
      <c r="W658" s="35" t="s">
        <v>68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1050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70</v>
      </c>
      <c r="Q659" s="783"/>
      <c r="R659" s="783"/>
      <c r="S659" s="783"/>
      <c r="T659" s="783"/>
      <c r="U659" s="783"/>
      <c r="V659" s="784"/>
      <c r="W659" s="37" t="s">
        <v>71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70</v>
      </c>
      <c r="Q660" s="783"/>
      <c r="R660" s="783"/>
      <c r="S660" s="783"/>
      <c r="T660" s="783"/>
      <c r="U660" s="783"/>
      <c r="V660" s="784"/>
      <c r="W660" s="37" t="s">
        <v>68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72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1051</v>
      </c>
      <c r="B662" s="54" t="s">
        <v>1052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109</v>
      </c>
      <c r="L662" s="32"/>
      <c r="M662" s="33" t="s">
        <v>67</v>
      </c>
      <c r="N662" s="33"/>
      <c r="O662" s="32">
        <v>45</v>
      </c>
      <c r="P662" s="1025" t="s">
        <v>1053</v>
      </c>
      <c r="Q662" s="774"/>
      <c r="R662" s="774"/>
      <c r="S662" s="774"/>
      <c r="T662" s="775"/>
      <c r="U662" s="34"/>
      <c r="V662" s="34"/>
      <c r="W662" s="35" t="s">
        <v>68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1054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70</v>
      </c>
      <c r="Q663" s="783"/>
      <c r="R663" s="783"/>
      <c r="S663" s="783"/>
      <c r="T663" s="783"/>
      <c r="U663" s="783"/>
      <c r="V663" s="784"/>
      <c r="W663" s="37" t="s">
        <v>71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70</v>
      </c>
      <c r="Q664" s="783"/>
      <c r="R664" s="783"/>
      <c r="S664" s="783"/>
      <c r="T664" s="783"/>
      <c r="U664" s="783"/>
      <c r="V664" s="784"/>
      <c r="W664" s="37" t="s">
        <v>68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1055</v>
      </c>
      <c r="Q665" s="924"/>
      <c r="R665" s="924"/>
      <c r="S665" s="924"/>
      <c r="T665" s="924"/>
      <c r="U665" s="924"/>
      <c r="V665" s="925"/>
      <c r="W665" s="37" t="s">
        <v>68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1000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1005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1056</v>
      </c>
      <c r="Q666" s="924"/>
      <c r="R666" s="924"/>
      <c r="S666" s="924"/>
      <c r="T666" s="924"/>
      <c r="U666" s="924"/>
      <c r="V666" s="925"/>
      <c r="W666" s="37" t="s">
        <v>68</v>
      </c>
      <c r="X666" s="771">
        <f>IFERROR(SUM(BM22:BM662),"0")</f>
        <v>1032</v>
      </c>
      <c r="Y666" s="771">
        <f>IFERROR(SUM(BN22:BN662),"0")</f>
        <v>1037.1600000000001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1057</v>
      </c>
      <c r="Q667" s="924"/>
      <c r="R667" s="924"/>
      <c r="S667" s="924"/>
      <c r="T667" s="924"/>
      <c r="U667" s="924"/>
      <c r="V667" s="925"/>
      <c r="W667" s="37" t="s">
        <v>1058</v>
      </c>
      <c r="X667" s="38">
        <f>ROUNDUP(SUM(BO22:BO662),0)</f>
        <v>2</v>
      </c>
      <c r="Y667" s="38">
        <f>ROUNDUP(SUM(BP22:BP662),0)</f>
        <v>2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1059</v>
      </c>
      <c r="Q668" s="924"/>
      <c r="R668" s="924"/>
      <c r="S668" s="924"/>
      <c r="T668" s="924"/>
      <c r="U668" s="924"/>
      <c r="V668" s="925"/>
      <c r="W668" s="37" t="s">
        <v>68</v>
      </c>
      <c r="X668" s="771">
        <f>GrossWeightTotal+PalletQtyTotal*25</f>
        <v>1082</v>
      </c>
      <c r="Y668" s="771">
        <f>GrossWeightTotalR+PalletQtyTotalR*25</f>
        <v>1087.1600000000001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1060</v>
      </c>
      <c r="Q669" s="924"/>
      <c r="R669" s="924"/>
      <c r="S669" s="924"/>
      <c r="T669" s="924"/>
      <c r="U669" s="924"/>
      <c r="V669" s="925"/>
      <c r="W669" s="37" t="s">
        <v>1058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66.666666666666671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67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1061</v>
      </c>
      <c r="Q670" s="924"/>
      <c r="R670" s="924"/>
      <c r="S670" s="924"/>
      <c r="T670" s="924"/>
      <c r="U670" s="924"/>
      <c r="V670" s="925"/>
      <c r="W670" s="39" t="s">
        <v>1062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1.4572499999999999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1063</v>
      </c>
      <c r="B672" s="766" t="s">
        <v>62</v>
      </c>
      <c r="C672" s="789" t="s">
        <v>104</v>
      </c>
      <c r="D672" s="790"/>
      <c r="E672" s="790"/>
      <c r="F672" s="790"/>
      <c r="G672" s="790"/>
      <c r="H672" s="791"/>
      <c r="I672" s="789" t="s">
        <v>305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648</v>
      </c>
      <c r="Y672" s="791"/>
      <c r="Z672" s="789" t="s">
        <v>734</v>
      </c>
      <c r="AA672" s="790"/>
      <c r="AB672" s="790"/>
      <c r="AC672" s="791"/>
      <c r="AD672" s="766" t="s">
        <v>831</v>
      </c>
      <c r="AE672" s="766" t="s">
        <v>927</v>
      </c>
      <c r="AF672" s="789" t="s">
        <v>934</v>
      </c>
      <c r="AG672" s="791"/>
    </row>
    <row r="673" spans="1:33" ht="14.25" customHeight="1" thickTop="1" x14ac:dyDescent="0.2">
      <c r="A673" s="1091" t="s">
        <v>1064</v>
      </c>
      <c r="B673" s="789" t="s">
        <v>62</v>
      </c>
      <c r="C673" s="789" t="s">
        <v>105</v>
      </c>
      <c r="D673" s="789" t="s">
        <v>131</v>
      </c>
      <c r="E673" s="789" t="s">
        <v>201</v>
      </c>
      <c r="F673" s="789" t="s">
        <v>223</v>
      </c>
      <c r="G673" s="789" t="s">
        <v>264</v>
      </c>
      <c r="H673" s="789" t="s">
        <v>104</v>
      </c>
      <c r="I673" s="789" t="s">
        <v>306</v>
      </c>
      <c r="J673" s="789" t="s">
        <v>330</v>
      </c>
      <c r="K673" s="789" t="s">
        <v>407</v>
      </c>
      <c r="L673" s="789" t="s">
        <v>427</v>
      </c>
      <c r="M673" s="789" t="s">
        <v>452</v>
      </c>
      <c r="N673" s="767"/>
      <c r="O673" s="789" t="s">
        <v>479</v>
      </c>
      <c r="P673" s="789" t="s">
        <v>482</v>
      </c>
      <c r="Q673" s="789" t="s">
        <v>491</v>
      </c>
      <c r="R673" s="789" t="s">
        <v>507</v>
      </c>
      <c r="S673" s="789" t="s">
        <v>520</v>
      </c>
      <c r="T673" s="789" t="s">
        <v>533</v>
      </c>
      <c r="U673" s="789" t="s">
        <v>546</v>
      </c>
      <c r="V673" s="789" t="s">
        <v>550</v>
      </c>
      <c r="W673" s="789" t="s">
        <v>635</v>
      </c>
      <c r="X673" s="789" t="s">
        <v>649</v>
      </c>
      <c r="Y673" s="789" t="s">
        <v>690</v>
      </c>
      <c r="Z673" s="789" t="s">
        <v>735</v>
      </c>
      <c r="AA673" s="789" t="s">
        <v>792</v>
      </c>
      <c r="AB673" s="789" t="s">
        <v>810</v>
      </c>
      <c r="AC673" s="789" t="s">
        <v>824</v>
      </c>
      <c r="AD673" s="789" t="s">
        <v>831</v>
      </c>
      <c r="AE673" s="789" t="s">
        <v>927</v>
      </c>
      <c r="AF673" s="789" t="s">
        <v>934</v>
      </c>
      <c r="AG673" s="789" t="s">
        <v>1034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1065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75" s="46">
        <f>IFERROR(Y99*1,"0")+IFERROR(Y100*1,"0")+IFERROR(Y101*1,"0")+IFERROR(Y105*1,"0")+IFERROR(Y106*1,"0")+IFERROR(Y107*1,"0")+IFERROR(Y108*1,"0")+IFERROR(Y109*1,"0")+IFERROR(Y110*1,"0")</f>
        <v>0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0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0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0</v>
      </c>
      <c r="W675" s="46">
        <f>IFERROR(Y403*1,"0")+IFERROR(Y407*1,"0")+IFERROR(Y408*1,"0")+IFERROR(Y409*1,"0")</f>
        <v>0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1005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c+jLM2ApT42I8NRQVCY1rjDxlqYWWjRdJnOGtEgWqFhZd1Og9MkUEeSu4hOOILzhLezo8xI22+KjpVeo0MchzA==" saltValue="gxlDcUf34RE5bgdUFKy4Z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1066</v>
      </c>
      <c r="H1" s="52"/>
    </row>
    <row r="3" spans="2:8" x14ac:dyDescent="0.2">
      <c r="B3" s="47" t="s">
        <v>1067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1068</v>
      </c>
      <c r="C6" s="47" t="s">
        <v>1069</v>
      </c>
      <c r="D6" s="47" t="s">
        <v>1070</v>
      </c>
      <c r="E6" s="47"/>
    </row>
    <row r="7" spans="2:8" x14ac:dyDescent="0.2">
      <c r="B7" s="47" t="s">
        <v>1071</v>
      </c>
      <c r="C7" s="47" t="s">
        <v>1072</v>
      </c>
      <c r="D7" s="47" t="s">
        <v>1073</v>
      </c>
      <c r="E7" s="47"/>
    </row>
    <row r="8" spans="2:8" x14ac:dyDescent="0.2">
      <c r="B8" s="47" t="s">
        <v>1074</v>
      </c>
      <c r="C8" s="47" t="s">
        <v>1075</v>
      </c>
      <c r="D8" s="47" t="s">
        <v>1076</v>
      </c>
      <c r="E8" s="47"/>
    </row>
    <row r="9" spans="2:8" x14ac:dyDescent="0.2">
      <c r="B9" s="47" t="s">
        <v>1077</v>
      </c>
      <c r="C9" s="47" t="s">
        <v>1078</v>
      </c>
      <c r="D9" s="47" t="s">
        <v>1079</v>
      </c>
      <c r="E9" s="47"/>
    </row>
    <row r="10" spans="2:8" x14ac:dyDescent="0.2">
      <c r="B10" s="47" t="s">
        <v>1080</v>
      </c>
      <c r="C10" s="47" t="s">
        <v>1081</v>
      </c>
      <c r="D10" s="47" t="s">
        <v>1082</v>
      </c>
      <c r="E10" s="47"/>
    </row>
    <row r="11" spans="2:8" x14ac:dyDescent="0.2">
      <c r="B11" s="47" t="s">
        <v>14</v>
      </c>
      <c r="C11" s="47" t="s">
        <v>1083</v>
      </c>
      <c r="D11" s="47" t="s">
        <v>1084</v>
      </c>
      <c r="E11" s="47"/>
    </row>
    <row r="13" spans="2:8" x14ac:dyDescent="0.2">
      <c r="B13" s="47" t="s">
        <v>1085</v>
      </c>
      <c r="C13" s="47" t="s">
        <v>1069</v>
      </c>
      <c r="D13" s="47"/>
      <c r="E13" s="47"/>
    </row>
    <row r="15" spans="2:8" x14ac:dyDescent="0.2">
      <c r="B15" s="47" t="s">
        <v>1086</v>
      </c>
      <c r="C15" s="47" t="s">
        <v>1072</v>
      </c>
      <c r="D15" s="47"/>
      <c r="E15" s="47"/>
    </row>
    <row r="17" spans="2:5" x14ac:dyDescent="0.2">
      <c r="B17" s="47" t="s">
        <v>1087</v>
      </c>
      <c r="C17" s="47" t="s">
        <v>1075</v>
      </c>
      <c r="D17" s="47"/>
      <c r="E17" s="47"/>
    </row>
    <row r="19" spans="2:5" x14ac:dyDescent="0.2">
      <c r="B19" s="47" t="s">
        <v>1088</v>
      </c>
      <c r="C19" s="47" t="s">
        <v>1078</v>
      </c>
      <c r="D19" s="47"/>
      <c r="E19" s="47"/>
    </row>
    <row r="21" spans="2:5" x14ac:dyDescent="0.2">
      <c r="B21" s="47" t="s">
        <v>1089</v>
      </c>
      <c r="C21" s="47" t="s">
        <v>1081</v>
      </c>
      <c r="D21" s="47"/>
      <c r="E21" s="47"/>
    </row>
    <row r="23" spans="2:5" x14ac:dyDescent="0.2">
      <c r="B23" s="47" t="s">
        <v>1090</v>
      </c>
      <c r="C23" s="47" t="s">
        <v>1083</v>
      </c>
      <c r="D23" s="47"/>
      <c r="E23" s="47"/>
    </row>
    <row r="25" spans="2:5" x14ac:dyDescent="0.2">
      <c r="B25" s="47" t="s">
        <v>1091</v>
      </c>
      <c r="C25" s="47"/>
      <c r="D25" s="47"/>
      <c r="E25" s="47"/>
    </row>
    <row r="26" spans="2:5" x14ac:dyDescent="0.2">
      <c r="B26" s="47" t="s">
        <v>1092</v>
      </c>
      <c r="C26" s="47"/>
      <c r="D26" s="47"/>
      <c r="E26" s="47"/>
    </row>
    <row r="27" spans="2:5" x14ac:dyDescent="0.2">
      <c r="B27" s="47" t="s">
        <v>1093</v>
      </c>
      <c r="C27" s="47"/>
      <c r="D27" s="47"/>
      <c r="E27" s="47"/>
    </row>
    <row r="28" spans="2:5" x14ac:dyDescent="0.2">
      <c r="B28" s="47" t="s">
        <v>1094</v>
      </c>
      <c r="C28" s="47"/>
      <c r="D28" s="47"/>
      <c r="E28" s="47"/>
    </row>
    <row r="29" spans="2:5" x14ac:dyDescent="0.2">
      <c r="B29" s="47" t="s">
        <v>1095</v>
      </c>
      <c r="C29" s="47"/>
      <c r="D29" s="47"/>
      <c r="E29" s="47"/>
    </row>
    <row r="30" spans="2:5" x14ac:dyDescent="0.2">
      <c r="B30" s="47" t="s">
        <v>1096</v>
      </c>
      <c r="C30" s="47"/>
      <c r="D30" s="47"/>
      <c r="E30" s="47"/>
    </row>
    <row r="31" spans="2:5" x14ac:dyDescent="0.2">
      <c r="B31" s="47" t="s">
        <v>1097</v>
      </c>
      <c r="C31" s="47"/>
      <c r="D31" s="47"/>
      <c r="E31" s="47"/>
    </row>
    <row r="32" spans="2:5" x14ac:dyDescent="0.2">
      <c r="B32" s="47" t="s">
        <v>1098</v>
      </c>
      <c r="C32" s="47"/>
      <c r="D32" s="47"/>
      <c r="E32" s="47"/>
    </row>
    <row r="33" spans="2:5" x14ac:dyDescent="0.2">
      <c r="B33" s="47" t="s">
        <v>1099</v>
      </c>
      <c r="C33" s="47"/>
      <c r="D33" s="47"/>
      <c r="E33" s="47"/>
    </row>
    <row r="34" spans="2:5" x14ac:dyDescent="0.2">
      <c r="B34" s="47" t="s">
        <v>1100</v>
      </c>
      <c r="C34" s="47"/>
      <c r="D34" s="47"/>
      <c r="E34" s="47"/>
    </row>
    <row r="35" spans="2:5" x14ac:dyDescent="0.2">
      <c r="B35" s="47" t="s">
        <v>1101</v>
      </c>
      <c r="C35" s="47"/>
      <c r="D35" s="47"/>
      <c r="E35" s="47"/>
    </row>
  </sheetData>
  <sheetProtection algorithmName="SHA-512" hashValue="2xJre5yt0llMpRe7glmTtbgVMZaitmzQgfPnWhf7CrzPJaLcWuQTR6ENONvu3GUuXd9M9Dv9KfwHje38vz4ujw==" saltValue="yLwy4Ov7um3vj+KjaaFYD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1435</vt:i4>
      </vt:variant>
    </vt:vector>
  </HeadingPairs>
  <TitlesOfParts>
    <vt:vector size="143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2025-02-14T07:26:25Z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