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BE98BB-2731-4A7D-BAFE-A298B7E393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6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Y312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Z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Y216" i="1"/>
  <c r="Z209" i="1"/>
  <c r="Z216" i="1" s="1"/>
  <c r="BN209" i="1"/>
  <c r="BP209" i="1"/>
  <c r="Z211" i="1"/>
  <c r="BN211" i="1"/>
  <c r="BP221" i="1"/>
  <c r="BN221" i="1"/>
  <c r="Z221" i="1"/>
  <c r="BP225" i="1"/>
  <c r="BN225" i="1"/>
  <c r="Z225" i="1"/>
  <c r="H9" i="1"/>
  <c r="Y24" i="1"/>
  <c r="Y103" i="1"/>
  <c r="Y121" i="1"/>
  <c r="Y184" i="1"/>
  <c r="BP213" i="1"/>
  <c r="BN213" i="1"/>
  <c r="BP215" i="1"/>
  <c r="BN215" i="1"/>
  <c r="Z215" i="1"/>
  <c r="Y230" i="1"/>
  <c r="BP219" i="1"/>
  <c r="BN219" i="1"/>
  <c r="Z219" i="1"/>
  <c r="Y231" i="1"/>
  <c r="BP223" i="1"/>
  <c r="BN223" i="1"/>
  <c r="Z223" i="1"/>
  <c r="Y240" i="1"/>
  <c r="Y251" i="1"/>
  <c r="Y264" i="1"/>
  <c r="Y281" i="1"/>
  <c r="Y293" i="1"/>
  <c r="Y304" i="1"/>
  <c r="Y309" i="1"/>
  <c r="Y313" i="1"/>
  <c r="Y317" i="1"/>
  <c r="Y332" i="1"/>
  <c r="Y337" i="1"/>
  <c r="Y343" i="1"/>
  <c r="Y347" i="1"/>
  <c r="Y352" i="1"/>
  <c r="Y363" i="1"/>
  <c r="Y371" i="1"/>
  <c r="Y380" i="1"/>
  <c r="BP373" i="1"/>
  <c r="BN373" i="1"/>
  <c r="BP375" i="1"/>
  <c r="BN375" i="1"/>
  <c r="Z375" i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227" i="1"/>
  <c r="BN227" i="1"/>
  <c r="Z229" i="1"/>
  <c r="BN229" i="1"/>
  <c r="Z233" i="1"/>
  <c r="BN233" i="1"/>
  <c r="BP233" i="1"/>
  <c r="Z236" i="1"/>
  <c r="BN236" i="1"/>
  <c r="Z238" i="1"/>
  <c r="BN238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Z258" i="1"/>
  <c r="BN258" i="1"/>
  <c r="Z260" i="1"/>
  <c r="BN260" i="1"/>
  <c r="Z262" i="1"/>
  <c r="BN262" i="1"/>
  <c r="Y265" i="1"/>
  <c r="M675" i="1"/>
  <c r="Z273" i="1"/>
  <c r="Z281" i="1" s="1"/>
  <c r="BN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Y294" i="1"/>
  <c r="Q675" i="1"/>
  <c r="Z298" i="1"/>
  <c r="Z303" i="1" s="1"/>
  <c r="BN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Z315" i="1"/>
  <c r="Z317" i="1" s="1"/>
  <c r="BN315" i="1"/>
  <c r="BP315" i="1"/>
  <c r="S675" i="1"/>
  <c r="Y323" i="1"/>
  <c r="Z330" i="1"/>
  <c r="Z331" i="1" s="1"/>
  <c r="BN330" i="1"/>
  <c r="Z335" i="1"/>
  <c r="Z337" i="1" s="1"/>
  <c r="BN335" i="1"/>
  <c r="BP335" i="1"/>
  <c r="Y338" i="1"/>
  <c r="Z341" i="1"/>
  <c r="Z342" i="1" s="1"/>
  <c r="BN341" i="1"/>
  <c r="Z345" i="1"/>
  <c r="Z346" i="1" s="1"/>
  <c r="BN345" i="1"/>
  <c r="BP345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Z369" i="1"/>
  <c r="BN369" i="1"/>
  <c r="Z373" i="1"/>
  <c r="Z379" i="1" s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1" i="1"/>
  <c r="Y410" i="1"/>
  <c r="BP407" i="1"/>
  <c r="BN407" i="1"/>
  <c r="Z407" i="1"/>
  <c r="Z456" i="1"/>
  <c r="Z409" i="1"/>
  <c r="BN409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BN455" i="1"/>
  <c r="BP455" i="1"/>
  <c r="Z461" i="1"/>
  <c r="Z464" i="1" s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25" i="1"/>
  <c r="Y451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495" i="1"/>
  <c r="Z451" i="1"/>
  <c r="Z410" i="1"/>
  <c r="Z239" i="1"/>
  <c r="Z399" i="1"/>
  <c r="Z393" i="1"/>
  <c r="Z136" i="1"/>
  <c r="Z126" i="1"/>
  <c r="Z120" i="1"/>
  <c r="Z111" i="1"/>
  <c r="Z102" i="1"/>
  <c r="Z95" i="1"/>
  <c r="Z33" i="1"/>
  <c r="Y669" i="1"/>
  <c r="Y666" i="1"/>
  <c r="Z230" i="1"/>
  <c r="Y665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<sst xmlns="http://schemas.openxmlformats.org/spreadsheetml/2006/main" count="3132" uniqueCount="1102">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</sst>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48</v>
      </c>
      <c r="Y46" s="770">
        <f t="shared" si="6"/>
        <v>48</v>
      </c>
      <c r="Z46" s="36">
        <f>IFERROR(IF(Y46=0,"",ROUNDUP(Y46/H46,0)*0.00902),"")</f>
        <v>0.10824</v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50.519999999999996</v>
      </c>
      <c r="BN46" s="64">
        <f t="shared" si="8"/>
        <v>50.519999999999996</v>
      </c>
      <c r="BO46" s="64">
        <f t="shared" si="9"/>
        <v>9.0909090909090912E-2</v>
      </c>
      <c r="BP46" s="64">
        <f t="shared" si="10"/>
        <v>9.0909090909090912E-2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12</v>
      </c>
      <c r="Y48" s="771">
        <f>IFERROR(Y42/H42,"0")+IFERROR(Y43/H43,"0")+IFERROR(Y44/H44,"0")+IFERROR(Y45/H45,"0")+IFERROR(Y46/H46,"0")+IFERROR(Y47/H47,"0")</f>
        <v>12</v>
      </c>
      <c r="Z48" s="771">
        <f>IFERROR(IF(Z42="",0,Z42),"0")+IFERROR(IF(Z43="",0,Z43),"0")+IFERROR(IF(Z44="",0,Z44),"0")+IFERROR(IF(Z45="",0,Z45),"0")+IFERROR(IF(Z46="",0,Z46),"0")+IFERROR(IF(Z47="",0,Z47),"0")</f>
        <v>0.10824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48</v>
      </c>
      <c r="Y49" s="771">
        <f>IFERROR(SUM(Y42:Y47),"0")</f>
        <v>48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324</v>
      </c>
      <c r="Y63" s="770">
        <f t="shared" si="11"/>
        <v>324</v>
      </c>
      <c r="Z63" s="36">
        <f>IFERROR(IF(Y63=0,"",ROUNDUP(Y63/H63,0)*0.00902),"")</f>
        <v>0.64944000000000002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339.12</v>
      </c>
      <c r="BN63" s="64">
        <f t="shared" si="13"/>
        <v>339.12</v>
      </c>
      <c r="BO63" s="64">
        <f t="shared" si="14"/>
        <v>0.54545454545454541</v>
      </c>
      <c r="BP63" s="64">
        <f t="shared" si="15"/>
        <v>0.54545454545454541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72</v>
      </c>
      <c r="Y64" s="771">
        <f>IFERROR(Y57/H57,"0")+IFERROR(Y58/H58,"0")+IFERROR(Y59/H59,"0")+IFERROR(Y60/H60,"0")+IFERROR(Y61/H61,"0")+IFERROR(Y62/H62,"0")+IFERROR(Y63/H63,"0")</f>
        <v>72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0.64944000000000002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324</v>
      </c>
      <c r="Y65" s="771">
        <f>IFERROR(SUM(Y57:Y63),"0")</f>
        <v>324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200</v>
      </c>
      <c r="Y99" s="770">
        <f>IFERROR(IF(X99="",0,CEILING((X99/$H99),1)*$H99),"")</f>
        <v>205.20000000000002</v>
      </c>
      <c r="Z99" s="36">
        <f>IFERROR(IF(Y99=0,"",ROUNDUP(Y99/H99,0)*0.01898),"")</f>
        <v>0.36062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208.05555555555554</v>
      </c>
      <c r="BN99" s="64">
        <f>IFERROR(Y99*I99/H99,"0")</f>
        <v>213.46499999999997</v>
      </c>
      <c r="BO99" s="64">
        <f>IFERROR(1/J99*(X99/H99),"0")</f>
        <v>0.28935185185185186</v>
      </c>
      <c r="BP99" s="64">
        <f>IFERROR(1/J99*(Y99/H99),"0")</f>
        <v>0.296875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18.518518518518519</v>
      </c>
      <c r="Y102" s="771">
        <f>IFERROR(Y99/H99,"0")+IFERROR(Y100/H100,"0")+IFERROR(Y101/H101,"0")</f>
        <v>19</v>
      </c>
      <c r="Z102" s="771">
        <f>IFERROR(IF(Z99="",0,Z99),"0")+IFERROR(IF(Z100="",0,Z100),"0")+IFERROR(IF(Z101="",0,Z101),"0")</f>
        <v>0.36062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200</v>
      </c>
      <c r="Y103" s="771">
        <f>IFERROR(SUM(Y99:Y101),"0")</f>
        <v>205.20000000000002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491.4</v>
      </c>
      <c r="Y107" s="770">
        <f t="shared" si="26"/>
        <v>491.40000000000003</v>
      </c>
      <c r="Z107" s="36">
        <f>IFERROR(IF(Y107=0,"",ROUNDUP(Y107/H107,0)*0.00651),"")</f>
        <v>1.18482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537.2639999999999</v>
      </c>
      <c r="BN107" s="64">
        <f t="shared" si="28"/>
        <v>537.26400000000001</v>
      </c>
      <c r="BO107" s="64">
        <f t="shared" si="29"/>
        <v>0.99999999999999989</v>
      </c>
      <c r="BP107" s="64">
        <f t="shared" si="30"/>
        <v>1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50</v>
      </c>
      <c r="Y108" s="770">
        <f t="shared" si="26"/>
        <v>51.48</v>
      </c>
      <c r="Z108" s="36">
        <f>IFERROR(IF(Y108=0,"",ROUNDUP(Y108/H108,0)*0.00651),"")</f>
        <v>0.16925999999999999</v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56.515151515151516</v>
      </c>
      <c r="BN108" s="64">
        <f t="shared" si="28"/>
        <v>58.187999999999995</v>
      </c>
      <c r="BO108" s="64">
        <f t="shared" si="29"/>
        <v>0.13875013875013875</v>
      </c>
      <c r="BP108" s="64">
        <f t="shared" si="30"/>
        <v>0.14285714285714288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207.25252525252523</v>
      </c>
      <c r="Y111" s="771">
        <f>IFERROR(Y105/H105,"0")+IFERROR(Y106/H106,"0")+IFERROR(Y107/H107,"0")+IFERROR(Y108/H108,"0")+IFERROR(Y109/H109,"0")+IFERROR(Y110/H110,"0")</f>
        <v>208</v>
      </c>
      <c r="Z111" s="771">
        <f>IFERROR(IF(Z105="",0,Z105),"0")+IFERROR(IF(Z106="",0,Z106),"0")+IFERROR(IF(Z107="",0,Z107),"0")+IFERROR(IF(Z108="",0,Z108),"0")+IFERROR(IF(Z109="",0,Z109),"0")+IFERROR(IF(Z110="",0,Z110),"0")</f>
        <v>1.35408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541.4</v>
      </c>
      <c r="Y112" s="771">
        <f>IFERROR(SUM(Y105:Y110),"0")</f>
        <v>542.88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200</v>
      </c>
      <c r="Y115" s="770">
        <f>IFERROR(IF(X115="",0,CEILING((X115/$H115),1)*$H115),"")</f>
        <v>205.20000000000002</v>
      </c>
      <c r="Z115" s="36">
        <f>IFERROR(IF(Y115=0,"",ROUNDUP(Y115/H115,0)*0.01898),"")</f>
        <v>0.36062</v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208.05555555555554</v>
      </c>
      <c r="BN115" s="64">
        <f>IFERROR(Y115*I115/H115,"0")</f>
        <v>213.46499999999997</v>
      </c>
      <c r="BO115" s="64">
        <f>IFERROR(1/J115*(X115/H115),"0")</f>
        <v>0.28935185185185186</v>
      </c>
      <c r="BP115" s="64">
        <f>IFERROR(1/J115*(Y115/H115),"0")</f>
        <v>0.296875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135</v>
      </c>
      <c r="Y117" s="770">
        <f>IFERROR(IF(X117="",0,CEILING((X117/$H117),1)*$H117),"")</f>
        <v>135</v>
      </c>
      <c r="Z117" s="36">
        <f>IFERROR(IF(Y117=0,"",ROUNDUP(Y117/H117,0)*0.00902),"")</f>
        <v>0.32472000000000001</v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142.56</v>
      </c>
      <c r="BN117" s="64">
        <f>IFERROR(Y117*I117/H117,"0")</f>
        <v>142.56</v>
      </c>
      <c r="BO117" s="64">
        <f>IFERROR(1/J117*(X117/H117),"0")</f>
        <v>0.27272727272727271</v>
      </c>
      <c r="BP117" s="64">
        <f>IFERROR(1/J117*(Y117/H117),"0")</f>
        <v>0.27272727272727271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54.518518518518519</v>
      </c>
      <c r="Y120" s="771">
        <f>IFERROR(Y115/H115,"0")+IFERROR(Y116/H116,"0")+IFERROR(Y117/H117,"0")+IFERROR(Y118/H118,"0")+IFERROR(Y119/H119,"0")</f>
        <v>55</v>
      </c>
      <c r="Z120" s="771">
        <f>IFERROR(IF(Z115="",0,Z115),"0")+IFERROR(IF(Z116="",0,Z116),"0")+IFERROR(IF(Z117="",0,Z117),"0")+IFERROR(IF(Z118="",0,Z118),"0")+IFERROR(IF(Z119="",0,Z119),"0")</f>
        <v>0.68534000000000006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335</v>
      </c>
      <c r="Y121" s="771">
        <f>IFERROR(SUM(Y115:Y119),"0")</f>
        <v>340.20000000000005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150</v>
      </c>
      <c r="Y123" s="770">
        <f>IFERROR(IF(X123="",0,CEILING((X123/$H123),1)*$H123),"")</f>
        <v>151.20000000000002</v>
      </c>
      <c r="Z123" s="36">
        <f>IFERROR(IF(Y123=0,"",ROUNDUP(Y123/H123,0)*0.01898),"")</f>
        <v>0.26572000000000001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156.04166666666666</v>
      </c>
      <c r="BN123" s="64">
        <f>IFERROR(Y123*I123/H123,"0")</f>
        <v>157.29000000000002</v>
      </c>
      <c r="BO123" s="64">
        <f>IFERROR(1/J123*(X123/H123),"0")</f>
        <v>0.21701388888888887</v>
      </c>
      <c r="BP123" s="64">
        <f>IFERROR(1/J123*(Y123/H123),"0")</f>
        <v>0.21875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13.888888888888888</v>
      </c>
      <c r="Y126" s="771">
        <f>IFERROR(Y123/H123,"0")+IFERROR(Y124/H124,"0")+IFERROR(Y125/H125,"0")</f>
        <v>14</v>
      </c>
      <c r="Z126" s="771">
        <f>IFERROR(IF(Z123="",0,Z123),"0")+IFERROR(IF(Z124="",0,Z124),"0")+IFERROR(IF(Z125="",0,Z125),"0")</f>
        <v>0.26572000000000001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150</v>
      </c>
      <c r="Y127" s="771">
        <f>IFERROR(SUM(Y123:Y125),"0")</f>
        <v>151.20000000000002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491.4</v>
      </c>
      <c r="Y133" s="770">
        <f t="shared" si="31"/>
        <v>491.40000000000003</v>
      </c>
      <c r="Z133" s="36">
        <f>IFERROR(IF(Y133=0,"",ROUNDUP(Y133/H133,0)*0.00651),"")</f>
        <v>1.18482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537.2639999999999</v>
      </c>
      <c r="BN133" s="64">
        <f t="shared" si="33"/>
        <v>537.26400000000001</v>
      </c>
      <c r="BO133" s="64">
        <f t="shared" si="34"/>
        <v>0.99999999999999989</v>
      </c>
      <c r="BP133" s="64">
        <f t="shared" si="35"/>
        <v>1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241.52380952380949</v>
      </c>
      <c r="Y136" s="771">
        <f>IFERROR(Y129/H129,"0")+IFERROR(Y130/H130,"0")+IFERROR(Y131/H131,"0")+IFERROR(Y132/H132,"0")+IFERROR(Y133/H133,"0")+IFERROR(Y134/H134,"0")+IFERROR(Y135/H135,"0")</f>
        <v>242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2.32362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991.4</v>
      </c>
      <c r="Y137" s="771">
        <f>IFERROR(SUM(Y129:Y135),"0")</f>
        <v>995.40000000000009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50</v>
      </c>
      <c r="Y145" s="770">
        <f>IFERROR(IF(X145="",0,CEILING((X145/$H145),1)*$H145),"")</f>
        <v>54</v>
      </c>
      <c r="Z145" s="36">
        <f>IFERROR(IF(Y145=0,"",ROUNDUP(Y145/H145,0)*0.01196),"")</f>
        <v>0.1196</v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67.037037037037038</v>
      </c>
      <c r="BN145" s="64">
        <f>IFERROR(Y145*I145/H145,"0")</f>
        <v>72.400000000000006</v>
      </c>
      <c r="BO145" s="64">
        <f>IFERROR(1/J145*(X145/H145),"0")</f>
        <v>8.9031339031339043E-2</v>
      </c>
      <c r="BP145" s="64">
        <f>IFERROR(1/J145*(Y145/H145),"0")</f>
        <v>9.6153846153846159E-2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9.2592592592592595</v>
      </c>
      <c r="Y148" s="771">
        <f>IFERROR(Y145/H145,"0")+IFERROR(Y146/H146,"0")+IFERROR(Y147/H147,"0")</f>
        <v>10</v>
      </c>
      <c r="Z148" s="771">
        <f>IFERROR(IF(Z145="",0,Z145),"0")+IFERROR(IF(Z146="",0,Z146),"0")+IFERROR(IF(Z147="",0,Z147),"0")</f>
        <v>0.1196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50</v>
      </c>
      <c r="Y149" s="771">
        <f>IFERROR(SUM(Y145:Y147),"0")</f>
        <v>54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100</v>
      </c>
      <c r="Y220" s="770">
        <f t="shared" si="46"/>
        <v>101.39999999999999</v>
      </c>
      <c r="Z220" s="36">
        <f>IFERROR(IF(Y220=0,"",ROUNDUP(Y220/H220,0)*0.01898),"")</f>
        <v>0.24674000000000001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106.65384615384617</v>
      </c>
      <c r="BN220" s="64">
        <f t="shared" si="48"/>
        <v>108.14700000000001</v>
      </c>
      <c r="BO220" s="64">
        <f t="shared" si="49"/>
        <v>0.20032051282051283</v>
      </c>
      <c r="BP220" s="64">
        <f t="shared" si="50"/>
        <v>0.203125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100</v>
      </c>
      <c r="Y221" s="770">
        <f t="shared" si="46"/>
        <v>105.3</v>
      </c>
      <c r="Z221" s="36">
        <f>IFERROR(IF(Y221=0,"",ROUNDUP(Y221/H221,0)*0.01898),"")</f>
        <v>0.24674000000000001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106.1851851851852</v>
      </c>
      <c r="BN221" s="64">
        <f t="shared" si="48"/>
        <v>111.81300000000002</v>
      </c>
      <c r="BO221" s="64">
        <f t="shared" si="49"/>
        <v>0.19290123456790123</v>
      </c>
      <c r="BP221" s="64">
        <f t="shared" si="50"/>
        <v>0.203125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100</v>
      </c>
      <c r="Y223" s="770">
        <f t="shared" si="46"/>
        <v>100.8</v>
      </c>
      <c r="Z223" s="36">
        <f t="shared" ref="Z223:Z229" si="51">IFERROR(IF(Y223=0,"",ROUNDUP(Y223/H223,0)*0.00651),"")</f>
        <v>0.27342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111.25</v>
      </c>
      <c r="BN223" s="64">
        <f t="shared" si="48"/>
        <v>112.13999999999999</v>
      </c>
      <c r="BO223" s="64">
        <f t="shared" si="49"/>
        <v>0.22893772893772898</v>
      </c>
      <c r="BP223" s="64">
        <f t="shared" si="50"/>
        <v>0.23076923076923078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200</v>
      </c>
      <c r="Y226" s="770">
        <f t="shared" si="46"/>
        <v>201.6</v>
      </c>
      <c r="Z226" s="36">
        <f t="shared" si="51"/>
        <v>0.54683999999999999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221</v>
      </c>
      <c r="BN226" s="64">
        <f t="shared" si="48"/>
        <v>222.768</v>
      </c>
      <c r="BO226" s="64">
        <f t="shared" si="49"/>
        <v>0.45787545787545797</v>
      </c>
      <c r="BP226" s="64">
        <f t="shared" si="50"/>
        <v>0.46153846153846156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150</v>
      </c>
      <c r="Y229" s="770">
        <f t="shared" si="46"/>
        <v>151.19999999999999</v>
      </c>
      <c r="Z229" s="36">
        <f t="shared" si="51"/>
        <v>0.41012999999999999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166.125</v>
      </c>
      <c r="BN229" s="64">
        <f t="shared" si="48"/>
        <v>167.45400000000001</v>
      </c>
      <c r="BO229" s="64">
        <f t="shared" si="49"/>
        <v>0.34340659340659341</v>
      </c>
      <c r="BP229" s="64">
        <f t="shared" si="50"/>
        <v>0.3461538461538462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295.99952516619186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299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2.2707100000000002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850</v>
      </c>
      <c r="Y231" s="771">
        <f>IFERROR(SUM(Y219:Y229),"0")</f>
        <v>861.90000000000009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50</v>
      </c>
      <c r="Y297" s="770">
        <f t="shared" ref="Y297:Y302" si="72">IFERROR(IF(X297="",0,CEILING((X297/$H297),1)*$H297),"")</f>
        <v>52</v>
      </c>
      <c r="Z297" s="36">
        <f>IFERROR(IF(Y297=0,"",ROUNDUP(Y297/H297,0)*0.01196),"")</f>
        <v>0.15548000000000001</v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55.1</v>
      </c>
      <c r="BN297" s="64">
        <f t="shared" ref="BN297:BN302" si="74">IFERROR(Y297*I297/H297,"0")</f>
        <v>57.304000000000002</v>
      </c>
      <c r="BO297" s="64">
        <f t="shared" ref="BO297:BO302" si="75">IFERROR(1/J297*(X297/H297),"0")</f>
        <v>0.1201923076923077</v>
      </c>
      <c r="BP297" s="64">
        <f t="shared" ref="BP297:BP302" si="76">IFERROR(1/J297*(Y297/H297),"0")</f>
        <v>0.125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12.5</v>
      </c>
      <c r="Y303" s="771">
        <f>IFERROR(Y297/H297,"0")+IFERROR(Y298/H298,"0")+IFERROR(Y299/H299,"0")+IFERROR(Y300/H300,"0")+IFERROR(Y301/H301,"0")+IFERROR(Y302/H302,"0")</f>
        <v>13</v>
      </c>
      <c r="Z303" s="771">
        <f>IFERROR(IF(Z297="",0,Z297),"0")+IFERROR(IF(Z298="",0,Z298),"0")+IFERROR(IF(Z299="",0,Z299),"0")+IFERROR(IF(Z300="",0,Z300),"0")+IFERROR(IF(Z301="",0,Z301),"0")+IFERROR(IF(Z302="",0,Z302),"0")</f>
        <v>0.15548000000000001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50</v>
      </c>
      <c r="Y304" s="771">
        <f>IFERROR(SUM(Y297:Y302),"0")</f>
        <v>52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50</v>
      </c>
      <c r="Y367" s="770">
        <f>IFERROR(IF(X367="",0,CEILING((X367/$H367),1)*$H367),"")</f>
        <v>50.400000000000006</v>
      </c>
      <c r="Z367" s="36">
        <f>IFERROR(IF(Y367=0,"",ROUNDUP(Y367/H367,0)*0.00902),"")</f>
        <v>0.10824</v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53.214285714285715</v>
      </c>
      <c r="BN367" s="64">
        <f>IFERROR(Y367*I367/H367,"0")</f>
        <v>53.64</v>
      </c>
      <c r="BO367" s="64">
        <f>IFERROR(1/J367*(X367/H367),"0")</f>
        <v>9.0187590187590191E-2</v>
      </c>
      <c r="BP367" s="64">
        <f>IFERROR(1/J367*(Y367/H367),"0")</f>
        <v>9.0909090909090912E-2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11.904761904761905</v>
      </c>
      <c r="Y370" s="771">
        <f>IFERROR(Y366/H366,"0")+IFERROR(Y367/H367,"0")+IFERROR(Y368/H368,"0")+IFERROR(Y369/H369,"0")</f>
        <v>12</v>
      </c>
      <c r="Z370" s="771">
        <f>IFERROR(IF(Z366="",0,Z366),"0")+IFERROR(IF(Z367="",0,Z367),"0")+IFERROR(IF(Z368="",0,Z368),"0")+IFERROR(IF(Z369="",0,Z369),"0")</f>
        <v>0.10824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50</v>
      </c>
      <c r="Y371" s="771">
        <f>IFERROR(SUM(Y366:Y369),"0")</f>
        <v>50.400000000000006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200</v>
      </c>
      <c r="Y373" s="770">
        <f t="shared" ref="Y373:Y378" si="82">IFERROR(IF(X373="",0,CEILING((X373/$H373),1)*$H373),"")</f>
        <v>202.79999999999998</v>
      </c>
      <c r="Z373" s="36">
        <f>IFERROR(IF(Y373=0,"",ROUNDUP(Y373/H373,0)*0.01898),"")</f>
        <v>0.49348000000000003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213.15384615384619</v>
      </c>
      <c r="BN373" s="64">
        <f t="shared" ref="BN373:BN378" si="84">IFERROR(Y373*I373/H373,"0")</f>
        <v>216.13799999999998</v>
      </c>
      <c r="BO373" s="64">
        <f t="shared" ref="BO373:BO378" si="85">IFERROR(1/J373*(X373/H373),"0")</f>
        <v>0.40064102564102566</v>
      </c>
      <c r="BP373" s="64">
        <f t="shared" ref="BP373:BP378" si="86">IFERROR(1/J373*(Y373/H373),"0")</f>
        <v>0.40625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25.641025641025642</v>
      </c>
      <c r="Y379" s="771">
        <f>IFERROR(Y373/H373,"0")+IFERROR(Y374/H374,"0")+IFERROR(Y375/H375,"0")+IFERROR(Y376/H376,"0")+IFERROR(Y377/H377,"0")+IFERROR(Y378/H378,"0")</f>
        <v>26</v>
      </c>
      <c r="Z379" s="771">
        <f>IFERROR(IF(Z373="",0,Z373),"0")+IFERROR(IF(Z374="",0,Z374),"0")+IFERROR(IF(Z375="",0,Z375),"0")+IFERROR(IF(Z376="",0,Z376),"0")+IFERROR(IF(Z377="",0,Z377),"0")+IFERROR(IF(Z378="",0,Z378),"0")</f>
        <v>0.49348000000000003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200</v>
      </c>
      <c r="Y380" s="771">
        <f>IFERROR(SUM(Y373:Y378),"0")</f>
        <v>202.79999999999998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400</v>
      </c>
      <c r="Y383" s="770">
        <f>IFERROR(IF(X383="",0,CEILING((X383/$H383),1)*$H383),"")</f>
        <v>405.59999999999997</v>
      </c>
      <c r="Z383" s="36">
        <f>IFERROR(IF(Y383=0,"",ROUNDUP(Y383/H383,0)*0.01898),"")</f>
        <v>0.98696000000000006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426.6153846153847</v>
      </c>
      <c r="BN383" s="64">
        <f>IFERROR(Y383*I383/H383,"0")</f>
        <v>432.58800000000002</v>
      </c>
      <c r="BO383" s="64">
        <f>IFERROR(1/J383*(X383/H383),"0")</f>
        <v>0.80128205128205132</v>
      </c>
      <c r="BP383" s="64">
        <f>IFERROR(1/J383*(Y383/H383),"0")</f>
        <v>0.8125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51.282051282051285</v>
      </c>
      <c r="Y386" s="771">
        <f>IFERROR(Y382/H382,"0")+IFERROR(Y383/H383,"0")+IFERROR(Y384/H384,"0")+IFERROR(Y385/H385,"0")</f>
        <v>52</v>
      </c>
      <c r="Z386" s="771">
        <f>IFERROR(IF(Z382="",0,Z382),"0")+IFERROR(IF(Z383="",0,Z383),"0")+IFERROR(IF(Z384="",0,Z384),"0")+IFERROR(IF(Z385="",0,Z385),"0")</f>
        <v>0.98696000000000006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400</v>
      </c>
      <c r="Y387" s="771">
        <f>IFERROR(SUM(Y382:Y385),"0")</f>
        <v>405.59999999999997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200</v>
      </c>
      <c r="Y408" s="770">
        <f>IFERROR(IF(X408="",0,CEILING((X408/$H408),1)*$H408),"")</f>
        <v>201.60000000000002</v>
      </c>
      <c r="Z408" s="36">
        <f>IFERROR(IF(Y408=0,"",ROUNDUP(Y408/H408,0)*0.00651),"")</f>
        <v>0.62495999999999996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223.99999999999997</v>
      </c>
      <c r="BN408" s="64">
        <f>IFERROR(Y408*I408/H408,"0")</f>
        <v>225.792</v>
      </c>
      <c r="BO408" s="64">
        <f>IFERROR(1/J408*(X408/H408),"0")</f>
        <v>0.52328623757195192</v>
      </c>
      <c r="BP408" s="64">
        <f>IFERROR(1/J408*(Y408/H408),"0")</f>
        <v>0.52747252747252749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100</v>
      </c>
      <c r="Y409" s="770">
        <f>IFERROR(IF(X409="",0,CEILING((X409/$H409),1)*$H409),"")</f>
        <v>100.80000000000001</v>
      </c>
      <c r="Z409" s="36">
        <f>IFERROR(IF(Y409=0,"",ROUNDUP(Y409/H409,0)*0.00651),"")</f>
        <v>0.31247999999999998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111.42857142857143</v>
      </c>
      <c r="BN409" s="64">
        <f>IFERROR(Y409*I409/H409,"0")</f>
        <v>112.32000000000001</v>
      </c>
      <c r="BO409" s="64">
        <f>IFERROR(1/J409*(X409/H409),"0")</f>
        <v>0.26164311878597596</v>
      </c>
      <c r="BP409" s="64">
        <f>IFERROR(1/J409*(Y409/H409),"0")</f>
        <v>0.26373626373626374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142.85714285714286</v>
      </c>
      <c r="Y410" s="771">
        <f>IFERROR(Y407/H407,"0")+IFERROR(Y408/H408,"0")+IFERROR(Y409/H409,"0")</f>
        <v>144</v>
      </c>
      <c r="Z410" s="771">
        <f>IFERROR(IF(Z407="",0,Z407),"0")+IFERROR(IF(Z408="",0,Z408),"0")+IFERROR(IF(Z409="",0,Z409),"0")</f>
        <v>0.93743999999999994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300</v>
      </c>
      <c r="Y411" s="771">
        <f>IFERROR(SUM(Y407:Y409),"0")</f>
        <v>302.40000000000003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1200</v>
      </c>
      <c r="Y415" s="770">
        <f t="shared" ref="Y415:Y424" si="87">IFERROR(IF(X415="",0,CEILING((X415/$H415),1)*$H415),"")</f>
        <v>1200</v>
      </c>
      <c r="Z415" s="36">
        <f>IFERROR(IF(Y415=0,"",ROUNDUP(Y415/H415,0)*0.02039),"")</f>
        <v>1.6311999999999998</v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1238.4000000000001</v>
      </c>
      <c r="BN415" s="64">
        <f t="shared" ref="BN415:BN424" si="89">IFERROR(Y415*I415/H415,"0")</f>
        <v>1238.4000000000001</v>
      </c>
      <c r="BO415" s="64">
        <f t="shared" ref="BO415:BO424" si="90">IFERROR(1/J415*(X415/H415),"0")</f>
        <v>1.6666666666666665</v>
      </c>
      <c r="BP415" s="64">
        <f t="shared" ref="BP415:BP424" si="91">IFERROR(1/J415*(Y415/H415),"0")</f>
        <v>1.6666666666666665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1000</v>
      </c>
      <c r="Y419" s="770">
        <f t="shared" si="87"/>
        <v>1005</v>
      </c>
      <c r="Z419" s="36">
        <f>IFERROR(IF(Y419=0,"",ROUNDUP(Y419/H419,0)*0.02039),"")</f>
        <v>1.3661299999999998</v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147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2.9973299999999998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2200</v>
      </c>
      <c r="Y426" s="771">
        <f>IFERROR(SUM(Y415:Y424),"0")</f>
        <v>2205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720</v>
      </c>
      <c r="Y428" s="770">
        <f>IFERROR(IF(X428="",0,CEILING((X428/$H428),1)*$H428),"")</f>
        <v>720</v>
      </c>
      <c r="Z428" s="36">
        <f>IFERROR(IF(Y428=0,"",ROUNDUP(Y428/H428,0)*0.02175),"")</f>
        <v>1.044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743.04000000000008</v>
      </c>
      <c r="BN428" s="64">
        <f>IFERROR(Y428*I428/H428,"0")</f>
        <v>743.04000000000008</v>
      </c>
      <c r="BO428" s="64">
        <f>IFERROR(1/J428*(X428/H428),"0")</f>
        <v>1</v>
      </c>
      <c r="BP428" s="64">
        <f>IFERROR(1/J428*(Y428/H428),"0")</f>
        <v>1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48</v>
      </c>
      <c r="Y430" s="771">
        <f>IFERROR(Y428/H428,"0")+IFERROR(Y429/H429,"0")</f>
        <v>48</v>
      </c>
      <c r="Z430" s="771">
        <f>IFERROR(IF(Z428="",0,Z428),"0")+IFERROR(IF(Z429="",0,Z429),"0")</f>
        <v>1.044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720</v>
      </c>
      <c r="Y431" s="771">
        <f>IFERROR(SUM(Y428:Y429),"0")</f>
        <v>720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50</v>
      </c>
      <c r="Y454" s="770">
        <f>IFERROR(IF(X454="",0,CEILING((X454/$H454),1)*$H454),"")</f>
        <v>52.56</v>
      </c>
      <c r="Z454" s="36">
        <f>IFERROR(IF(Y454=0,"",ROUNDUP(Y454/H454,0)*0.00902),"")</f>
        <v>0.10824</v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53.082191780821923</v>
      </c>
      <c r="BN454" s="64">
        <f>IFERROR(Y454*I454/H454,"0")</f>
        <v>55.800000000000004</v>
      </c>
      <c r="BO454" s="64">
        <f>IFERROR(1/J454*(X454/H454),"0")</f>
        <v>8.6481250864812509E-2</v>
      </c>
      <c r="BP454" s="64">
        <f>IFERROR(1/J454*(Y454/H454),"0")</f>
        <v>9.0909090909090912E-2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11.415525114155251</v>
      </c>
      <c r="Y456" s="771">
        <f>IFERROR(Y454/H454,"0")+IFERROR(Y455/H455,"0")</f>
        <v>12</v>
      </c>
      <c r="Z456" s="771">
        <f>IFERROR(IF(Z454="",0,Z454),"0")+IFERROR(IF(Z455="",0,Z455),"0")</f>
        <v>0.10824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50</v>
      </c>
      <c r="Y457" s="771">
        <f>IFERROR(SUM(Y454:Y455),"0")</f>
        <v>52.56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1500</v>
      </c>
      <c r="Y459" s="770">
        <f>IFERROR(IF(X459="",0,CEILING((X459/$H459),1)*$H459),"")</f>
        <v>1503</v>
      </c>
      <c r="Z459" s="36">
        <f>IFERROR(IF(Y459=0,"",ROUNDUP(Y459/H459,0)*0.01898),"")</f>
        <v>3.1696599999999999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1586.5</v>
      </c>
      <c r="BN459" s="64">
        <f>IFERROR(Y459*I459/H459,"0")</f>
        <v>1589.673</v>
      </c>
      <c r="BO459" s="64">
        <f>IFERROR(1/J459*(X459/H459),"0")</f>
        <v>2.6041666666666665</v>
      </c>
      <c r="BP459" s="64">
        <f>IFERROR(1/J459*(Y459/H459),"0")</f>
        <v>2.609375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200</v>
      </c>
      <c r="Y461" s="770">
        <f>IFERROR(IF(X461="",0,CEILING((X461/$H461),1)*$H461),"")</f>
        <v>201.6</v>
      </c>
      <c r="Z461" s="36">
        <f>IFERROR(IF(Y461=0,"",ROUNDUP(Y461/H461,0)*0.00651),"")</f>
        <v>0.54683999999999999</v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222.00000000000003</v>
      </c>
      <c r="BN461" s="64">
        <f>IFERROR(Y461*I461/H461,"0")</f>
        <v>223.77600000000001</v>
      </c>
      <c r="BO461" s="64">
        <f>IFERROR(1/J461*(X461/H461),"0")</f>
        <v>0.45787545787545797</v>
      </c>
      <c r="BP461" s="64">
        <f>IFERROR(1/J461*(Y461/H461),"0")</f>
        <v>0.46153846153846156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250</v>
      </c>
      <c r="Y464" s="771">
        <f>IFERROR(Y459/H459,"0")+IFERROR(Y460/H460,"0")+IFERROR(Y461/H461,"0")+IFERROR(Y462/H462,"0")+IFERROR(Y463/H463,"0")</f>
        <v>251</v>
      </c>
      <c r="Z464" s="771">
        <f>IFERROR(IF(Z459="",0,Z459),"0")+IFERROR(IF(Z460="",0,Z460),"0")+IFERROR(IF(Z461="",0,Z461),"0")+IFERROR(IF(Z462="",0,Z462),"0")+IFERROR(IF(Z463="",0,Z463),"0")</f>
        <v>3.7164999999999999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1700</v>
      </c>
      <c r="Y465" s="771">
        <f>IFERROR(SUM(Y459:Y463),"0")</f>
        <v>1704.6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1500</v>
      </c>
      <c r="Y542" s="770">
        <f t="shared" si="103"/>
        <v>1504.8000000000002</v>
      </c>
      <c r="Z542" s="36">
        <f t="shared" si="104"/>
        <v>3.4085999999999999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1602.2727272727273</v>
      </c>
      <c r="BN542" s="64">
        <f t="shared" si="106"/>
        <v>1607.3999999999999</v>
      </c>
      <c r="BO542" s="64">
        <f t="shared" si="107"/>
        <v>2.7316433566433567</v>
      </c>
      <c r="BP542" s="64">
        <f t="shared" si="108"/>
        <v>2.7403846153846154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1500</v>
      </c>
      <c r="Y544" s="770">
        <f t="shared" si="103"/>
        <v>1504.8000000000002</v>
      </c>
      <c r="Z544" s="36">
        <f t="shared" si="104"/>
        <v>3.4085999999999999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1602.2727272727273</v>
      </c>
      <c r="BN544" s="64">
        <f t="shared" si="106"/>
        <v>1607.3999999999999</v>
      </c>
      <c r="BO544" s="64">
        <f t="shared" si="107"/>
        <v>2.7316433566433567</v>
      </c>
      <c r="BP544" s="64">
        <f t="shared" si="108"/>
        <v>2.7403846153846154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400</v>
      </c>
      <c r="Y550" s="770">
        <f t="shared" si="103"/>
        <v>403.2</v>
      </c>
      <c r="Z550" s="36">
        <f>IFERROR(IF(Y550=0,"",ROUNDUP(Y550/H550,0)*0.00937),"")</f>
        <v>0.78708</v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580</v>
      </c>
      <c r="BN550" s="64">
        <f t="shared" si="106"/>
        <v>584.64</v>
      </c>
      <c r="BO550" s="64">
        <f t="shared" si="107"/>
        <v>0.69444444444444453</v>
      </c>
      <c r="BP550" s="64">
        <f t="shared" si="108"/>
        <v>0.7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651.5151515151515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654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7.6042799999999993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3400</v>
      </c>
      <c r="Y555" s="771">
        <f>IFERROR(SUM(Y539:Y553),"0")</f>
        <v>3412.8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1500</v>
      </c>
      <c r="Y557" s="770">
        <f>IFERROR(IF(X557="",0,CEILING((X557/$H557),1)*$H557),"")</f>
        <v>1504.8000000000002</v>
      </c>
      <c r="Z557" s="36">
        <f>IFERROR(IF(Y557=0,"",ROUNDUP(Y557/H557,0)*0.01196),"")</f>
        <v>3.4085999999999999</v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1602.2727272727273</v>
      </c>
      <c r="BN557" s="64">
        <f>IFERROR(Y557*I557/H557,"0")</f>
        <v>1607.3999999999999</v>
      </c>
      <c r="BO557" s="64">
        <f>IFERROR(1/J557*(X557/H557),"0")</f>
        <v>2.7316433566433567</v>
      </c>
      <c r="BP557" s="64">
        <f>IFERROR(1/J557*(Y557/H557),"0")</f>
        <v>2.7403846153846154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284.09090909090907</v>
      </c>
      <c r="Y560" s="771">
        <f>IFERROR(Y557/H557,"0")+IFERROR(Y558/H558,"0")+IFERROR(Y559/H559,"0")</f>
        <v>285</v>
      </c>
      <c r="Z560" s="771">
        <f>IFERROR(IF(Z557="",0,Z557),"0")+IFERROR(IF(Z558="",0,Z558),"0")+IFERROR(IF(Z559="",0,Z559),"0")</f>
        <v>3.4085999999999999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1500</v>
      </c>
      <c r="Y561" s="771">
        <f>IFERROR(SUM(Y557:Y559),"0")</f>
        <v>1504.8000000000002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500</v>
      </c>
      <c r="Y565" s="770">
        <f t="shared" si="109"/>
        <v>501.6</v>
      </c>
      <c r="Z565" s="36">
        <f>IFERROR(IF(Y565=0,"",ROUNDUP(Y565/H565,0)*0.01196),"")</f>
        <v>1.1362000000000001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534.09090909090912</v>
      </c>
      <c r="BN565" s="64">
        <f t="shared" si="111"/>
        <v>535.79999999999995</v>
      </c>
      <c r="BO565" s="64">
        <f t="shared" si="112"/>
        <v>0.91054778554778548</v>
      </c>
      <c r="BP565" s="64">
        <f t="shared" si="113"/>
        <v>0.91346153846153855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94.696969696969688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95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1.1362000000000001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500</v>
      </c>
      <c r="Y578" s="771">
        <f>IFERROR(SUM(Y563:Y576),"0")</f>
        <v>501.6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50</v>
      </c>
      <c r="Y597" s="770">
        <f>IFERROR(IF(X597="",0,CEILING((X597/$H597),1)*$H597),"")</f>
        <v>50.400000000000006</v>
      </c>
      <c r="Z597" s="36">
        <f>IFERROR(IF(Y597=0,"",ROUNDUP(Y597/H597,0)*0.00937),"")</f>
        <v>0.11244</v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52.5</v>
      </c>
      <c r="BN597" s="64">
        <f>IFERROR(Y597*I597/H597,"0")</f>
        <v>52.920000000000009</v>
      </c>
      <c r="BO597" s="64">
        <f>IFERROR(1/J597*(X597/H597),"0")</f>
        <v>9.9206349206349215E-2</v>
      </c>
      <c r="BP597" s="64">
        <f>IFERROR(1/J597*(Y597/H597),"0")</f>
        <v>0.1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11.904761904761905</v>
      </c>
      <c r="Y598" s="771">
        <f>IFERROR(Y597/H597,"0")</f>
        <v>12</v>
      </c>
      <c r="Z598" s="771">
        <f>IFERROR(IF(Z597="",0,Z597),"0")</f>
        <v>0.11244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50</v>
      </c>
      <c r="Y599" s="771">
        <f>IFERROR(SUM(Y597:Y597),"0")</f>
        <v>50.400000000000006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400</v>
      </c>
      <c r="Y631" s="770">
        <f t="shared" si="124"/>
        <v>405.59999999999997</v>
      </c>
      <c r="Z631" s="36">
        <f>IFERROR(IF(Y631=0,"",ROUNDUP(Y631/H631,0)*0.01898),"")</f>
        <v>0.98696000000000006</v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426.6153846153847</v>
      </c>
      <c r="BN631" s="64">
        <f t="shared" si="126"/>
        <v>432.58800000000002</v>
      </c>
      <c r="BO631" s="64">
        <f t="shared" si="127"/>
        <v>0.80128205128205132</v>
      </c>
      <c r="BP631" s="64">
        <f t="shared" si="128"/>
        <v>0.8125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51.282051282051285</v>
      </c>
      <c r="Y638" s="771">
        <f>IFERROR(Y630/H630,"0")+IFERROR(Y631/H631,"0")+IFERROR(Y632/H632,"0")+IFERROR(Y633/H633,"0")+IFERROR(Y634/H634,"0")+IFERROR(Y635/H635,"0")+IFERROR(Y636/H636,"0")+IFERROR(Y637/H637,"0")</f>
        <v>52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0.98696000000000006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400</v>
      </c>
      <c r="Y639" s="771">
        <f>IFERROR(SUM(Y630:Y637),"0")</f>
        <v>405.59999999999997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15009.8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15093.340000000002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16123.7414671721</v>
      </c>
      <c r="Y666" s="771">
        <f>IFERROR(SUM(BN22:BN662),"0")</f>
        <v>16215.184999999998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27</v>
      </c>
      <c r="Y667" s="38">
        <f>ROUNDUP(SUM(BP22:BP662),0)</f>
        <v>28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16798.741467172098</v>
      </c>
      <c r="Y668" s="771">
        <f>GrossWeightTotalR+PalletQtyTotalR*25</f>
        <v>16915.184999999998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2718.7180620833587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2734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31.933519999999998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324</v>
      </c>
      <c r="E675" s="46">
        <f>IFERROR(Y99*1,"0")+IFERROR(Y100*1,"0")+IFERROR(Y101*1,"0")+IFERROR(Y105*1,"0")+IFERROR(Y106*1,"0")+IFERROR(Y107*1,"0")+IFERROR(Y108*1,"0")+IFERROR(Y109*1,"0")+IFERROR(Y110*1,"0")</f>
        <v>748.08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1486.8000000000002</v>
      </c>
      <c r="G675" s="46">
        <f>IFERROR(Y145*1,"0")+IFERROR(Y146*1,"0")+IFERROR(Y147*1,"0")+IFERROR(Y151*1,"0")+IFERROR(Y152*1,"0")+IFERROR(Y156*1,"0")+IFERROR(Y157*1,"0")+IFERROR(Y158*1,"0")</f>
        <v>54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861.90000000000009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52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658.8</v>
      </c>
      <c r="W675" s="46">
        <f>IFERROR(Y403*1,"0")+IFERROR(Y407*1,"0")+IFERROR(Y408*1,"0")+IFERROR(Y409*1,"0")</f>
        <v>302.40000000000003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2925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1757.1599999999999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5419.2000000000007</v>
      </c>
      <c r="AE675" s="46">
        <f>IFERROR(Y593*1,"0")+IFERROR(Y597*1,"0")</f>
        <v>50.400000000000006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405.59999999999997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