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566D90-B253-4D03-BE87-50EC3CDE00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X484" i="1"/>
  <c r="W484" i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W475" i="1"/>
  <c r="X475" i="1" s="1"/>
  <c r="W474" i="1"/>
  <c r="X474" i="1" s="1"/>
  <c r="V472" i="1"/>
  <c r="V471" i="1"/>
  <c r="W470" i="1"/>
  <c r="X470" i="1" s="1"/>
  <c r="W469" i="1"/>
  <c r="V467" i="1"/>
  <c r="V466" i="1"/>
  <c r="W465" i="1"/>
  <c r="X465" i="1" s="1"/>
  <c r="W464" i="1"/>
  <c r="X463" i="1"/>
  <c r="W463" i="1"/>
  <c r="V459" i="1"/>
  <c r="V458" i="1"/>
  <c r="X457" i="1"/>
  <c r="W457" i="1"/>
  <c r="N457" i="1"/>
  <c r="W456" i="1"/>
  <c r="X456" i="1" s="1"/>
  <c r="N456" i="1"/>
  <c r="W455" i="1"/>
  <c r="V453" i="1"/>
  <c r="V452" i="1"/>
  <c r="X451" i="1"/>
  <c r="W451" i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X446" i="1" s="1"/>
  <c r="N446" i="1"/>
  <c r="V444" i="1"/>
  <c r="V443" i="1"/>
  <c r="X442" i="1"/>
  <c r="W442" i="1"/>
  <c r="N442" i="1"/>
  <c r="W441" i="1"/>
  <c r="N441" i="1"/>
  <c r="V439" i="1"/>
  <c r="V438" i="1"/>
  <c r="W437" i="1"/>
  <c r="X437" i="1" s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X430" i="1"/>
  <c r="W430" i="1"/>
  <c r="N430" i="1"/>
  <c r="W429" i="1"/>
  <c r="N429" i="1"/>
  <c r="V425" i="1"/>
  <c r="V424" i="1"/>
  <c r="W423" i="1"/>
  <c r="X423" i="1" s="1"/>
  <c r="X424" i="1" s="1"/>
  <c r="V421" i="1"/>
  <c r="V420" i="1"/>
  <c r="W419" i="1"/>
  <c r="W420" i="1" s="1"/>
  <c r="V417" i="1"/>
  <c r="V416" i="1"/>
  <c r="W415" i="1"/>
  <c r="X415" i="1" s="1"/>
  <c r="X416" i="1" s="1"/>
  <c r="V413" i="1"/>
  <c r="V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X407" i="1"/>
  <c r="W407" i="1"/>
  <c r="N407" i="1"/>
  <c r="W406" i="1"/>
  <c r="X406" i="1" s="1"/>
  <c r="N406" i="1"/>
  <c r="W405" i="1"/>
  <c r="X405" i="1" s="1"/>
  <c r="N405" i="1"/>
  <c r="V403" i="1"/>
  <c r="V402" i="1"/>
  <c r="W401" i="1"/>
  <c r="X401" i="1" s="1"/>
  <c r="N401" i="1"/>
  <c r="W400" i="1"/>
  <c r="N400" i="1"/>
  <c r="V397" i="1"/>
  <c r="V396" i="1"/>
  <c r="W395" i="1"/>
  <c r="X395" i="1" s="1"/>
  <c r="W394" i="1"/>
  <c r="X394" i="1" s="1"/>
  <c r="W393" i="1"/>
  <c r="X393" i="1" s="1"/>
  <c r="W392" i="1"/>
  <c r="V390" i="1"/>
  <c r="V389" i="1"/>
  <c r="W388" i="1"/>
  <c r="X388" i="1" s="1"/>
  <c r="X389" i="1" s="1"/>
  <c r="N388" i="1"/>
  <c r="V386" i="1"/>
  <c r="V385" i="1"/>
  <c r="W384" i="1"/>
  <c r="X384" i="1" s="1"/>
  <c r="N384" i="1"/>
  <c r="X383" i="1"/>
  <c r="W383" i="1"/>
  <c r="N383" i="1"/>
  <c r="W382" i="1"/>
  <c r="X382" i="1" s="1"/>
  <c r="N382" i="1"/>
  <c r="W381" i="1"/>
  <c r="X381" i="1" s="1"/>
  <c r="N381" i="1"/>
  <c r="V379" i="1"/>
  <c r="V378" i="1"/>
  <c r="W377" i="1"/>
  <c r="X377" i="1" s="1"/>
  <c r="X376" i="1"/>
  <c r="W376" i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X368" i="1"/>
  <c r="W368" i="1"/>
  <c r="N368" i="1"/>
  <c r="W367" i="1"/>
  <c r="X367" i="1" s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X360" i="1" s="1"/>
  <c r="N360" i="1"/>
  <c r="V356" i="1"/>
  <c r="V355" i="1"/>
  <c r="W354" i="1"/>
  <c r="N354" i="1"/>
  <c r="V352" i="1"/>
  <c r="V351" i="1"/>
  <c r="X350" i="1"/>
  <c r="W350" i="1"/>
  <c r="N350" i="1"/>
  <c r="W349" i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X334" i="1" s="1"/>
  <c r="N334" i="1"/>
  <c r="V331" i="1"/>
  <c r="V330" i="1"/>
  <c r="X329" i="1"/>
  <c r="X330" i="1" s="1"/>
  <c r="W329" i="1"/>
  <c r="N329" i="1"/>
  <c r="V327" i="1"/>
  <c r="V326" i="1"/>
  <c r="W325" i="1"/>
  <c r="X325" i="1" s="1"/>
  <c r="N325" i="1"/>
  <c r="W324" i="1"/>
  <c r="V322" i="1"/>
  <c r="V321" i="1"/>
  <c r="W320" i="1"/>
  <c r="X320" i="1" s="1"/>
  <c r="N320" i="1"/>
  <c r="W319" i="1"/>
  <c r="X319" i="1" s="1"/>
  <c r="W318" i="1"/>
  <c r="X318" i="1" s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N308" i="1"/>
  <c r="W307" i="1"/>
  <c r="N307" i="1"/>
  <c r="V303" i="1"/>
  <c r="V302" i="1"/>
  <c r="W301" i="1"/>
  <c r="W302" i="1" s="1"/>
  <c r="N301" i="1"/>
  <c r="V299" i="1"/>
  <c r="V298" i="1"/>
  <c r="W297" i="1"/>
  <c r="W298" i="1" s="1"/>
  <c r="N297" i="1"/>
  <c r="V295" i="1"/>
  <c r="V294" i="1"/>
  <c r="W293" i="1"/>
  <c r="N293" i="1"/>
  <c r="V291" i="1"/>
  <c r="V290" i="1"/>
  <c r="W289" i="1"/>
  <c r="W290" i="1" s="1"/>
  <c r="N289" i="1"/>
  <c r="V286" i="1"/>
  <c r="V285" i="1"/>
  <c r="W284" i="1"/>
  <c r="X284" i="1" s="1"/>
  <c r="N284" i="1"/>
  <c r="W283" i="1"/>
  <c r="N283" i="1"/>
  <c r="V281" i="1"/>
  <c r="V280" i="1"/>
  <c r="W279" i="1"/>
  <c r="X279" i="1" s="1"/>
  <c r="N279" i="1"/>
  <c r="X278" i="1"/>
  <c r="W278" i="1"/>
  <c r="N278" i="1"/>
  <c r="W277" i="1"/>
  <c r="X277" i="1" s="1"/>
  <c r="N277" i="1"/>
  <c r="W276" i="1"/>
  <c r="X276" i="1" s="1"/>
  <c r="W275" i="1"/>
  <c r="X275" i="1" s="1"/>
  <c r="N275" i="1"/>
  <c r="X274" i="1"/>
  <c r="W274" i="1"/>
  <c r="N274" i="1"/>
  <c r="W273" i="1"/>
  <c r="X273" i="1" s="1"/>
  <c r="N273" i="1"/>
  <c r="W272" i="1"/>
  <c r="X272" i="1" s="1"/>
  <c r="N272" i="1"/>
  <c r="V269" i="1"/>
  <c r="V268" i="1"/>
  <c r="W267" i="1"/>
  <c r="X267" i="1" s="1"/>
  <c r="N267" i="1"/>
  <c r="W266" i="1"/>
  <c r="X266" i="1" s="1"/>
  <c r="N266" i="1"/>
  <c r="W265" i="1"/>
  <c r="X265" i="1" s="1"/>
  <c r="X268" i="1" s="1"/>
  <c r="N265" i="1"/>
  <c r="V263" i="1"/>
  <c r="V262" i="1"/>
  <c r="W261" i="1"/>
  <c r="X261" i="1" s="1"/>
  <c r="N261" i="1"/>
  <c r="W260" i="1"/>
  <c r="W259" i="1"/>
  <c r="X259" i="1" s="1"/>
  <c r="V257" i="1"/>
  <c r="V256" i="1"/>
  <c r="W255" i="1"/>
  <c r="X255" i="1" s="1"/>
  <c r="N255" i="1"/>
  <c r="W254" i="1"/>
  <c r="X254" i="1" s="1"/>
  <c r="N254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X244" i="1"/>
  <c r="W244" i="1"/>
  <c r="W243" i="1"/>
  <c r="X243" i="1" s="1"/>
  <c r="W242" i="1"/>
  <c r="X242" i="1" s="1"/>
  <c r="N242" i="1"/>
  <c r="W241" i="1"/>
  <c r="X241" i="1" s="1"/>
  <c r="N241" i="1"/>
  <c r="W240" i="1"/>
  <c r="X240" i="1" s="1"/>
  <c r="N240" i="1"/>
  <c r="V238" i="1"/>
  <c r="V237" i="1"/>
  <c r="W236" i="1"/>
  <c r="X236" i="1" s="1"/>
  <c r="N236" i="1"/>
  <c r="W235" i="1"/>
  <c r="X235" i="1" s="1"/>
  <c r="N235" i="1"/>
  <c r="W234" i="1"/>
  <c r="X234" i="1" s="1"/>
  <c r="X237" i="1" s="1"/>
  <c r="N234" i="1"/>
  <c r="W232" i="1"/>
  <c r="V232" i="1"/>
  <c r="W231" i="1"/>
  <c r="V231" i="1"/>
  <c r="X230" i="1"/>
  <c r="X231" i="1" s="1"/>
  <c r="W230" i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X218" i="1"/>
  <c r="W218" i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X194" i="1"/>
  <c r="W194" i="1"/>
  <c r="N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X183" i="1"/>
  <c r="W183" i="1"/>
  <c r="N183" i="1"/>
  <c r="W182" i="1"/>
  <c r="X182" i="1" s="1"/>
  <c r="X181" i="1"/>
  <c r="W181" i="1"/>
  <c r="N181" i="1"/>
  <c r="W180" i="1"/>
  <c r="W179" i="1"/>
  <c r="X179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W172" i="1"/>
  <c r="X172" i="1" s="1"/>
  <c r="N172" i="1"/>
  <c r="V170" i="1"/>
  <c r="V169" i="1"/>
  <c r="W168" i="1"/>
  <c r="N168" i="1"/>
  <c r="W167" i="1"/>
  <c r="V165" i="1"/>
  <c r="V164" i="1"/>
  <c r="W163" i="1"/>
  <c r="X163" i="1" s="1"/>
  <c r="N163" i="1"/>
  <c r="W162" i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N149" i="1"/>
  <c r="V146" i="1"/>
  <c r="V145" i="1"/>
  <c r="X144" i="1"/>
  <c r="W144" i="1"/>
  <c r="N144" i="1"/>
  <c r="W143" i="1"/>
  <c r="X143" i="1" s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W133" i="1"/>
  <c r="N133" i="1"/>
  <c r="V130" i="1"/>
  <c r="V129" i="1"/>
  <c r="W128" i="1"/>
  <c r="X128" i="1" s="1"/>
  <c r="W127" i="1"/>
  <c r="X127" i="1" s="1"/>
  <c r="N127" i="1"/>
  <c r="W126" i="1"/>
  <c r="X126" i="1" s="1"/>
  <c r="W125" i="1"/>
  <c r="X125" i="1" s="1"/>
  <c r="W124" i="1"/>
  <c r="W123" i="1"/>
  <c r="X123" i="1" s="1"/>
  <c r="N123" i="1"/>
  <c r="X122" i="1"/>
  <c r="W122" i="1"/>
  <c r="N122" i="1"/>
  <c r="V120" i="1"/>
  <c r="V119" i="1"/>
  <c r="W118" i="1"/>
  <c r="X118" i="1" s="1"/>
  <c r="W117" i="1"/>
  <c r="X117" i="1" s="1"/>
  <c r="N117" i="1"/>
  <c r="X116" i="1"/>
  <c r="W116" i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X108" i="1" s="1"/>
  <c r="V106" i="1"/>
  <c r="V105" i="1"/>
  <c r="W104" i="1"/>
  <c r="X104" i="1" s="1"/>
  <c r="W103" i="1"/>
  <c r="X103" i="1" s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V94" i="1"/>
  <c r="V93" i="1"/>
  <c r="W92" i="1"/>
  <c r="X92" i="1" s="1"/>
  <c r="N92" i="1"/>
  <c r="X91" i="1"/>
  <c r="W91" i="1"/>
  <c r="X90" i="1"/>
  <c r="W90" i="1"/>
  <c r="X89" i="1"/>
  <c r="W89" i="1"/>
  <c r="X88" i="1"/>
  <c r="X93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X79" i="1"/>
  <c r="W79" i="1"/>
  <c r="X78" i="1"/>
  <c r="W78" i="1"/>
  <c r="X77" i="1"/>
  <c r="W77" i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W85" i="1" s="1"/>
  <c r="V60" i="1"/>
  <c r="V59" i="1"/>
  <c r="W58" i="1"/>
  <c r="X57" i="1"/>
  <c r="W57" i="1"/>
  <c r="N57" i="1"/>
  <c r="W56" i="1"/>
  <c r="W55" i="1"/>
  <c r="W60" i="1" s="1"/>
  <c r="N55" i="1"/>
  <c r="V52" i="1"/>
  <c r="V51" i="1"/>
  <c r="X50" i="1"/>
  <c r="W50" i="1"/>
  <c r="N50" i="1"/>
  <c r="W49" i="1"/>
  <c r="C498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X27" i="1" s="1"/>
  <c r="N27" i="1"/>
  <c r="W26" i="1"/>
  <c r="X26" i="1" s="1"/>
  <c r="N26" i="1"/>
  <c r="V24" i="1"/>
  <c r="V23" i="1"/>
  <c r="W22" i="1"/>
  <c r="W490" i="1" s="1"/>
  <c r="N22" i="1"/>
  <c r="H10" i="1"/>
  <c r="F9" i="1"/>
  <c r="A9" i="1"/>
  <c r="A10" i="1" s="1"/>
  <c r="D7" i="1"/>
  <c r="O6" i="1"/>
  <c r="N2" i="1"/>
  <c r="W129" i="1" l="1"/>
  <c r="X32" i="1"/>
  <c r="W45" i="1"/>
  <c r="W51" i="1"/>
  <c r="W59" i="1"/>
  <c r="W169" i="1"/>
  <c r="X168" i="1"/>
  <c r="W356" i="1"/>
  <c r="W355" i="1"/>
  <c r="X354" i="1"/>
  <c r="X355" i="1" s="1"/>
  <c r="W389" i="1"/>
  <c r="W390" i="1"/>
  <c r="W443" i="1"/>
  <c r="X441" i="1"/>
  <c r="X443" i="1" s="1"/>
  <c r="X478" i="1"/>
  <c r="W37" i="1"/>
  <c r="W41" i="1"/>
  <c r="W52" i="1"/>
  <c r="W137" i="1"/>
  <c r="X133" i="1"/>
  <c r="G498" i="1"/>
  <c r="X142" i="1"/>
  <c r="X145" i="1" s="1"/>
  <c r="F10" i="1"/>
  <c r="X22" i="1"/>
  <c r="X23" i="1" s="1"/>
  <c r="V488" i="1"/>
  <c r="W32" i="1"/>
  <c r="X35" i="1"/>
  <c r="X36" i="1" s="1"/>
  <c r="X39" i="1"/>
  <c r="X40" i="1" s="1"/>
  <c r="X43" i="1"/>
  <c r="X44" i="1" s="1"/>
  <c r="X49" i="1"/>
  <c r="X51" i="1" s="1"/>
  <c r="X55" i="1"/>
  <c r="X56" i="1"/>
  <c r="D498" i="1"/>
  <c r="X63" i="1"/>
  <c r="X85" i="1" s="1"/>
  <c r="W106" i="1"/>
  <c r="W138" i="1"/>
  <c r="X134" i="1"/>
  <c r="W145" i="1"/>
  <c r="I498" i="1"/>
  <c r="X176" i="1"/>
  <c r="W197" i="1"/>
  <c r="X180" i="1"/>
  <c r="W315" i="1"/>
  <c r="X339" i="1"/>
  <c r="W345" i="1"/>
  <c r="W344" i="1"/>
  <c r="X342" i="1"/>
  <c r="X344" i="1" s="1"/>
  <c r="W362" i="1"/>
  <c r="W363" i="1"/>
  <c r="W378" i="1"/>
  <c r="X385" i="1"/>
  <c r="W403" i="1"/>
  <c r="W402" i="1"/>
  <c r="X400" i="1"/>
  <c r="W478" i="1"/>
  <c r="W93" i="1"/>
  <c r="W120" i="1"/>
  <c r="W119" i="1"/>
  <c r="W130" i="1"/>
  <c r="W158" i="1"/>
  <c r="W176" i="1"/>
  <c r="W177" i="1"/>
  <c r="W228" i="1"/>
  <c r="W251" i="1"/>
  <c r="W268" i="1"/>
  <c r="W280" i="1"/>
  <c r="X321" i="1"/>
  <c r="W340" i="1"/>
  <c r="W352" i="1"/>
  <c r="W416" i="1"/>
  <c r="W417" i="1"/>
  <c r="W467" i="1"/>
  <c r="W479" i="1"/>
  <c r="X119" i="1"/>
  <c r="W33" i="1"/>
  <c r="W165" i="1"/>
  <c r="W204" i="1"/>
  <c r="X199" i="1"/>
  <c r="X203" i="1" s="1"/>
  <c r="J498" i="1"/>
  <c r="W209" i="1"/>
  <c r="X207" i="1"/>
  <c r="X208" i="1" s="1"/>
  <c r="S498" i="1"/>
  <c r="W438" i="1"/>
  <c r="W439" i="1"/>
  <c r="W453" i="1"/>
  <c r="H9" i="1"/>
  <c r="V492" i="1"/>
  <c r="W24" i="1"/>
  <c r="X58" i="1"/>
  <c r="X59" i="1" s="1"/>
  <c r="W86" i="1"/>
  <c r="X96" i="1"/>
  <c r="X105" i="1" s="1"/>
  <c r="W105" i="1"/>
  <c r="X124" i="1"/>
  <c r="X129" i="1" s="1"/>
  <c r="F498" i="1"/>
  <c r="X149" i="1"/>
  <c r="X158" i="1" s="1"/>
  <c r="X162" i="1"/>
  <c r="X164" i="1" s="1"/>
  <c r="W170" i="1"/>
  <c r="X167" i="1"/>
  <c r="X169" i="1" s="1"/>
  <c r="W196" i="1"/>
  <c r="W237" i="1"/>
  <c r="X250" i="1"/>
  <c r="W262" i="1"/>
  <c r="W269" i="1"/>
  <c r="X308" i="1"/>
  <c r="W326" i="1"/>
  <c r="W327" i="1"/>
  <c r="X324" i="1"/>
  <c r="X326" i="1" s="1"/>
  <c r="W330" i="1"/>
  <c r="W331" i="1"/>
  <c r="X349" i="1"/>
  <c r="X351" i="1" s="1"/>
  <c r="X362" i="1"/>
  <c r="W379" i="1"/>
  <c r="R498" i="1"/>
  <c r="W421" i="1"/>
  <c r="X419" i="1"/>
  <c r="X420" i="1" s="1"/>
  <c r="X429" i="1"/>
  <c r="X438" i="1" s="1"/>
  <c r="W444" i="1"/>
  <c r="W458" i="1"/>
  <c r="H498" i="1"/>
  <c r="W203" i="1"/>
  <c r="W250" i="1"/>
  <c r="W256" i="1"/>
  <c r="W295" i="1"/>
  <c r="X293" i="1"/>
  <c r="X294" i="1" s="1"/>
  <c r="W322" i="1"/>
  <c r="X452" i="1"/>
  <c r="W466" i="1"/>
  <c r="X464" i="1"/>
  <c r="J9" i="1"/>
  <c r="W23" i="1"/>
  <c r="W94" i="1"/>
  <c r="X137" i="1"/>
  <c r="W159" i="1"/>
  <c r="W164" i="1"/>
  <c r="X196" i="1"/>
  <c r="W208" i="1"/>
  <c r="L498" i="1"/>
  <c r="W227" i="1"/>
  <c r="X212" i="1"/>
  <c r="X227" i="1" s="1"/>
  <c r="W238" i="1"/>
  <c r="W286" i="1"/>
  <c r="W285" i="1"/>
  <c r="W291" i="1"/>
  <c r="N498" i="1"/>
  <c r="X289" i="1"/>
  <c r="X290" i="1" s="1"/>
  <c r="W294" i="1"/>
  <c r="W299" i="1"/>
  <c r="X297" i="1"/>
  <c r="X298" i="1" s="1"/>
  <c r="O498" i="1"/>
  <c r="W316" i="1"/>
  <c r="X307" i="1"/>
  <c r="X315" i="1" s="1"/>
  <c r="W321" i="1"/>
  <c r="W385" i="1"/>
  <c r="X402" i="1"/>
  <c r="X412" i="1"/>
  <c r="W424" i="1"/>
  <c r="W425" i="1"/>
  <c r="T498" i="1"/>
  <c r="W471" i="1"/>
  <c r="M498" i="1"/>
  <c r="W281" i="1"/>
  <c r="W303" i="1"/>
  <c r="X301" i="1"/>
  <c r="X302" i="1" s="1"/>
  <c r="W386" i="1"/>
  <c r="B498" i="1"/>
  <c r="W489" i="1"/>
  <c r="W491" i="1" s="1"/>
  <c r="E498" i="1"/>
  <c r="W263" i="1"/>
  <c r="X260" i="1"/>
  <c r="X262" i="1" s="1"/>
  <c r="X280" i="1"/>
  <c r="P498" i="1"/>
  <c r="W339" i="1"/>
  <c r="W396" i="1"/>
  <c r="X392" i="1"/>
  <c r="X396" i="1" s="1"/>
  <c r="W397" i="1"/>
  <c r="W413" i="1"/>
  <c r="X466" i="1"/>
  <c r="W487" i="1"/>
  <c r="X481" i="1"/>
  <c r="X486" i="1" s="1"/>
  <c r="W486" i="1"/>
  <c r="Q498" i="1"/>
  <c r="W257" i="1"/>
  <c r="W351" i="1"/>
  <c r="W412" i="1"/>
  <c r="W452" i="1"/>
  <c r="W459" i="1"/>
  <c r="W472" i="1"/>
  <c r="W146" i="1"/>
  <c r="X253" i="1"/>
  <c r="X256" i="1" s="1"/>
  <c r="X283" i="1"/>
  <c r="X285" i="1" s="1"/>
  <c r="X365" i="1"/>
  <c r="X378" i="1" s="1"/>
  <c r="X455" i="1"/>
  <c r="X458" i="1" s="1"/>
  <c r="X469" i="1"/>
  <c r="X471" i="1" s="1"/>
  <c r="X493" i="1" l="1"/>
  <c r="W492" i="1"/>
  <c r="W488" i="1"/>
</calcChain>
</file>

<file path=xl/sharedStrings.xml><?xml version="1.0" encoding="utf-8"?>
<sst xmlns="http://schemas.openxmlformats.org/spreadsheetml/2006/main" count="2129" uniqueCount="737">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</sst>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2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240" sqref="Z240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64" t="s">
        <v>0</v>
      </c>
      <c r="E1" s="339"/>
      <c r="F1" s="339"/>
      <c r="G1" s="12" t="s">
        <v>1</v>
      </c>
      <c r="H1" s="464" t="s">
        <v>2</v>
      </c>
      <c r="I1" s="339"/>
      <c r="J1" s="339"/>
      <c r="K1" s="339"/>
      <c r="L1" s="339"/>
      <c r="M1" s="339"/>
      <c r="N1" s="339"/>
      <c r="O1" s="339"/>
      <c r="P1" s="338" t="s">
        <v>3</v>
      </c>
      <c r="Q1" s="339"/>
      <c r="R1" s="33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1"/>
      <c r="P2" s="351"/>
      <c r="Q2" s="351"/>
      <c r="R2" s="351"/>
      <c r="S2" s="351"/>
      <c r="T2" s="351"/>
      <c r="U2" s="351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1"/>
      <c r="O3" s="351"/>
      <c r="P3" s="351"/>
      <c r="Q3" s="351"/>
      <c r="R3" s="351"/>
      <c r="S3" s="351"/>
      <c r="T3" s="351"/>
      <c r="U3" s="351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561" t="s">
        <v>8</v>
      </c>
      <c r="B5" s="383"/>
      <c r="C5" s="356"/>
      <c r="D5" s="646"/>
      <c r="E5" s="647"/>
      <c r="F5" s="412" t="s">
        <v>9</v>
      </c>
      <c r="G5" s="356"/>
      <c r="H5" s="646"/>
      <c r="I5" s="664"/>
      <c r="J5" s="664"/>
      <c r="K5" s="664"/>
      <c r="L5" s="647"/>
      <c r="N5" s="24" t="s">
        <v>10</v>
      </c>
      <c r="O5" s="393">
        <v>45316</v>
      </c>
      <c r="P5" s="394"/>
      <c r="R5" s="371" t="s">
        <v>11</v>
      </c>
      <c r="S5" s="372"/>
      <c r="T5" s="523" t="s">
        <v>12</v>
      </c>
      <c r="U5" s="394"/>
      <c r="Z5" s="51"/>
      <c r="AA5" s="51"/>
      <c r="AB5" s="51"/>
    </row>
    <row r="6" spans="1:29" s="328" customFormat="1" ht="24" customHeight="1" x14ac:dyDescent="0.2">
      <c r="A6" s="561" t="s">
        <v>13</v>
      </c>
      <c r="B6" s="383"/>
      <c r="C6" s="356"/>
      <c r="D6" s="439" t="s">
        <v>14</v>
      </c>
      <c r="E6" s="440"/>
      <c r="F6" s="440"/>
      <c r="G6" s="440"/>
      <c r="H6" s="440"/>
      <c r="I6" s="440"/>
      <c r="J6" s="440"/>
      <c r="K6" s="440"/>
      <c r="L6" s="394"/>
      <c r="N6" s="24" t="s">
        <v>15</v>
      </c>
      <c r="O6" s="605" t="str">
        <f>IF(O5=0," ",CHOOSE(WEEKDAY(O5,2),"Понедельник","Вторник","Среда","Четверг","Пятница","Суббота","Воскресенье"))</f>
        <v>Четверг</v>
      </c>
      <c r="P6" s="337"/>
      <c r="R6" s="669" t="s">
        <v>16</v>
      </c>
      <c r="S6" s="372"/>
      <c r="T6" s="527" t="s">
        <v>17</v>
      </c>
      <c r="U6" s="52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35" t="str">
        <f>IFERROR(VLOOKUP(DeliveryAddress,Table,3,0),1)</f>
        <v>4</v>
      </c>
      <c r="E7" s="536"/>
      <c r="F7" s="536"/>
      <c r="G7" s="536"/>
      <c r="H7" s="536"/>
      <c r="I7" s="536"/>
      <c r="J7" s="536"/>
      <c r="K7" s="536"/>
      <c r="L7" s="456"/>
      <c r="N7" s="24"/>
      <c r="O7" s="42"/>
      <c r="P7" s="42"/>
      <c r="R7" s="351"/>
      <c r="S7" s="372"/>
      <c r="T7" s="529"/>
      <c r="U7" s="530"/>
      <c r="Z7" s="51"/>
      <c r="AA7" s="51"/>
      <c r="AB7" s="51"/>
    </row>
    <row r="8" spans="1:29" s="328" customFormat="1" ht="25.5" customHeight="1" x14ac:dyDescent="0.2">
      <c r="A8" s="378" t="s">
        <v>18</v>
      </c>
      <c r="B8" s="343"/>
      <c r="C8" s="344"/>
      <c r="D8" s="609"/>
      <c r="E8" s="610"/>
      <c r="F8" s="610"/>
      <c r="G8" s="610"/>
      <c r="H8" s="610"/>
      <c r="I8" s="610"/>
      <c r="J8" s="610"/>
      <c r="K8" s="610"/>
      <c r="L8" s="611"/>
      <c r="N8" s="24" t="s">
        <v>19</v>
      </c>
      <c r="O8" s="425">
        <v>0.41666666666666669</v>
      </c>
      <c r="P8" s="394"/>
      <c r="R8" s="351"/>
      <c r="S8" s="372"/>
      <c r="T8" s="529"/>
      <c r="U8" s="530"/>
      <c r="Z8" s="51"/>
      <c r="AA8" s="51"/>
      <c r="AB8" s="51"/>
    </row>
    <row r="9" spans="1:29" s="328" customFormat="1" ht="39.950000000000003" customHeight="1" x14ac:dyDescent="0.2">
      <c r="A9" s="3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432"/>
      <c r="E9" s="370"/>
      <c r="F9" s="3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3"/>
      <c r="P9" s="394"/>
      <c r="R9" s="351"/>
      <c r="S9" s="372"/>
      <c r="T9" s="531"/>
      <c r="U9" s="532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3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432"/>
      <c r="E10" s="370"/>
      <c r="F10" s="3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559" t="str">
        <f>IFERROR(VLOOKUP($D$10,Proxy,2,FALSE),"")</f>
        <v/>
      </c>
      <c r="I10" s="351"/>
      <c r="J10" s="351"/>
      <c r="K10" s="351"/>
      <c r="L10" s="351"/>
      <c r="N10" s="26" t="s">
        <v>21</v>
      </c>
      <c r="O10" s="425"/>
      <c r="P10" s="394"/>
      <c r="S10" s="24" t="s">
        <v>22</v>
      </c>
      <c r="T10" s="662" t="s">
        <v>23</v>
      </c>
      <c r="U10" s="52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5"/>
      <c r="P11" s="394"/>
      <c r="S11" s="24" t="s">
        <v>26</v>
      </c>
      <c r="T11" s="418" t="s">
        <v>27</v>
      </c>
      <c r="U11" s="419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38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56"/>
      <c r="N12" s="24" t="s">
        <v>29</v>
      </c>
      <c r="O12" s="455"/>
      <c r="P12" s="456"/>
      <c r="Q12" s="23"/>
      <c r="S12" s="24"/>
      <c r="T12" s="339"/>
      <c r="U12" s="351"/>
      <c r="Z12" s="51"/>
      <c r="AA12" s="51"/>
      <c r="AB12" s="51"/>
    </row>
    <row r="13" spans="1:29" s="328" customFormat="1" ht="23.25" customHeight="1" x14ac:dyDescent="0.2">
      <c r="A13" s="38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56"/>
      <c r="M13" s="26"/>
      <c r="N13" s="26" t="s">
        <v>31</v>
      </c>
      <c r="O13" s="418"/>
      <c r="P13" s="419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38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56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387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56"/>
      <c r="N15" s="557" t="s">
        <v>34</v>
      </c>
      <c r="O15" s="339"/>
      <c r="P15" s="339"/>
      <c r="Q15" s="339"/>
      <c r="R15" s="33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58"/>
      <c r="O16" s="558"/>
      <c r="P16" s="558"/>
      <c r="Q16" s="558"/>
      <c r="R16" s="55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5" t="s">
        <v>35</v>
      </c>
      <c r="B17" s="345" t="s">
        <v>36</v>
      </c>
      <c r="C17" s="588" t="s">
        <v>37</v>
      </c>
      <c r="D17" s="345" t="s">
        <v>38</v>
      </c>
      <c r="E17" s="346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602"/>
      <c r="P17" s="602"/>
      <c r="Q17" s="602"/>
      <c r="R17" s="346"/>
      <c r="S17" s="355" t="s">
        <v>48</v>
      </c>
      <c r="T17" s="356"/>
      <c r="U17" s="345" t="s">
        <v>49</v>
      </c>
      <c r="V17" s="345" t="s">
        <v>50</v>
      </c>
      <c r="W17" s="648" t="s">
        <v>51</v>
      </c>
      <c r="X17" s="345" t="s">
        <v>52</v>
      </c>
      <c r="Y17" s="357" t="s">
        <v>53</v>
      </c>
      <c r="Z17" s="357" t="s">
        <v>54</v>
      </c>
      <c r="AA17" s="357" t="s">
        <v>55</v>
      </c>
      <c r="AB17" s="629"/>
      <c r="AC17" s="630"/>
      <c r="AD17" s="574"/>
      <c r="BA17" s="639" t="s">
        <v>56</v>
      </c>
    </row>
    <row r="18" spans="1:53" ht="14.25" customHeight="1" x14ac:dyDescent="0.2">
      <c r="A18" s="392"/>
      <c r="B18" s="392"/>
      <c r="C18" s="392"/>
      <c r="D18" s="347"/>
      <c r="E18" s="348"/>
      <c r="F18" s="392"/>
      <c r="G18" s="392"/>
      <c r="H18" s="392"/>
      <c r="I18" s="392"/>
      <c r="J18" s="392"/>
      <c r="K18" s="392"/>
      <c r="L18" s="392"/>
      <c r="M18" s="392"/>
      <c r="N18" s="347"/>
      <c r="O18" s="603"/>
      <c r="P18" s="603"/>
      <c r="Q18" s="603"/>
      <c r="R18" s="348"/>
      <c r="S18" s="327" t="s">
        <v>57</v>
      </c>
      <c r="T18" s="327" t="s">
        <v>58</v>
      </c>
      <c r="U18" s="392"/>
      <c r="V18" s="392"/>
      <c r="W18" s="649"/>
      <c r="X18" s="392"/>
      <c r="Y18" s="358"/>
      <c r="Z18" s="358"/>
      <c r="AA18" s="631"/>
      <c r="AB18" s="632"/>
      <c r="AC18" s="633"/>
      <c r="AD18" s="575"/>
      <c r="BA18" s="351"/>
    </row>
    <row r="19" spans="1:53" ht="27.75" hidden="1" customHeight="1" x14ac:dyDescent="0.2">
      <c r="A19" s="359" t="s">
        <v>59</v>
      </c>
      <c r="B19" s="360"/>
      <c r="C19" s="360"/>
      <c r="D19" s="360"/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  <c r="X19" s="360"/>
      <c r="Y19" s="48"/>
      <c r="Z19" s="48"/>
    </row>
    <row r="20" spans="1:53" ht="16.5" hidden="1" customHeight="1" x14ac:dyDescent="0.25">
      <c r="A20" s="361" t="s">
        <v>59</v>
      </c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1"/>
      <c r="M20" s="351"/>
      <c r="N20" s="351"/>
      <c r="O20" s="351"/>
      <c r="P20" s="351"/>
      <c r="Q20" s="351"/>
      <c r="R20" s="351"/>
      <c r="S20" s="351"/>
      <c r="T20" s="351"/>
      <c r="U20" s="351"/>
      <c r="V20" s="351"/>
      <c r="W20" s="351"/>
      <c r="X20" s="351"/>
      <c r="Y20" s="326"/>
      <c r="Z20" s="326"/>
    </row>
    <row r="21" spans="1:53" ht="14.25" hidden="1" customHeight="1" x14ac:dyDescent="0.25">
      <c r="A21" s="350" t="s">
        <v>60</v>
      </c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1"/>
      <c r="X21" s="351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6">
        <v>4607091389258</v>
      </c>
      <c r="E22" s="337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1"/>
      <c r="P22" s="341"/>
      <c r="Q22" s="341"/>
      <c r="R22" s="337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2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1"/>
      <c r="M23" s="353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1"/>
      <c r="M24" s="353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50" t="s">
        <v>68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6">
        <v>4607091383881</v>
      </c>
      <c r="E26" s="337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1"/>
      <c r="P26" s="341"/>
      <c r="Q26" s="341"/>
      <c r="R26" s="337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6">
        <v>4607091388237</v>
      </c>
      <c r="E27" s="337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1"/>
      <c r="P27" s="341"/>
      <c r="Q27" s="341"/>
      <c r="R27" s="337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6">
        <v>4607091383935</v>
      </c>
      <c r="E28" s="337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1"/>
      <c r="P28" s="341"/>
      <c r="Q28" s="341"/>
      <c r="R28" s="337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6">
        <v>4680115881853</v>
      </c>
      <c r="E29" s="337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1"/>
      <c r="P29" s="341"/>
      <c r="Q29" s="341"/>
      <c r="R29" s="337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6">
        <v>4607091383911</v>
      </c>
      <c r="E30" s="337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1"/>
      <c r="P30" s="341"/>
      <c r="Q30" s="341"/>
      <c r="R30" s="337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6">
        <v>4607091388244</v>
      </c>
      <c r="E31" s="337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1"/>
      <c r="P31" s="341"/>
      <c r="Q31" s="341"/>
      <c r="R31" s="337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52"/>
      <c r="B32" s="351"/>
      <c r="C32" s="351"/>
      <c r="D32" s="351"/>
      <c r="E32" s="351"/>
      <c r="F32" s="351"/>
      <c r="G32" s="351"/>
      <c r="H32" s="351"/>
      <c r="I32" s="351"/>
      <c r="J32" s="351"/>
      <c r="K32" s="351"/>
      <c r="L32" s="351"/>
      <c r="M32" s="353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51"/>
      <c r="B33" s="351"/>
      <c r="C33" s="351"/>
      <c r="D33" s="351"/>
      <c r="E33" s="351"/>
      <c r="F33" s="351"/>
      <c r="G33" s="351"/>
      <c r="H33" s="351"/>
      <c r="I33" s="351"/>
      <c r="J33" s="351"/>
      <c r="K33" s="351"/>
      <c r="L33" s="351"/>
      <c r="M33" s="353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50" t="s">
        <v>81</v>
      </c>
      <c r="B34" s="351"/>
      <c r="C34" s="351"/>
      <c r="D34" s="351"/>
      <c r="E34" s="351"/>
      <c r="F34" s="351"/>
      <c r="G34" s="351"/>
      <c r="H34" s="351"/>
      <c r="I34" s="351"/>
      <c r="J34" s="351"/>
      <c r="K34" s="351"/>
      <c r="L34" s="351"/>
      <c r="M34" s="351"/>
      <c r="N34" s="351"/>
      <c r="O34" s="351"/>
      <c r="P34" s="351"/>
      <c r="Q34" s="351"/>
      <c r="R34" s="351"/>
      <c r="S34" s="351"/>
      <c r="T34" s="351"/>
      <c r="U34" s="351"/>
      <c r="V34" s="351"/>
      <c r="W34" s="351"/>
      <c r="X34" s="351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6">
        <v>4607091388503</v>
      </c>
      <c r="E35" s="337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1"/>
      <c r="P35" s="341"/>
      <c r="Q35" s="341"/>
      <c r="R35" s="337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52"/>
      <c r="B36" s="351"/>
      <c r="C36" s="351"/>
      <c r="D36" s="351"/>
      <c r="E36" s="351"/>
      <c r="F36" s="351"/>
      <c r="G36" s="351"/>
      <c r="H36" s="351"/>
      <c r="I36" s="351"/>
      <c r="J36" s="351"/>
      <c r="K36" s="351"/>
      <c r="L36" s="351"/>
      <c r="M36" s="353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51"/>
      <c r="B37" s="351"/>
      <c r="C37" s="351"/>
      <c r="D37" s="351"/>
      <c r="E37" s="351"/>
      <c r="F37" s="351"/>
      <c r="G37" s="351"/>
      <c r="H37" s="351"/>
      <c r="I37" s="351"/>
      <c r="J37" s="351"/>
      <c r="K37" s="351"/>
      <c r="L37" s="351"/>
      <c r="M37" s="353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50" t="s">
        <v>86</v>
      </c>
      <c r="B38" s="351"/>
      <c r="C38" s="351"/>
      <c r="D38" s="351"/>
      <c r="E38" s="351"/>
      <c r="F38" s="351"/>
      <c r="G38" s="351"/>
      <c r="H38" s="351"/>
      <c r="I38" s="351"/>
      <c r="J38" s="351"/>
      <c r="K38" s="351"/>
      <c r="L38" s="351"/>
      <c r="M38" s="351"/>
      <c r="N38" s="351"/>
      <c r="O38" s="351"/>
      <c r="P38" s="351"/>
      <c r="Q38" s="351"/>
      <c r="R38" s="351"/>
      <c r="S38" s="351"/>
      <c r="T38" s="351"/>
      <c r="U38" s="351"/>
      <c r="V38" s="351"/>
      <c r="W38" s="351"/>
      <c r="X38" s="351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6">
        <v>4607091388282</v>
      </c>
      <c r="E39" s="337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1"/>
      <c r="P39" s="341"/>
      <c r="Q39" s="341"/>
      <c r="R39" s="337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52"/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3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51"/>
      <c r="B41" s="351"/>
      <c r="C41" s="351"/>
      <c r="D41" s="351"/>
      <c r="E41" s="351"/>
      <c r="F41" s="351"/>
      <c r="G41" s="351"/>
      <c r="H41" s="351"/>
      <c r="I41" s="351"/>
      <c r="J41" s="351"/>
      <c r="K41" s="351"/>
      <c r="L41" s="351"/>
      <c r="M41" s="353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50" t="s">
        <v>90</v>
      </c>
      <c r="B42" s="351"/>
      <c r="C42" s="351"/>
      <c r="D42" s="351"/>
      <c r="E42" s="351"/>
      <c r="F42" s="351"/>
      <c r="G42" s="351"/>
      <c r="H42" s="351"/>
      <c r="I42" s="351"/>
      <c r="J42" s="351"/>
      <c r="K42" s="351"/>
      <c r="L42" s="351"/>
      <c r="M42" s="351"/>
      <c r="N42" s="351"/>
      <c r="O42" s="351"/>
      <c r="P42" s="351"/>
      <c r="Q42" s="351"/>
      <c r="R42" s="351"/>
      <c r="S42" s="351"/>
      <c r="T42" s="351"/>
      <c r="U42" s="351"/>
      <c r="V42" s="351"/>
      <c r="W42" s="351"/>
      <c r="X42" s="351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6">
        <v>4607091389111</v>
      </c>
      <c r="E43" s="337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1"/>
      <c r="P43" s="341"/>
      <c r="Q43" s="341"/>
      <c r="R43" s="337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52"/>
      <c r="B44" s="351"/>
      <c r="C44" s="351"/>
      <c r="D44" s="351"/>
      <c r="E44" s="351"/>
      <c r="F44" s="351"/>
      <c r="G44" s="351"/>
      <c r="H44" s="351"/>
      <c r="I44" s="351"/>
      <c r="J44" s="351"/>
      <c r="K44" s="351"/>
      <c r="L44" s="351"/>
      <c r="M44" s="353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51"/>
      <c r="B45" s="351"/>
      <c r="C45" s="351"/>
      <c r="D45" s="351"/>
      <c r="E45" s="351"/>
      <c r="F45" s="351"/>
      <c r="G45" s="351"/>
      <c r="H45" s="351"/>
      <c r="I45" s="351"/>
      <c r="J45" s="351"/>
      <c r="K45" s="351"/>
      <c r="L45" s="351"/>
      <c r="M45" s="353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359" t="s">
        <v>93</v>
      </c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  <c r="X46" s="360"/>
      <c r="Y46" s="48"/>
      <c r="Z46" s="48"/>
    </row>
    <row r="47" spans="1:53" ht="16.5" hidden="1" customHeight="1" x14ac:dyDescent="0.25">
      <c r="A47" s="361" t="s">
        <v>94</v>
      </c>
      <c r="B47" s="351"/>
      <c r="C47" s="351"/>
      <c r="D47" s="351"/>
      <c r="E47" s="351"/>
      <c r="F47" s="351"/>
      <c r="G47" s="351"/>
      <c r="H47" s="351"/>
      <c r="I47" s="351"/>
      <c r="J47" s="351"/>
      <c r="K47" s="351"/>
      <c r="L47" s="351"/>
      <c r="M47" s="351"/>
      <c r="N47" s="351"/>
      <c r="O47" s="351"/>
      <c r="P47" s="351"/>
      <c r="Q47" s="351"/>
      <c r="R47" s="351"/>
      <c r="S47" s="351"/>
      <c r="T47" s="351"/>
      <c r="U47" s="351"/>
      <c r="V47" s="351"/>
      <c r="W47" s="351"/>
      <c r="X47" s="351"/>
      <c r="Y47" s="326"/>
      <c r="Z47" s="326"/>
    </row>
    <row r="48" spans="1:53" ht="14.25" hidden="1" customHeight="1" x14ac:dyDescent="0.25">
      <c r="A48" s="350" t="s">
        <v>95</v>
      </c>
      <c r="B48" s="351"/>
      <c r="C48" s="351"/>
      <c r="D48" s="351"/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51"/>
      <c r="P48" s="351"/>
      <c r="Q48" s="351"/>
      <c r="R48" s="351"/>
      <c r="S48" s="351"/>
      <c r="T48" s="351"/>
      <c r="U48" s="351"/>
      <c r="V48" s="351"/>
      <c r="W48" s="351"/>
      <c r="X48" s="351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6">
        <v>4680115881440</v>
      </c>
      <c r="E49" s="337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1"/>
      <c r="P49" s="341"/>
      <c r="Q49" s="341"/>
      <c r="R49" s="337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6">
        <v>4680115881433</v>
      </c>
      <c r="E50" s="337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6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1"/>
      <c r="P50" s="341"/>
      <c r="Q50" s="341"/>
      <c r="R50" s="337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52"/>
      <c r="B51" s="351"/>
      <c r="C51" s="351"/>
      <c r="D51" s="351"/>
      <c r="E51" s="351"/>
      <c r="F51" s="351"/>
      <c r="G51" s="351"/>
      <c r="H51" s="351"/>
      <c r="I51" s="351"/>
      <c r="J51" s="351"/>
      <c r="K51" s="351"/>
      <c r="L51" s="351"/>
      <c r="M51" s="353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hidden="1" x14ac:dyDescent="0.2">
      <c r="A52" s="351"/>
      <c r="B52" s="351"/>
      <c r="C52" s="351"/>
      <c r="D52" s="351"/>
      <c r="E52" s="351"/>
      <c r="F52" s="351"/>
      <c r="G52" s="351"/>
      <c r="H52" s="351"/>
      <c r="I52" s="351"/>
      <c r="J52" s="351"/>
      <c r="K52" s="351"/>
      <c r="L52" s="351"/>
      <c r="M52" s="353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hidden="1" customHeight="1" x14ac:dyDescent="0.25">
      <c r="A53" s="361" t="s">
        <v>102</v>
      </c>
      <c r="B53" s="351"/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351"/>
      <c r="S53" s="351"/>
      <c r="T53" s="351"/>
      <c r="U53" s="351"/>
      <c r="V53" s="351"/>
      <c r="W53" s="351"/>
      <c r="X53" s="351"/>
      <c r="Y53" s="326"/>
      <c r="Z53" s="326"/>
    </row>
    <row r="54" spans="1:53" ht="14.25" hidden="1" customHeight="1" x14ac:dyDescent="0.25">
      <c r="A54" s="350" t="s">
        <v>103</v>
      </c>
      <c r="B54" s="351"/>
      <c r="C54" s="351"/>
      <c r="D54" s="351"/>
      <c r="E54" s="351"/>
      <c r="F54" s="351"/>
      <c r="G54" s="351"/>
      <c r="H54" s="351"/>
      <c r="I54" s="351"/>
      <c r="J54" s="351"/>
      <c r="K54" s="351"/>
      <c r="L54" s="351"/>
      <c r="M54" s="351"/>
      <c r="N54" s="351"/>
      <c r="O54" s="351"/>
      <c r="P54" s="351"/>
      <c r="Q54" s="351"/>
      <c r="R54" s="351"/>
      <c r="S54" s="351"/>
      <c r="T54" s="351"/>
      <c r="U54" s="351"/>
      <c r="V54" s="351"/>
      <c r="W54" s="351"/>
      <c r="X54" s="351"/>
      <c r="Y54" s="325"/>
      <c r="Z54" s="32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6">
        <v>4680115881426</v>
      </c>
      <c r="E55" s="337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1"/>
      <c r="P55" s="341"/>
      <c r="Q55" s="341"/>
      <c r="R55" s="337"/>
      <c r="S55" s="34"/>
      <c r="T55" s="34"/>
      <c r="U55" s="35" t="s">
        <v>65</v>
      </c>
      <c r="V55" s="330">
        <v>0</v>
      </c>
      <c r="W55" s="331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6">
        <v>4680115881426</v>
      </c>
      <c r="E56" s="337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61" t="s">
        <v>108</v>
      </c>
      <c r="O56" s="341"/>
      <c r="P56" s="341"/>
      <c r="Q56" s="341"/>
      <c r="R56" s="337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6">
        <v>4680115881419</v>
      </c>
      <c r="E57" s="337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1"/>
      <c r="P57" s="341"/>
      <c r="Q57" s="341"/>
      <c r="R57" s="337"/>
      <c r="S57" s="34"/>
      <c r="T57" s="34"/>
      <c r="U57" s="35" t="s">
        <v>65</v>
      </c>
      <c r="V57" s="330">
        <v>0</v>
      </c>
      <c r="W57" s="33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6">
        <v>4680115881525</v>
      </c>
      <c r="E58" s="337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6" t="s">
        <v>113</v>
      </c>
      <c r="O58" s="341"/>
      <c r="P58" s="341"/>
      <c r="Q58" s="341"/>
      <c r="R58" s="337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52"/>
      <c r="B59" s="351"/>
      <c r="C59" s="351"/>
      <c r="D59" s="351"/>
      <c r="E59" s="351"/>
      <c r="F59" s="351"/>
      <c r="G59" s="351"/>
      <c r="H59" s="351"/>
      <c r="I59" s="351"/>
      <c r="J59" s="351"/>
      <c r="K59" s="351"/>
      <c r="L59" s="351"/>
      <c r="M59" s="353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32">
        <f>IFERROR(V55/H55,"0")+IFERROR(V56/H56,"0")+IFERROR(V57/H57,"0")+IFERROR(V58/H58,"0")</f>
        <v>0</v>
      </c>
      <c r="W59" s="332">
        <f>IFERROR(W55/H55,"0")+IFERROR(W56/H56,"0")+IFERROR(W57/H57,"0")+IFERROR(W58/H58,"0")</f>
        <v>0</v>
      </c>
      <c r="X59" s="332">
        <f>IFERROR(IF(X55="",0,X55),"0")+IFERROR(IF(X56="",0,X56),"0")+IFERROR(IF(X57="",0,X57),"0")+IFERROR(IF(X58="",0,X58),"0")</f>
        <v>0</v>
      </c>
      <c r="Y59" s="333"/>
      <c r="Z59" s="333"/>
    </row>
    <row r="60" spans="1:53" hidden="1" x14ac:dyDescent="0.2">
      <c r="A60" s="351"/>
      <c r="B60" s="351"/>
      <c r="C60" s="351"/>
      <c r="D60" s="351"/>
      <c r="E60" s="351"/>
      <c r="F60" s="351"/>
      <c r="G60" s="351"/>
      <c r="H60" s="351"/>
      <c r="I60" s="351"/>
      <c r="J60" s="351"/>
      <c r="K60" s="351"/>
      <c r="L60" s="351"/>
      <c r="M60" s="353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32">
        <f>IFERROR(SUM(V55:V58),"0")</f>
        <v>0</v>
      </c>
      <c r="W60" s="332">
        <f>IFERROR(SUM(W55:W58),"0")</f>
        <v>0</v>
      </c>
      <c r="X60" s="37"/>
      <c r="Y60" s="333"/>
      <c r="Z60" s="333"/>
    </row>
    <row r="61" spans="1:53" ht="16.5" hidden="1" customHeight="1" x14ac:dyDescent="0.25">
      <c r="A61" s="361" t="s">
        <v>93</v>
      </c>
      <c r="B61" s="351"/>
      <c r="C61" s="351"/>
      <c r="D61" s="351"/>
      <c r="E61" s="351"/>
      <c r="F61" s="351"/>
      <c r="G61" s="351"/>
      <c r="H61" s="351"/>
      <c r="I61" s="351"/>
      <c r="J61" s="351"/>
      <c r="K61" s="351"/>
      <c r="L61" s="351"/>
      <c r="M61" s="351"/>
      <c r="N61" s="351"/>
      <c r="O61" s="351"/>
      <c r="P61" s="351"/>
      <c r="Q61" s="351"/>
      <c r="R61" s="351"/>
      <c r="S61" s="351"/>
      <c r="T61" s="351"/>
      <c r="U61" s="351"/>
      <c r="V61" s="351"/>
      <c r="W61" s="351"/>
      <c r="X61" s="351"/>
      <c r="Y61" s="326"/>
      <c r="Z61" s="326"/>
    </row>
    <row r="62" spans="1:53" ht="14.25" hidden="1" customHeight="1" x14ac:dyDescent="0.25">
      <c r="A62" s="350" t="s">
        <v>103</v>
      </c>
      <c r="B62" s="351"/>
      <c r="C62" s="351"/>
      <c r="D62" s="351"/>
      <c r="E62" s="351"/>
      <c r="F62" s="351"/>
      <c r="G62" s="351"/>
      <c r="H62" s="351"/>
      <c r="I62" s="351"/>
      <c r="J62" s="351"/>
      <c r="K62" s="351"/>
      <c r="L62" s="351"/>
      <c r="M62" s="351"/>
      <c r="N62" s="351"/>
      <c r="O62" s="351"/>
      <c r="P62" s="351"/>
      <c r="Q62" s="351"/>
      <c r="R62" s="351"/>
      <c r="S62" s="351"/>
      <c r="T62" s="351"/>
      <c r="U62" s="351"/>
      <c r="V62" s="351"/>
      <c r="W62" s="351"/>
      <c r="X62" s="351"/>
      <c r="Y62" s="325"/>
      <c r="Z62" s="32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6">
        <v>4607091382945</v>
      </c>
      <c r="E63" s="337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6" t="s">
        <v>116</v>
      </c>
      <c r="O63" s="341"/>
      <c r="P63" s="341"/>
      <c r="Q63" s="341"/>
      <c r="R63" s="337"/>
      <c r="S63" s="34"/>
      <c r="T63" s="34"/>
      <c r="U63" s="35" t="s">
        <v>65</v>
      </c>
      <c r="V63" s="330">
        <v>0</v>
      </c>
      <c r="W63" s="331">
        <f t="shared" ref="W63:W84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36">
        <v>4607091385670</v>
      </c>
      <c r="E64" s="337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44" t="s">
        <v>120</v>
      </c>
      <c r="O64" s="341"/>
      <c r="P64" s="341"/>
      <c r="Q64" s="341"/>
      <c r="R64" s="337"/>
      <c r="S64" s="34"/>
      <c r="T64" s="34"/>
      <c r="U64" s="35" t="s">
        <v>65</v>
      </c>
      <c r="V64" s="330">
        <v>0</v>
      </c>
      <c r="W64" s="331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6">
        <v>4607091385670</v>
      </c>
      <c r="E65" s="337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5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1"/>
      <c r="P65" s="341"/>
      <c r="Q65" s="341"/>
      <c r="R65" s="337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6">
        <v>4680115883956</v>
      </c>
      <c r="E66" s="337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596" t="s">
        <v>124</v>
      </c>
      <c r="O66" s="341"/>
      <c r="P66" s="341"/>
      <c r="Q66" s="341"/>
      <c r="R66" s="337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36">
        <v>4680115881327</v>
      </c>
      <c r="E67" s="337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1"/>
      <c r="P67" s="341"/>
      <c r="Q67" s="341"/>
      <c r="R67" s="337"/>
      <c r="S67" s="34"/>
      <c r="T67" s="34"/>
      <c r="U67" s="35" t="s">
        <v>65</v>
      </c>
      <c r="V67" s="330">
        <v>0</v>
      </c>
      <c r="W67" s="33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36">
        <v>4680115882133</v>
      </c>
      <c r="E68" s="337"/>
      <c r="F68" s="329">
        <v>1.35</v>
      </c>
      <c r="G68" s="32">
        <v>8</v>
      </c>
      <c r="H68" s="329">
        <v>10.8</v>
      </c>
      <c r="I68" s="329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5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1"/>
      <c r="P68" s="341"/>
      <c r="Q68" s="341"/>
      <c r="R68" s="337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130</v>
      </c>
      <c r="C69" s="31">
        <v>4301011703</v>
      </c>
      <c r="D69" s="336">
        <v>4680115882133</v>
      </c>
      <c r="E69" s="337"/>
      <c r="F69" s="329">
        <v>1.4</v>
      </c>
      <c r="G69" s="32">
        <v>8</v>
      </c>
      <c r="H69" s="329">
        <v>11.2</v>
      </c>
      <c r="I69" s="329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6" t="s">
        <v>131</v>
      </c>
      <c r="O69" s="341"/>
      <c r="P69" s="341"/>
      <c r="Q69" s="341"/>
      <c r="R69" s="337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6">
        <v>4607091382952</v>
      </c>
      <c r="E70" s="337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1"/>
      <c r="P70" s="341"/>
      <c r="Q70" s="341"/>
      <c r="R70" s="337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6">
        <v>4680115882539</v>
      </c>
      <c r="E71" s="337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1"/>
      <c r="P71" s="341"/>
      <c r="Q71" s="341"/>
      <c r="R71" s="337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4301011382</v>
      </c>
      <c r="D72" s="336">
        <v>4607091385687</v>
      </c>
      <c r="E72" s="337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1"/>
      <c r="P72" s="341"/>
      <c r="Q72" s="341"/>
      <c r="R72" s="337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6">
        <v>4607091384604</v>
      </c>
      <c r="E73" s="337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68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1"/>
      <c r="P73" s="341"/>
      <c r="Q73" s="341"/>
      <c r="R73" s="337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6">
        <v>4680115880283</v>
      </c>
      <c r="E74" s="337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1"/>
      <c r="P74" s="341"/>
      <c r="Q74" s="341"/>
      <c r="R74" s="337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6">
        <v>4680115883949</v>
      </c>
      <c r="E75" s="337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53" t="s">
        <v>144</v>
      </c>
      <c r="O75" s="341"/>
      <c r="P75" s="341"/>
      <c r="Q75" s="341"/>
      <c r="R75" s="337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6">
        <v>4680115881518</v>
      </c>
      <c r="E76" s="337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1"/>
      <c r="P76" s="341"/>
      <c r="Q76" s="341"/>
      <c r="R76" s="337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6">
        <v>4680115881303</v>
      </c>
      <c r="E77" s="337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3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1"/>
      <c r="P77" s="341"/>
      <c r="Q77" s="341"/>
      <c r="R77" s="337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6">
        <v>4680115882577</v>
      </c>
      <c r="E78" s="337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82" t="s">
        <v>151</v>
      </c>
      <c r="O78" s="341"/>
      <c r="P78" s="341"/>
      <c r="Q78" s="341"/>
      <c r="R78" s="337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6">
        <v>4680115882577</v>
      </c>
      <c r="E79" s="337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14" t="s">
        <v>153</v>
      </c>
      <c r="O79" s="341"/>
      <c r="P79" s="341"/>
      <c r="Q79" s="341"/>
      <c r="R79" s="337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6">
        <v>4680115882720</v>
      </c>
      <c r="E80" s="337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577" t="s">
        <v>156</v>
      </c>
      <c r="O80" s="341"/>
      <c r="P80" s="341"/>
      <c r="Q80" s="341"/>
      <c r="R80" s="337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6">
        <v>4607091388466</v>
      </c>
      <c r="E81" s="337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66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1"/>
      <c r="P81" s="341"/>
      <c r="Q81" s="341"/>
      <c r="R81" s="337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6">
        <v>4680115880269</v>
      </c>
      <c r="E82" s="337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1"/>
      <c r="P82" s="341"/>
      <c r="Q82" s="341"/>
      <c r="R82" s="337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6">
        <v>4680115880429</v>
      </c>
      <c r="E83" s="337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37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1"/>
      <c r="P83" s="341"/>
      <c r="Q83" s="341"/>
      <c r="R83" s="337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6">
        <v>4680115881457</v>
      </c>
      <c r="E84" s="337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36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1"/>
      <c r="P84" s="341"/>
      <c r="Q84" s="341"/>
      <c r="R84" s="337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idden="1" x14ac:dyDescent="0.2">
      <c r="A85" s="352"/>
      <c r="B85" s="351"/>
      <c r="C85" s="351"/>
      <c r="D85" s="351"/>
      <c r="E85" s="351"/>
      <c r="F85" s="351"/>
      <c r="G85" s="351"/>
      <c r="H85" s="351"/>
      <c r="I85" s="351"/>
      <c r="J85" s="351"/>
      <c r="K85" s="351"/>
      <c r="L85" s="351"/>
      <c r="M85" s="353"/>
      <c r="N85" s="342" t="s">
        <v>66</v>
      </c>
      <c r="O85" s="343"/>
      <c r="P85" s="343"/>
      <c r="Q85" s="343"/>
      <c r="R85" s="343"/>
      <c r="S85" s="343"/>
      <c r="T85" s="344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33"/>
      <c r="Z85" s="333"/>
    </row>
    <row r="86" spans="1:53" hidden="1" x14ac:dyDescent="0.2">
      <c r="A86" s="351"/>
      <c r="B86" s="351"/>
      <c r="C86" s="351"/>
      <c r="D86" s="351"/>
      <c r="E86" s="351"/>
      <c r="F86" s="351"/>
      <c r="G86" s="351"/>
      <c r="H86" s="351"/>
      <c r="I86" s="351"/>
      <c r="J86" s="351"/>
      <c r="K86" s="351"/>
      <c r="L86" s="351"/>
      <c r="M86" s="353"/>
      <c r="N86" s="342" t="s">
        <v>66</v>
      </c>
      <c r="O86" s="343"/>
      <c r="P86" s="343"/>
      <c r="Q86" s="343"/>
      <c r="R86" s="343"/>
      <c r="S86" s="343"/>
      <c r="T86" s="344"/>
      <c r="U86" s="37" t="s">
        <v>65</v>
      </c>
      <c r="V86" s="332">
        <f>IFERROR(SUM(V63:V84),"0")</f>
        <v>0</v>
      </c>
      <c r="W86" s="332">
        <f>IFERROR(SUM(W63:W84),"0")</f>
        <v>0</v>
      </c>
      <c r="X86" s="37"/>
      <c r="Y86" s="333"/>
      <c r="Z86" s="333"/>
    </row>
    <row r="87" spans="1:53" ht="14.25" hidden="1" customHeight="1" x14ac:dyDescent="0.25">
      <c r="A87" s="350" t="s">
        <v>95</v>
      </c>
      <c r="B87" s="351"/>
      <c r="C87" s="351"/>
      <c r="D87" s="351"/>
      <c r="E87" s="351"/>
      <c r="F87" s="351"/>
      <c r="G87" s="351"/>
      <c r="H87" s="351"/>
      <c r="I87" s="351"/>
      <c r="J87" s="351"/>
      <c r="K87" s="351"/>
      <c r="L87" s="351"/>
      <c r="M87" s="351"/>
      <c r="N87" s="351"/>
      <c r="O87" s="351"/>
      <c r="P87" s="351"/>
      <c r="Q87" s="351"/>
      <c r="R87" s="351"/>
      <c r="S87" s="351"/>
      <c r="T87" s="351"/>
      <c r="U87" s="351"/>
      <c r="V87" s="351"/>
      <c r="W87" s="351"/>
      <c r="X87" s="351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6">
        <v>4680115881488</v>
      </c>
      <c r="E88" s="337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3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1"/>
      <c r="P88" s="341"/>
      <c r="Q88" s="341"/>
      <c r="R88" s="337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6">
        <v>4607091384765</v>
      </c>
      <c r="E89" s="337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12" t="s">
        <v>169</v>
      </c>
      <c r="O89" s="341"/>
      <c r="P89" s="341"/>
      <c r="Q89" s="341"/>
      <c r="R89" s="337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6">
        <v>4680115882751</v>
      </c>
      <c r="E90" s="337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388" t="s">
        <v>172</v>
      </c>
      <c r="O90" s="341"/>
      <c r="P90" s="341"/>
      <c r="Q90" s="341"/>
      <c r="R90" s="337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6">
        <v>4680115882775</v>
      </c>
      <c r="E91" s="337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377" t="s">
        <v>176</v>
      </c>
      <c r="O91" s="341"/>
      <c r="P91" s="341"/>
      <c r="Q91" s="341"/>
      <c r="R91" s="337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6">
        <v>4680115880658</v>
      </c>
      <c r="E92" s="337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1"/>
      <c r="P92" s="341"/>
      <c r="Q92" s="341"/>
      <c r="R92" s="337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52"/>
      <c r="B93" s="351"/>
      <c r="C93" s="351"/>
      <c r="D93" s="351"/>
      <c r="E93" s="351"/>
      <c r="F93" s="351"/>
      <c r="G93" s="351"/>
      <c r="H93" s="351"/>
      <c r="I93" s="351"/>
      <c r="J93" s="351"/>
      <c r="K93" s="351"/>
      <c r="L93" s="351"/>
      <c r="M93" s="353"/>
      <c r="N93" s="342" t="s">
        <v>66</v>
      </c>
      <c r="O93" s="343"/>
      <c r="P93" s="343"/>
      <c r="Q93" s="343"/>
      <c r="R93" s="343"/>
      <c r="S93" s="343"/>
      <c r="T93" s="344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51"/>
      <c r="B94" s="351"/>
      <c r="C94" s="351"/>
      <c r="D94" s="351"/>
      <c r="E94" s="351"/>
      <c r="F94" s="351"/>
      <c r="G94" s="351"/>
      <c r="H94" s="351"/>
      <c r="I94" s="351"/>
      <c r="J94" s="351"/>
      <c r="K94" s="351"/>
      <c r="L94" s="351"/>
      <c r="M94" s="353"/>
      <c r="N94" s="342" t="s">
        <v>66</v>
      </c>
      <c r="O94" s="343"/>
      <c r="P94" s="343"/>
      <c r="Q94" s="343"/>
      <c r="R94" s="343"/>
      <c r="S94" s="343"/>
      <c r="T94" s="344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50" t="s">
        <v>60</v>
      </c>
      <c r="B95" s="351"/>
      <c r="C95" s="351"/>
      <c r="D95" s="351"/>
      <c r="E95" s="351"/>
      <c r="F95" s="351"/>
      <c r="G95" s="351"/>
      <c r="H95" s="351"/>
      <c r="I95" s="351"/>
      <c r="J95" s="351"/>
      <c r="K95" s="351"/>
      <c r="L95" s="351"/>
      <c r="M95" s="351"/>
      <c r="N95" s="351"/>
      <c r="O95" s="351"/>
      <c r="P95" s="351"/>
      <c r="Q95" s="351"/>
      <c r="R95" s="351"/>
      <c r="S95" s="351"/>
      <c r="T95" s="351"/>
      <c r="U95" s="351"/>
      <c r="V95" s="351"/>
      <c r="W95" s="351"/>
      <c r="X95" s="351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6">
        <v>4607091387667</v>
      </c>
      <c r="E96" s="337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4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1"/>
      <c r="P96" s="341"/>
      <c r="Q96" s="341"/>
      <c r="R96" s="337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6">
        <v>4607091387636</v>
      </c>
      <c r="E97" s="337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1"/>
      <c r="P97" s="341"/>
      <c r="Q97" s="341"/>
      <c r="R97" s="337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6">
        <v>4607091386745</v>
      </c>
      <c r="E98" s="337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48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1"/>
      <c r="P98" s="341"/>
      <c r="Q98" s="341"/>
      <c r="R98" s="337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6">
        <v>4607091382426</v>
      </c>
      <c r="E99" s="337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1"/>
      <c r="P99" s="341"/>
      <c r="Q99" s="341"/>
      <c r="R99" s="337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6">
        <v>4607091386547</v>
      </c>
      <c r="E100" s="337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6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1"/>
      <c r="P100" s="341"/>
      <c r="Q100" s="341"/>
      <c r="R100" s="337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6">
        <v>4607091384734</v>
      </c>
      <c r="E101" s="337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1"/>
      <c r="P101" s="341"/>
      <c r="Q101" s="341"/>
      <c r="R101" s="337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6">
        <v>4607091382464</v>
      </c>
      <c r="E102" s="337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6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1"/>
      <c r="P102" s="341"/>
      <c r="Q102" s="341"/>
      <c r="R102" s="337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6">
        <v>4680115883444</v>
      </c>
      <c r="E103" s="337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615" t="s">
        <v>195</v>
      </c>
      <c r="O103" s="341"/>
      <c r="P103" s="341"/>
      <c r="Q103" s="341"/>
      <c r="R103" s="337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6">
        <v>4680115883444</v>
      </c>
      <c r="E104" s="337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666" t="s">
        <v>195</v>
      </c>
      <c r="O104" s="341"/>
      <c r="P104" s="341"/>
      <c r="Q104" s="341"/>
      <c r="R104" s="337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52"/>
      <c r="B105" s="351"/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3"/>
      <c r="N105" s="342" t="s">
        <v>66</v>
      </c>
      <c r="O105" s="343"/>
      <c r="P105" s="343"/>
      <c r="Q105" s="343"/>
      <c r="R105" s="343"/>
      <c r="S105" s="343"/>
      <c r="T105" s="344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hidden="1" x14ac:dyDescent="0.2">
      <c r="A106" s="351"/>
      <c r="B106" s="351"/>
      <c r="C106" s="351"/>
      <c r="D106" s="351"/>
      <c r="E106" s="351"/>
      <c r="F106" s="351"/>
      <c r="G106" s="351"/>
      <c r="H106" s="351"/>
      <c r="I106" s="351"/>
      <c r="J106" s="351"/>
      <c r="K106" s="351"/>
      <c r="L106" s="351"/>
      <c r="M106" s="353"/>
      <c r="N106" s="342" t="s">
        <v>66</v>
      </c>
      <c r="O106" s="343"/>
      <c r="P106" s="343"/>
      <c r="Q106" s="343"/>
      <c r="R106" s="343"/>
      <c r="S106" s="343"/>
      <c r="T106" s="344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hidden="1" customHeight="1" x14ac:dyDescent="0.25">
      <c r="A107" s="350" t="s">
        <v>68</v>
      </c>
      <c r="B107" s="351"/>
      <c r="C107" s="351"/>
      <c r="D107" s="351"/>
      <c r="E107" s="351"/>
      <c r="F107" s="351"/>
      <c r="G107" s="351"/>
      <c r="H107" s="351"/>
      <c r="I107" s="351"/>
      <c r="J107" s="351"/>
      <c r="K107" s="351"/>
      <c r="L107" s="351"/>
      <c r="M107" s="351"/>
      <c r="N107" s="351"/>
      <c r="O107" s="351"/>
      <c r="P107" s="351"/>
      <c r="Q107" s="351"/>
      <c r="R107" s="351"/>
      <c r="S107" s="351"/>
      <c r="T107" s="351"/>
      <c r="U107" s="351"/>
      <c r="V107" s="351"/>
      <c r="W107" s="351"/>
      <c r="X107" s="351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6">
        <v>4607091386967</v>
      </c>
      <c r="E108" s="337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481" t="s">
        <v>199</v>
      </c>
      <c r="O108" s="341"/>
      <c r="P108" s="341"/>
      <c r="Q108" s="341"/>
      <c r="R108" s="337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197</v>
      </c>
      <c r="B109" s="54" t="s">
        <v>200</v>
      </c>
      <c r="C109" s="31">
        <v>4301051543</v>
      </c>
      <c r="D109" s="336">
        <v>4607091386967</v>
      </c>
      <c r="E109" s="337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479" t="s">
        <v>201</v>
      </c>
      <c r="O109" s="341"/>
      <c r="P109" s="341"/>
      <c r="Q109" s="341"/>
      <c r="R109" s="337"/>
      <c r="S109" s="34"/>
      <c r="T109" s="34"/>
      <c r="U109" s="35" t="s">
        <v>65</v>
      </c>
      <c r="V109" s="330">
        <v>0</v>
      </c>
      <c r="W109" s="331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6">
        <v>4607091385304</v>
      </c>
      <c r="E110" s="337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434" t="s">
        <v>204</v>
      </c>
      <c r="O110" s="341"/>
      <c r="P110" s="341"/>
      <c r="Q110" s="341"/>
      <c r="R110" s="337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6">
        <v>4607091386264</v>
      </c>
      <c r="E111" s="337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1"/>
      <c r="P111" s="341"/>
      <c r="Q111" s="341"/>
      <c r="R111" s="337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6">
        <v>4680115882584</v>
      </c>
      <c r="E112" s="337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658" t="s">
        <v>209</v>
      </c>
      <c r="O112" s="341"/>
      <c r="P112" s="341"/>
      <c r="Q112" s="341"/>
      <c r="R112" s="337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6">
        <v>4680115882584</v>
      </c>
      <c r="E113" s="337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642" t="s">
        <v>211</v>
      </c>
      <c r="O113" s="341"/>
      <c r="P113" s="341"/>
      <c r="Q113" s="341"/>
      <c r="R113" s="337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6">
        <v>4607091385731</v>
      </c>
      <c r="E114" s="337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468" t="s">
        <v>214</v>
      </c>
      <c r="O114" s="341"/>
      <c r="P114" s="341"/>
      <c r="Q114" s="341"/>
      <c r="R114" s="337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6">
        <v>4680115880214</v>
      </c>
      <c r="E115" s="337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02" t="s">
        <v>217</v>
      </c>
      <c r="O115" s="341"/>
      <c r="P115" s="341"/>
      <c r="Q115" s="341"/>
      <c r="R115" s="337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6">
        <v>4680115880894</v>
      </c>
      <c r="E116" s="337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614" t="s">
        <v>220</v>
      </c>
      <c r="O116" s="341"/>
      <c r="P116" s="341"/>
      <c r="Q116" s="341"/>
      <c r="R116" s="337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6">
        <v>4607091385427</v>
      </c>
      <c r="E117" s="337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1"/>
      <c r="P117" s="341"/>
      <c r="Q117" s="341"/>
      <c r="R117" s="337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6">
        <v>4680115882645</v>
      </c>
      <c r="E118" s="337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72" t="s">
        <v>225</v>
      </c>
      <c r="O118" s="341"/>
      <c r="P118" s="341"/>
      <c r="Q118" s="341"/>
      <c r="R118" s="337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hidden="1" x14ac:dyDescent="0.2">
      <c r="A119" s="352"/>
      <c r="B119" s="351"/>
      <c r="C119" s="351"/>
      <c r="D119" s="351"/>
      <c r="E119" s="351"/>
      <c r="F119" s="351"/>
      <c r="G119" s="351"/>
      <c r="H119" s="351"/>
      <c r="I119" s="351"/>
      <c r="J119" s="351"/>
      <c r="K119" s="351"/>
      <c r="L119" s="351"/>
      <c r="M119" s="353"/>
      <c r="N119" s="342" t="s">
        <v>66</v>
      </c>
      <c r="O119" s="343"/>
      <c r="P119" s="343"/>
      <c r="Q119" s="343"/>
      <c r="R119" s="343"/>
      <c r="S119" s="343"/>
      <c r="T119" s="344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33"/>
      <c r="Z119" s="333"/>
    </row>
    <row r="120" spans="1:53" hidden="1" x14ac:dyDescent="0.2">
      <c r="A120" s="351"/>
      <c r="B120" s="351"/>
      <c r="C120" s="351"/>
      <c r="D120" s="351"/>
      <c r="E120" s="351"/>
      <c r="F120" s="351"/>
      <c r="G120" s="351"/>
      <c r="H120" s="351"/>
      <c r="I120" s="351"/>
      <c r="J120" s="351"/>
      <c r="K120" s="351"/>
      <c r="L120" s="351"/>
      <c r="M120" s="353"/>
      <c r="N120" s="342" t="s">
        <v>66</v>
      </c>
      <c r="O120" s="343"/>
      <c r="P120" s="343"/>
      <c r="Q120" s="343"/>
      <c r="R120" s="343"/>
      <c r="S120" s="343"/>
      <c r="T120" s="344"/>
      <c r="U120" s="37" t="s">
        <v>65</v>
      </c>
      <c r="V120" s="332">
        <f>IFERROR(SUM(V108:V118),"0")</f>
        <v>0</v>
      </c>
      <c r="W120" s="332">
        <f>IFERROR(SUM(W108:W118),"0")</f>
        <v>0</v>
      </c>
      <c r="X120" s="37"/>
      <c r="Y120" s="333"/>
      <c r="Z120" s="333"/>
    </row>
    <row r="121" spans="1:53" ht="14.25" hidden="1" customHeight="1" x14ac:dyDescent="0.25">
      <c r="A121" s="350" t="s">
        <v>226</v>
      </c>
      <c r="B121" s="351"/>
      <c r="C121" s="351"/>
      <c r="D121" s="351"/>
      <c r="E121" s="351"/>
      <c r="F121" s="351"/>
      <c r="G121" s="351"/>
      <c r="H121" s="351"/>
      <c r="I121" s="351"/>
      <c r="J121" s="351"/>
      <c r="K121" s="351"/>
      <c r="L121" s="351"/>
      <c r="M121" s="351"/>
      <c r="N121" s="351"/>
      <c r="O121" s="351"/>
      <c r="P121" s="351"/>
      <c r="Q121" s="351"/>
      <c r="R121" s="351"/>
      <c r="S121" s="351"/>
      <c r="T121" s="351"/>
      <c r="U121" s="351"/>
      <c r="V121" s="351"/>
      <c r="W121" s="351"/>
      <c r="X121" s="351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6">
        <v>4607091383065</v>
      </c>
      <c r="E122" s="337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4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1"/>
      <c r="P122" s="341"/>
      <c r="Q122" s="341"/>
      <c r="R122" s="337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4301060350</v>
      </c>
      <c r="D123" s="336">
        <v>4680115881532</v>
      </c>
      <c r="E123" s="337"/>
      <c r="F123" s="329">
        <v>1.35</v>
      </c>
      <c r="G123" s="32">
        <v>6</v>
      </c>
      <c r="H123" s="329">
        <v>8.1</v>
      </c>
      <c r="I123" s="329">
        <v>8.58</v>
      </c>
      <c r="J123" s="32">
        <v>56</v>
      </c>
      <c r="K123" s="32" t="s">
        <v>98</v>
      </c>
      <c r="L123" s="33" t="s">
        <v>119</v>
      </c>
      <c r="M123" s="32">
        <v>30</v>
      </c>
      <c r="N123" s="49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41"/>
      <c r="P123" s="341"/>
      <c r="Q123" s="341"/>
      <c r="R123" s="337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231</v>
      </c>
      <c r="C124" s="31">
        <v>4301060366</v>
      </c>
      <c r="D124" s="336">
        <v>4680115881532</v>
      </c>
      <c r="E124" s="337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571" t="s">
        <v>232</v>
      </c>
      <c r="O124" s="341"/>
      <c r="P124" s="341"/>
      <c r="Q124" s="341"/>
      <c r="R124" s="337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4301060371</v>
      </c>
      <c r="D125" s="336">
        <v>4680115881532</v>
      </c>
      <c r="E125" s="337"/>
      <c r="F125" s="329">
        <v>1.4</v>
      </c>
      <c r="G125" s="32">
        <v>6</v>
      </c>
      <c r="H125" s="329">
        <v>8.4</v>
      </c>
      <c r="I125" s="329">
        <v>8.9640000000000004</v>
      </c>
      <c r="J125" s="32">
        <v>56</v>
      </c>
      <c r="K125" s="32" t="s">
        <v>98</v>
      </c>
      <c r="L125" s="33" t="s">
        <v>64</v>
      </c>
      <c r="M125" s="32">
        <v>30</v>
      </c>
      <c r="N125" s="634" t="s">
        <v>232</v>
      </c>
      <c r="O125" s="341"/>
      <c r="P125" s="341"/>
      <c r="Q125" s="341"/>
      <c r="R125" s="337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6">
        <v>4680115882652</v>
      </c>
      <c r="E126" s="337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79" t="s">
        <v>236</v>
      </c>
      <c r="O126" s="341"/>
      <c r="P126" s="341"/>
      <c r="Q126" s="341"/>
      <c r="R126" s="337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6">
        <v>4680115880238</v>
      </c>
      <c r="E127" s="337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1"/>
      <c r="P127" s="341"/>
      <c r="Q127" s="341"/>
      <c r="R127" s="337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6">
        <v>4680115881464</v>
      </c>
      <c r="E128" s="337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621" t="s">
        <v>241</v>
      </c>
      <c r="O128" s="341"/>
      <c r="P128" s="341"/>
      <c r="Q128" s="341"/>
      <c r="R128" s="337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52"/>
      <c r="B129" s="351"/>
      <c r="C129" s="351"/>
      <c r="D129" s="351"/>
      <c r="E129" s="351"/>
      <c r="F129" s="351"/>
      <c r="G129" s="351"/>
      <c r="H129" s="351"/>
      <c r="I129" s="351"/>
      <c r="J129" s="351"/>
      <c r="K129" s="351"/>
      <c r="L129" s="351"/>
      <c r="M129" s="353"/>
      <c r="N129" s="342" t="s">
        <v>66</v>
      </c>
      <c r="O129" s="343"/>
      <c r="P129" s="343"/>
      <c r="Q129" s="343"/>
      <c r="R129" s="343"/>
      <c r="S129" s="343"/>
      <c r="T129" s="344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51"/>
      <c r="B130" s="351"/>
      <c r="C130" s="351"/>
      <c r="D130" s="351"/>
      <c r="E130" s="351"/>
      <c r="F130" s="351"/>
      <c r="G130" s="351"/>
      <c r="H130" s="351"/>
      <c r="I130" s="351"/>
      <c r="J130" s="351"/>
      <c r="K130" s="351"/>
      <c r="L130" s="351"/>
      <c r="M130" s="353"/>
      <c r="N130" s="342" t="s">
        <v>66</v>
      </c>
      <c r="O130" s="343"/>
      <c r="P130" s="343"/>
      <c r="Q130" s="343"/>
      <c r="R130" s="343"/>
      <c r="S130" s="343"/>
      <c r="T130" s="344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61" t="s">
        <v>242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  <c r="X131" s="351"/>
      <c r="Y131" s="326"/>
      <c r="Z131" s="326"/>
    </row>
    <row r="132" spans="1:53" ht="14.25" hidden="1" customHeight="1" x14ac:dyDescent="0.25">
      <c r="A132" s="350" t="s">
        <v>68</v>
      </c>
      <c r="B132" s="351"/>
      <c r="C132" s="351"/>
      <c r="D132" s="351"/>
      <c r="E132" s="351"/>
      <c r="F132" s="351"/>
      <c r="G132" s="351"/>
      <c r="H132" s="351"/>
      <c r="I132" s="351"/>
      <c r="J132" s="351"/>
      <c r="K132" s="351"/>
      <c r="L132" s="351"/>
      <c r="M132" s="351"/>
      <c r="N132" s="351"/>
      <c r="O132" s="351"/>
      <c r="P132" s="351"/>
      <c r="Q132" s="351"/>
      <c r="R132" s="351"/>
      <c r="S132" s="351"/>
      <c r="T132" s="351"/>
      <c r="U132" s="351"/>
      <c r="V132" s="351"/>
      <c r="W132" s="351"/>
      <c r="X132" s="351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4301051360</v>
      </c>
      <c r="D133" s="336">
        <v>4607091385168</v>
      </c>
      <c r="E133" s="337"/>
      <c r="F133" s="329">
        <v>1.35</v>
      </c>
      <c r="G133" s="32">
        <v>6</v>
      </c>
      <c r="H133" s="329">
        <v>8.1</v>
      </c>
      <c r="I133" s="329">
        <v>8.6579999999999995</v>
      </c>
      <c r="J133" s="32">
        <v>56</v>
      </c>
      <c r="K133" s="32" t="s">
        <v>98</v>
      </c>
      <c r="L133" s="33" t="s">
        <v>119</v>
      </c>
      <c r="M133" s="32">
        <v>45</v>
      </c>
      <c r="N133" s="42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41"/>
      <c r="P133" s="341"/>
      <c r="Q133" s="341"/>
      <c r="R133" s="337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245</v>
      </c>
      <c r="C134" s="31">
        <v>4301051612</v>
      </c>
      <c r="D134" s="336">
        <v>4607091385168</v>
      </c>
      <c r="E134" s="337"/>
      <c r="F134" s="329">
        <v>1.4</v>
      </c>
      <c r="G134" s="32">
        <v>6</v>
      </c>
      <c r="H134" s="329">
        <v>8.4</v>
      </c>
      <c r="I134" s="329">
        <v>8.9580000000000002</v>
      </c>
      <c r="J134" s="32">
        <v>56</v>
      </c>
      <c r="K134" s="32" t="s">
        <v>98</v>
      </c>
      <c r="L134" s="33" t="s">
        <v>64</v>
      </c>
      <c r="M134" s="32">
        <v>45</v>
      </c>
      <c r="N134" s="607" t="s">
        <v>246</v>
      </c>
      <c r="O134" s="341"/>
      <c r="P134" s="341"/>
      <c r="Q134" s="341"/>
      <c r="R134" s="337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6">
        <v>4607091383256</v>
      </c>
      <c r="E135" s="337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4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1"/>
      <c r="P135" s="341"/>
      <c r="Q135" s="341"/>
      <c r="R135" s="337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6">
        <v>4607091385748</v>
      </c>
      <c r="E136" s="337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1"/>
      <c r="P136" s="341"/>
      <c r="Q136" s="341"/>
      <c r="R136" s="337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52"/>
      <c r="B137" s="351"/>
      <c r="C137" s="351"/>
      <c r="D137" s="351"/>
      <c r="E137" s="351"/>
      <c r="F137" s="351"/>
      <c r="G137" s="351"/>
      <c r="H137" s="351"/>
      <c r="I137" s="351"/>
      <c r="J137" s="351"/>
      <c r="K137" s="351"/>
      <c r="L137" s="351"/>
      <c r="M137" s="353"/>
      <c r="N137" s="342" t="s">
        <v>66</v>
      </c>
      <c r="O137" s="343"/>
      <c r="P137" s="343"/>
      <c r="Q137" s="343"/>
      <c r="R137" s="343"/>
      <c r="S137" s="343"/>
      <c r="T137" s="344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hidden="1" x14ac:dyDescent="0.2">
      <c r="A138" s="351"/>
      <c r="B138" s="351"/>
      <c r="C138" s="351"/>
      <c r="D138" s="351"/>
      <c r="E138" s="351"/>
      <c r="F138" s="351"/>
      <c r="G138" s="351"/>
      <c r="H138" s="351"/>
      <c r="I138" s="351"/>
      <c r="J138" s="351"/>
      <c r="K138" s="351"/>
      <c r="L138" s="351"/>
      <c r="M138" s="353"/>
      <c r="N138" s="342" t="s">
        <v>66</v>
      </c>
      <c r="O138" s="343"/>
      <c r="P138" s="343"/>
      <c r="Q138" s="343"/>
      <c r="R138" s="343"/>
      <c r="S138" s="343"/>
      <c r="T138" s="344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hidden="1" customHeight="1" x14ac:dyDescent="0.2">
      <c r="A139" s="359" t="s">
        <v>251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48"/>
      <c r="Z139" s="48"/>
    </row>
    <row r="140" spans="1:53" ht="16.5" hidden="1" customHeight="1" x14ac:dyDescent="0.25">
      <c r="A140" s="361" t="s">
        <v>252</v>
      </c>
      <c r="B140" s="351"/>
      <c r="C140" s="351"/>
      <c r="D140" s="351"/>
      <c r="E140" s="351"/>
      <c r="F140" s="351"/>
      <c r="G140" s="351"/>
      <c r="H140" s="351"/>
      <c r="I140" s="351"/>
      <c r="J140" s="351"/>
      <c r="K140" s="351"/>
      <c r="L140" s="351"/>
      <c r="M140" s="351"/>
      <c r="N140" s="351"/>
      <c r="O140" s="351"/>
      <c r="P140" s="351"/>
      <c r="Q140" s="351"/>
      <c r="R140" s="351"/>
      <c r="S140" s="351"/>
      <c r="T140" s="351"/>
      <c r="U140" s="351"/>
      <c r="V140" s="351"/>
      <c r="W140" s="351"/>
      <c r="X140" s="351"/>
      <c r="Y140" s="326"/>
      <c r="Z140" s="326"/>
    </row>
    <row r="141" spans="1:53" ht="14.25" hidden="1" customHeight="1" x14ac:dyDescent="0.25">
      <c r="A141" s="350" t="s">
        <v>103</v>
      </c>
      <c r="B141" s="351"/>
      <c r="C141" s="351"/>
      <c r="D141" s="351"/>
      <c r="E141" s="351"/>
      <c r="F141" s="351"/>
      <c r="G141" s="351"/>
      <c r="H141" s="351"/>
      <c r="I141" s="351"/>
      <c r="J141" s="351"/>
      <c r="K141" s="351"/>
      <c r="L141" s="351"/>
      <c r="M141" s="351"/>
      <c r="N141" s="351"/>
      <c r="O141" s="351"/>
      <c r="P141" s="351"/>
      <c r="Q141" s="351"/>
      <c r="R141" s="351"/>
      <c r="S141" s="351"/>
      <c r="T141" s="351"/>
      <c r="U141" s="351"/>
      <c r="V141" s="351"/>
      <c r="W141" s="351"/>
      <c r="X141" s="351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6">
        <v>4607091383423</v>
      </c>
      <c r="E142" s="337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57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1"/>
      <c r="P142" s="341"/>
      <c r="Q142" s="341"/>
      <c r="R142" s="337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6">
        <v>4607091381405</v>
      </c>
      <c r="E143" s="337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3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1"/>
      <c r="P143" s="341"/>
      <c r="Q143" s="341"/>
      <c r="R143" s="337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6">
        <v>4607091386516</v>
      </c>
      <c r="E144" s="337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68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1"/>
      <c r="P144" s="341"/>
      <c r="Q144" s="341"/>
      <c r="R144" s="337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52"/>
      <c r="B145" s="351"/>
      <c r="C145" s="351"/>
      <c r="D145" s="351"/>
      <c r="E145" s="351"/>
      <c r="F145" s="351"/>
      <c r="G145" s="351"/>
      <c r="H145" s="351"/>
      <c r="I145" s="351"/>
      <c r="J145" s="351"/>
      <c r="K145" s="351"/>
      <c r="L145" s="351"/>
      <c r="M145" s="353"/>
      <c r="N145" s="342" t="s">
        <v>66</v>
      </c>
      <c r="O145" s="343"/>
      <c r="P145" s="343"/>
      <c r="Q145" s="343"/>
      <c r="R145" s="343"/>
      <c r="S145" s="343"/>
      <c r="T145" s="344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51"/>
      <c r="B146" s="351"/>
      <c r="C146" s="351"/>
      <c r="D146" s="351"/>
      <c r="E146" s="351"/>
      <c r="F146" s="351"/>
      <c r="G146" s="351"/>
      <c r="H146" s="351"/>
      <c r="I146" s="351"/>
      <c r="J146" s="351"/>
      <c r="K146" s="351"/>
      <c r="L146" s="351"/>
      <c r="M146" s="353"/>
      <c r="N146" s="342" t="s">
        <v>66</v>
      </c>
      <c r="O146" s="343"/>
      <c r="P146" s="343"/>
      <c r="Q146" s="343"/>
      <c r="R146" s="343"/>
      <c r="S146" s="343"/>
      <c r="T146" s="344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61" t="s">
        <v>259</v>
      </c>
      <c r="B147" s="351"/>
      <c r="C147" s="351"/>
      <c r="D147" s="351"/>
      <c r="E147" s="351"/>
      <c r="F147" s="351"/>
      <c r="G147" s="351"/>
      <c r="H147" s="351"/>
      <c r="I147" s="351"/>
      <c r="J147" s="351"/>
      <c r="K147" s="351"/>
      <c r="L147" s="351"/>
      <c r="M147" s="351"/>
      <c r="N147" s="351"/>
      <c r="O147" s="351"/>
      <c r="P147" s="351"/>
      <c r="Q147" s="351"/>
      <c r="R147" s="351"/>
      <c r="S147" s="351"/>
      <c r="T147" s="351"/>
      <c r="U147" s="351"/>
      <c r="V147" s="351"/>
      <c r="W147" s="351"/>
      <c r="X147" s="351"/>
      <c r="Y147" s="326"/>
      <c r="Z147" s="326"/>
    </row>
    <row r="148" spans="1:53" ht="14.25" hidden="1" customHeight="1" x14ac:dyDescent="0.25">
      <c r="A148" s="350" t="s">
        <v>60</v>
      </c>
      <c r="B148" s="351"/>
      <c r="C148" s="351"/>
      <c r="D148" s="351"/>
      <c r="E148" s="351"/>
      <c r="F148" s="351"/>
      <c r="G148" s="351"/>
      <c r="H148" s="351"/>
      <c r="I148" s="351"/>
      <c r="J148" s="351"/>
      <c r="K148" s="351"/>
      <c r="L148" s="351"/>
      <c r="M148" s="351"/>
      <c r="N148" s="351"/>
      <c r="O148" s="351"/>
      <c r="P148" s="351"/>
      <c r="Q148" s="351"/>
      <c r="R148" s="351"/>
      <c r="S148" s="351"/>
      <c r="T148" s="351"/>
      <c r="U148" s="351"/>
      <c r="V148" s="351"/>
      <c r="W148" s="351"/>
      <c r="X148" s="351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6">
        <v>4680115880993</v>
      </c>
      <c r="E149" s="337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1"/>
      <c r="P149" s="341"/>
      <c r="Q149" s="341"/>
      <c r="R149" s="337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6">
        <v>4680115881761</v>
      </c>
      <c r="E150" s="337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4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1"/>
      <c r="P150" s="341"/>
      <c r="Q150" s="341"/>
      <c r="R150" s="337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4301031201</v>
      </c>
      <c r="D151" s="336">
        <v>4680115881563</v>
      </c>
      <c r="E151" s="337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1"/>
      <c r="P151" s="341"/>
      <c r="Q151" s="341"/>
      <c r="R151" s="337"/>
      <c r="S151" s="34"/>
      <c r="T151" s="34"/>
      <c r="U151" s="35" t="s">
        <v>65</v>
      </c>
      <c r="V151" s="330">
        <v>0</v>
      </c>
      <c r="W151" s="331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6">
        <v>4680115880986</v>
      </c>
      <c r="E152" s="337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5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1"/>
      <c r="P152" s="341"/>
      <c r="Q152" s="341"/>
      <c r="R152" s="337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6">
        <v>4680115880207</v>
      </c>
      <c r="E153" s="337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1"/>
      <c r="P153" s="341"/>
      <c r="Q153" s="341"/>
      <c r="R153" s="337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6">
        <v>4680115881785</v>
      </c>
      <c r="E154" s="337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3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1"/>
      <c r="P154" s="341"/>
      <c r="Q154" s="341"/>
      <c r="R154" s="337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6">
        <v>4680115881679</v>
      </c>
      <c r="E155" s="337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1"/>
      <c r="P155" s="341"/>
      <c r="Q155" s="341"/>
      <c r="R155" s="337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6">
        <v>4680115880191</v>
      </c>
      <c r="E156" s="337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5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1"/>
      <c r="P156" s="341"/>
      <c r="Q156" s="341"/>
      <c r="R156" s="337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6">
        <v>4680115883963</v>
      </c>
      <c r="E157" s="337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672" t="s">
        <v>278</v>
      </c>
      <c r="O157" s="341"/>
      <c r="P157" s="341"/>
      <c r="Q157" s="341"/>
      <c r="R157" s="337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352"/>
      <c r="B158" s="351"/>
      <c r="C158" s="351"/>
      <c r="D158" s="351"/>
      <c r="E158" s="351"/>
      <c r="F158" s="351"/>
      <c r="G158" s="351"/>
      <c r="H158" s="351"/>
      <c r="I158" s="351"/>
      <c r="J158" s="351"/>
      <c r="K158" s="351"/>
      <c r="L158" s="351"/>
      <c r="M158" s="353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0</v>
      </c>
      <c r="W158" s="332">
        <f>IFERROR(W149/H149,"0")+IFERROR(W150/H150,"0")+IFERROR(W151/H151,"0")+IFERROR(W152/H152,"0")+IFERROR(W153/H153,"0")+IFERROR(W154/H154,"0")+IFERROR(W155/H155,"0")+IFERROR(W156/H156,"0")+IFERROR(W157/H157,"0")</f>
        <v>0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33"/>
      <c r="Z158" s="333"/>
    </row>
    <row r="159" spans="1:53" hidden="1" x14ac:dyDescent="0.2">
      <c r="A159" s="351"/>
      <c r="B159" s="351"/>
      <c r="C159" s="351"/>
      <c r="D159" s="351"/>
      <c r="E159" s="351"/>
      <c r="F159" s="351"/>
      <c r="G159" s="351"/>
      <c r="H159" s="351"/>
      <c r="I159" s="351"/>
      <c r="J159" s="351"/>
      <c r="K159" s="351"/>
      <c r="L159" s="351"/>
      <c r="M159" s="353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32">
        <f>IFERROR(SUM(V149:V157),"0")</f>
        <v>0</v>
      </c>
      <c r="W159" s="332">
        <f>IFERROR(SUM(W149:W157),"0")</f>
        <v>0</v>
      </c>
      <c r="X159" s="37"/>
      <c r="Y159" s="333"/>
      <c r="Z159" s="333"/>
    </row>
    <row r="160" spans="1:53" ht="16.5" hidden="1" customHeight="1" x14ac:dyDescent="0.25">
      <c r="A160" s="361" t="s">
        <v>279</v>
      </c>
      <c r="B160" s="351"/>
      <c r="C160" s="351"/>
      <c r="D160" s="351"/>
      <c r="E160" s="351"/>
      <c r="F160" s="351"/>
      <c r="G160" s="351"/>
      <c r="H160" s="351"/>
      <c r="I160" s="351"/>
      <c r="J160" s="351"/>
      <c r="K160" s="351"/>
      <c r="L160" s="351"/>
      <c r="M160" s="351"/>
      <c r="N160" s="351"/>
      <c r="O160" s="351"/>
      <c r="P160" s="351"/>
      <c r="Q160" s="351"/>
      <c r="R160" s="351"/>
      <c r="S160" s="351"/>
      <c r="T160" s="351"/>
      <c r="U160" s="351"/>
      <c r="V160" s="351"/>
      <c r="W160" s="351"/>
      <c r="X160" s="351"/>
      <c r="Y160" s="326"/>
      <c r="Z160" s="326"/>
    </row>
    <row r="161" spans="1:53" ht="14.25" hidden="1" customHeight="1" x14ac:dyDescent="0.25">
      <c r="A161" s="350" t="s">
        <v>103</v>
      </c>
      <c r="B161" s="351"/>
      <c r="C161" s="351"/>
      <c r="D161" s="351"/>
      <c r="E161" s="351"/>
      <c r="F161" s="351"/>
      <c r="G161" s="351"/>
      <c r="H161" s="351"/>
      <c r="I161" s="351"/>
      <c r="J161" s="351"/>
      <c r="K161" s="351"/>
      <c r="L161" s="351"/>
      <c r="M161" s="351"/>
      <c r="N161" s="351"/>
      <c r="O161" s="351"/>
      <c r="P161" s="351"/>
      <c r="Q161" s="351"/>
      <c r="R161" s="351"/>
      <c r="S161" s="351"/>
      <c r="T161" s="351"/>
      <c r="U161" s="351"/>
      <c r="V161" s="351"/>
      <c r="W161" s="351"/>
      <c r="X161" s="351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6">
        <v>4680115881402</v>
      </c>
      <c r="E162" s="337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46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1"/>
      <c r="P162" s="341"/>
      <c r="Q162" s="341"/>
      <c r="R162" s="337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6">
        <v>4680115881396</v>
      </c>
      <c r="E163" s="337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1"/>
      <c r="P163" s="341"/>
      <c r="Q163" s="341"/>
      <c r="R163" s="337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52"/>
      <c r="B164" s="351"/>
      <c r="C164" s="351"/>
      <c r="D164" s="351"/>
      <c r="E164" s="351"/>
      <c r="F164" s="351"/>
      <c r="G164" s="351"/>
      <c r="H164" s="351"/>
      <c r="I164" s="351"/>
      <c r="J164" s="351"/>
      <c r="K164" s="351"/>
      <c r="L164" s="351"/>
      <c r="M164" s="353"/>
      <c r="N164" s="342" t="s">
        <v>66</v>
      </c>
      <c r="O164" s="343"/>
      <c r="P164" s="343"/>
      <c r="Q164" s="343"/>
      <c r="R164" s="343"/>
      <c r="S164" s="343"/>
      <c r="T164" s="344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51"/>
      <c r="B165" s="351"/>
      <c r="C165" s="351"/>
      <c r="D165" s="351"/>
      <c r="E165" s="351"/>
      <c r="F165" s="351"/>
      <c r="G165" s="351"/>
      <c r="H165" s="351"/>
      <c r="I165" s="351"/>
      <c r="J165" s="351"/>
      <c r="K165" s="351"/>
      <c r="L165" s="351"/>
      <c r="M165" s="353"/>
      <c r="N165" s="342" t="s">
        <v>66</v>
      </c>
      <c r="O165" s="343"/>
      <c r="P165" s="343"/>
      <c r="Q165" s="343"/>
      <c r="R165" s="343"/>
      <c r="S165" s="343"/>
      <c r="T165" s="344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50" t="s">
        <v>95</v>
      </c>
      <c r="B166" s="351"/>
      <c r="C166" s="351"/>
      <c r="D166" s="351"/>
      <c r="E166" s="351"/>
      <c r="F166" s="351"/>
      <c r="G166" s="351"/>
      <c r="H166" s="351"/>
      <c r="I166" s="351"/>
      <c r="J166" s="351"/>
      <c r="K166" s="351"/>
      <c r="L166" s="351"/>
      <c r="M166" s="351"/>
      <c r="N166" s="351"/>
      <c r="O166" s="351"/>
      <c r="P166" s="351"/>
      <c r="Q166" s="351"/>
      <c r="R166" s="351"/>
      <c r="S166" s="351"/>
      <c r="T166" s="351"/>
      <c r="U166" s="351"/>
      <c r="V166" s="351"/>
      <c r="W166" s="351"/>
      <c r="X166" s="351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6">
        <v>4680115882935</v>
      </c>
      <c r="E167" s="337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460" t="s">
        <v>286</v>
      </c>
      <c r="O167" s="341"/>
      <c r="P167" s="341"/>
      <c r="Q167" s="341"/>
      <c r="R167" s="337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6">
        <v>4680115880764</v>
      </c>
      <c r="E168" s="337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1"/>
      <c r="P168" s="341"/>
      <c r="Q168" s="341"/>
      <c r="R168" s="337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52"/>
      <c r="B169" s="351"/>
      <c r="C169" s="351"/>
      <c r="D169" s="351"/>
      <c r="E169" s="351"/>
      <c r="F169" s="351"/>
      <c r="G169" s="351"/>
      <c r="H169" s="351"/>
      <c r="I169" s="351"/>
      <c r="J169" s="351"/>
      <c r="K169" s="351"/>
      <c r="L169" s="351"/>
      <c r="M169" s="353"/>
      <c r="N169" s="342" t="s">
        <v>66</v>
      </c>
      <c r="O169" s="343"/>
      <c r="P169" s="343"/>
      <c r="Q169" s="343"/>
      <c r="R169" s="343"/>
      <c r="S169" s="343"/>
      <c r="T169" s="344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51"/>
      <c r="B170" s="351"/>
      <c r="C170" s="351"/>
      <c r="D170" s="351"/>
      <c r="E170" s="351"/>
      <c r="F170" s="351"/>
      <c r="G170" s="351"/>
      <c r="H170" s="351"/>
      <c r="I170" s="351"/>
      <c r="J170" s="351"/>
      <c r="K170" s="351"/>
      <c r="L170" s="351"/>
      <c r="M170" s="353"/>
      <c r="N170" s="342" t="s">
        <v>66</v>
      </c>
      <c r="O170" s="343"/>
      <c r="P170" s="343"/>
      <c r="Q170" s="343"/>
      <c r="R170" s="343"/>
      <c r="S170" s="343"/>
      <c r="T170" s="344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50" t="s">
        <v>60</v>
      </c>
      <c r="B171" s="351"/>
      <c r="C171" s="351"/>
      <c r="D171" s="351"/>
      <c r="E171" s="351"/>
      <c r="F171" s="351"/>
      <c r="G171" s="351"/>
      <c r="H171" s="351"/>
      <c r="I171" s="351"/>
      <c r="J171" s="351"/>
      <c r="K171" s="351"/>
      <c r="L171" s="351"/>
      <c r="M171" s="351"/>
      <c r="N171" s="351"/>
      <c r="O171" s="351"/>
      <c r="P171" s="351"/>
      <c r="Q171" s="351"/>
      <c r="R171" s="351"/>
      <c r="S171" s="351"/>
      <c r="T171" s="351"/>
      <c r="U171" s="351"/>
      <c r="V171" s="351"/>
      <c r="W171" s="351"/>
      <c r="X171" s="351"/>
      <c r="Y171" s="325"/>
      <c r="Z171" s="325"/>
    </row>
    <row r="172" spans="1:53" ht="27" hidden="1" customHeight="1" x14ac:dyDescent="0.25">
      <c r="A172" s="54" t="s">
        <v>289</v>
      </c>
      <c r="B172" s="54" t="s">
        <v>290</v>
      </c>
      <c r="C172" s="31">
        <v>4301031224</v>
      </c>
      <c r="D172" s="336">
        <v>4680115882683</v>
      </c>
      <c r="E172" s="337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1"/>
      <c r="P172" s="341"/>
      <c r="Q172" s="341"/>
      <c r="R172" s="337"/>
      <c r="S172" s="34"/>
      <c r="T172" s="34"/>
      <c r="U172" s="35" t="s">
        <v>65</v>
      </c>
      <c r="V172" s="330">
        <v>0</v>
      </c>
      <c r="W172" s="331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4301031230</v>
      </c>
      <c r="D173" s="336">
        <v>4680115882690</v>
      </c>
      <c r="E173" s="337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1"/>
      <c r="P173" s="341"/>
      <c r="Q173" s="341"/>
      <c r="R173" s="337"/>
      <c r="S173" s="34"/>
      <c r="T173" s="34"/>
      <c r="U173" s="35" t="s">
        <v>65</v>
      </c>
      <c r="V173" s="330">
        <v>0</v>
      </c>
      <c r="W173" s="331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hidden="1" customHeight="1" x14ac:dyDescent="0.25">
      <c r="A174" s="54" t="s">
        <v>293</v>
      </c>
      <c r="B174" s="54" t="s">
        <v>294</v>
      </c>
      <c r="C174" s="31">
        <v>4301031220</v>
      </c>
      <c r="D174" s="336">
        <v>4680115882669</v>
      </c>
      <c r="E174" s="337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1"/>
      <c r="P174" s="341"/>
      <c r="Q174" s="341"/>
      <c r="R174" s="337"/>
      <c r="S174" s="34"/>
      <c r="T174" s="34"/>
      <c r="U174" s="35" t="s">
        <v>65</v>
      </c>
      <c r="V174" s="330">
        <v>0</v>
      </c>
      <c r="W174" s="331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hidden="1" customHeight="1" x14ac:dyDescent="0.25">
      <c r="A175" s="54" t="s">
        <v>295</v>
      </c>
      <c r="B175" s="54" t="s">
        <v>296</v>
      </c>
      <c r="C175" s="31">
        <v>4301031221</v>
      </c>
      <c r="D175" s="336">
        <v>4680115882676</v>
      </c>
      <c r="E175" s="337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1"/>
      <c r="P175" s="341"/>
      <c r="Q175" s="341"/>
      <c r="R175" s="337"/>
      <c r="S175" s="34"/>
      <c r="T175" s="34"/>
      <c r="U175" s="35" t="s">
        <v>65</v>
      </c>
      <c r="V175" s="330">
        <v>0</v>
      </c>
      <c r="W175" s="331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idden="1" x14ac:dyDescent="0.2">
      <c r="A176" s="352"/>
      <c r="B176" s="351"/>
      <c r="C176" s="351"/>
      <c r="D176" s="351"/>
      <c r="E176" s="351"/>
      <c r="F176" s="351"/>
      <c r="G176" s="351"/>
      <c r="H176" s="351"/>
      <c r="I176" s="351"/>
      <c r="J176" s="351"/>
      <c r="K176" s="351"/>
      <c r="L176" s="351"/>
      <c r="M176" s="353"/>
      <c r="N176" s="342" t="s">
        <v>66</v>
      </c>
      <c r="O176" s="343"/>
      <c r="P176" s="343"/>
      <c r="Q176" s="343"/>
      <c r="R176" s="343"/>
      <c r="S176" s="343"/>
      <c r="T176" s="344"/>
      <c r="U176" s="37" t="s">
        <v>67</v>
      </c>
      <c r="V176" s="332">
        <f>IFERROR(V172/H172,"0")+IFERROR(V173/H173,"0")+IFERROR(V174/H174,"0")+IFERROR(V175/H175,"0")</f>
        <v>0</v>
      </c>
      <c r="W176" s="332">
        <f>IFERROR(W172/H172,"0")+IFERROR(W173/H173,"0")+IFERROR(W174/H174,"0")+IFERROR(W175/H175,"0")</f>
        <v>0</v>
      </c>
      <c r="X176" s="332">
        <f>IFERROR(IF(X172="",0,X172),"0")+IFERROR(IF(X173="",0,X173),"0")+IFERROR(IF(X174="",0,X174),"0")+IFERROR(IF(X175="",0,X175),"0")</f>
        <v>0</v>
      </c>
      <c r="Y176" s="333"/>
      <c r="Z176" s="333"/>
    </row>
    <row r="177" spans="1:53" hidden="1" x14ac:dyDescent="0.2">
      <c r="A177" s="351"/>
      <c r="B177" s="351"/>
      <c r="C177" s="351"/>
      <c r="D177" s="351"/>
      <c r="E177" s="351"/>
      <c r="F177" s="351"/>
      <c r="G177" s="351"/>
      <c r="H177" s="351"/>
      <c r="I177" s="351"/>
      <c r="J177" s="351"/>
      <c r="K177" s="351"/>
      <c r="L177" s="351"/>
      <c r="M177" s="353"/>
      <c r="N177" s="342" t="s">
        <v>66</v>
      </c>
      <c r="O177" s="343"/>
      <c r="P177" s="343"/>
      <c r="Q177" s="343"/>
      <c r="R177" s="343"/>
      <c r="S177" s="343"/>
      <c r="T177" s="344"/>
      <c r="U177" s="37" t="s">
        <v>65</v>
      </c>
      <c r="V177" s="332">
        <f>IFERROR(SUM(V172:V175),"0")</f>
        <v>0</v>
      </c>
      <c r="W177" s="332">
        <f>IFERROR(SUM(W172:W175),"0")</f>
        <v>0</v>
      </c>
      <c r="X177" s="37"/>
      <c r="Y177" s="333"/>
      <c r="Z177" s="333"/>
    </row>
    <row r="178" spans="1:53" ht="14.25" hidden="1" customHeight="1" x14ac:dyDescent="0.25">
      <c r="A178" s="350" t="s">
        <v>68</v>
      </c>
      <c r="B178" s="351"/>
      <c r="C178" s="351"/>
      <c r="D178" s="351"/>
      <c r="E178" s="351"/>
      <c r="F178" s="351"/>
      <c r="G178" s="351"/>
      <c r="H178" s="351"/>
      <c r="I178" s="351"/>
      <c r="J178" s="351"/>
      <c r="K178" s="351"/>
      <c r="L178" s="351"/>
      <c r="M178" s="351"/>
      <c r="N178" s="351"/>
      <c r="O178" s="351"/>
      <c r="P178" s="351"/>
      <c r="Q178" s="351"/>
      <c r="R178" s="351"/>
      <c r="S178" s="351"/>
      <c r="T178" s="351"/>
      <c r="U178" s="351"/>
      <c r="V178" s="351"/>
      <c r="W178" s="351"/>
      <c r="X178" s="351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6">
        <v>4680115881556</v>
      </c>
      <c r="E179" s="337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1"/>
      <c r="P179" s="341"/>
      <c r="Q179" s="341"/>
      <c r="R179" s="337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6">
        <v>4680115880573</v>
      </c>
      <c r="E180" s="337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363" t="s">
        <v>301</v>
      </c>
      <c r="O180" s="341"/>
      <c r="P180" s="341"/>
      <c r="Q180" s="341"/>
      <c r="R180" s="337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6">
        <v>4680115881594</v>
      </c>
      <c r="E181" s="337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6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1"/>
      <c r="P181" s="341"/>
      <c r="Q181" s="341"/>
      <c r="R181" s="337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6">
        <v>4680115881587</v>
      </c>
      <c r="E182" s="337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366" t="s">
        <v>306</v>
      </c>
      <c r="O182" s="341"/>
      <c r="P182" s="341"/>
      <c r="Q182" s="341"/>
      <c r="R182" s="337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6">
        <v>4680115880962</v>
      </c>
      <c r="E183" s="337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45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1"/>
      <c r="P183" s="341"/>
      <c r="Q183" s="341"/>
      <c r="R183" s="337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6">
        <v>4680115881617</v>
      </c>
      <c r="E184" s="337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1"/>
      <c r="P184" s="341"/>
      <c r="Q184" s="341"/>
      <c r="R184" s="337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6">
        <v>4680115881228</v>
      </c>
      <c r="E185" s="337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03" t="s">
        <v>313</v>
      </c>
      <c r="O185" s="341"/>
      <c r="P185" s="341"/>
      <c r="Q185" s="341"/>
      <c r="R185" s="337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6">
        <v>4680115881037</v>
      </c>
      <c r="E186" s="337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77" t="s">
        <v>316</v>
      </c>
      <c r="O186" s="341"/>
      <c r="P186" s="341"/>
      <c r="Q186" s="341"/>
      <c r="R186" s="337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6">
        <v>4680115881211</v>
      </c>
      <c r="E187" s="337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1"/>
      <c r="P187" s="341"/>
      <c r="Q187" s="341"/>
      <c r="R187" s="337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6">
        <v>4680115881020</v>
      </c>
      <c r="E188" s="337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1"/>
      <c r="P188" s="341"/>
      <c r="Q188" s="341"/>
      <c r="R188" s="337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6">
        <v>4680115882195</v>
      </c>
      <c r="E189" s="337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1"/>
      <c r="P189" s="341"/>
      <c r="Q189" s="341"/>
      <c r="R189" s="337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6">
        <v>4680115882607</v>
      </c>
      <c r="E190" s="337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4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1"/>
      <c r="P190" s="341"/>
      <c r="Q190" s="341"/>
      <c r="R190" s="337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325</v>
      </c>
      <c r="B191" s="54" t="s">
        <v>326</v>
      </c>
      <c r="C191" s="31">
        <v>4301051468</v>
      </c>
      <c r="D191" s="336">
        <v>4680115880092</v>
      </c>
      <c r="E191" s="337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6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1"/>
      <c r="P191" s="341"/>
      <c r="Q191" s="341"/>
      <c r="R191" s="337"/>
      <c r="S191" s="34"/>
      <c r="T191" s="34"/>
      <c r="U191" s="35" t="s">
        <v>65</v>
      </c>
      <c r="V191" s="330">
        <v>0</v>
      </c>
      <c r="W191" s="33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6">
        <v>4680115880221</v>
      </c>
      <c r="E192" s="337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1"/>
      <c r="P192" s="341"/>
      <c r="Q192" s="341"/>
      <c r="R192" s="337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6">
        <v>4680115882942</v>
      </c>
      <c r="E193" s="337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1"/>
      <c r="P193" s="341"/>
      <c r="Q193" s="341"/>
      <c r="R193" s="337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6">
        <v>4680115880504</v>
      </c>
      <c r="E194" s="337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5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1"/>
      <c r="P194" s="341"/>
      <c r="Q194" s="341"/>
      <c r="R194" s="337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6">
        <v>4680115882164</v>
      </c>
      <c r="E195" s="337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1"/>
      <c r="P195" s="341"/>
      <c r="Q195" s="341"/>
      <c r="R195" s="337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352"/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1"/>
      <c r="M196" s="353"/>
      <c r="N196" s="342" t="s">
        <v>66</v>
      </c>
      <c r="O196" s="343"/>
      <c r="P196" s="343"/>
      <c r="Q196" s="343"/>
      <c r="R196" s="343"/>
      <c r="S196" s="343"/>
      <c r="T196" s="344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33"/>
      <c r="Z196" s="333"/>
    </row>
    <row r="197" spans="1:53" hidden="1" x14ac:dyDescent="0.2">
      <c r="A197" s="351"/>
      <c r="B197" s="351"/>
      <c r="C197" s="351"/>
      <c r="D197" s="351"/>
      <c r="E197" s="351"/>
      <c r="F197" s="351"/>
      <c r="G197" s="351"/>
      <c r="H197" s="351"/>
      <c r="I197" s="351"/>
      <c r="J197" s="351"/>
      <c r="K197" s="351"/>
      <c r="L197" s="351"/>
      <c r="M197" s="353"/>
      <c r="N197" s="342" t="s">
        <v>66</v>
      </c>
      <c r="O197" s="343"/>
      <c r="P197" s="343"/>
      <c r="Q197" s="343"/>
      <c r="R197" s="343"/>
      <c r="S197" s="343"/>
      <c r="T197" s="344"/>
      <c r="U197" s="37" t="s">
        <v>65</v>
      </c>
      <c r="V197" s="332">
        <f>IFERROR(SUM(V179:V195),"0")</f>
        <v>0</v>
      </c>
      <c r="W197" s="332">
        <f>IFERROR(SUM(W179:W195),"0")</f>
        <v>0</v>
      </c>
      <c r="X197" s="37"/>
      <c r="Y197" s="333"/>
      <c r="Z197" s="333"/>
    </row>
    <row r="198" spans="1:53" ht="14.25" hidden="1" customHeight="1" x14ac:dyDescent="0.25">
      <c r="A198" s="350" t="s">
        <v>226</v>
      </c>
      <c r="B198" s="351"/>
      <c r="C198" s="351"/>
      <c r="D198" s="351"/>
      <c r="E198" s="351"/>
      <c r="F198" s="351"/>
      <c r="G198" s="351"/>
      <c r="H198" s="351"/>
      <c r="I198" s="351"/>
      <c r="J198" s="351"/>
      <c r="K198" s="351"/>
      <c r="L198" s="351"/>
      <c r="M198" s="351"/>
      <c r="N198" s="351"/>
      <c r="O198" s="351"/>
      <c r="P198" s="351"/>
      <c r="Q198" s="351"/>
      <c r="R198" s="351"/>
      <c r="S198" s="351"/>
      <c r="T198" s="351"/>
      <c r="U198" s="351"/>
      <c r="V198" s="351"/>
      <c r="W198" s="351"/>
      <c r="X198" s="351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6">
        <v>4680115882874</v>
      </c>
      <c r="E199" s="337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675" t="s">
        <v>337</v>
      </c>
      <c r="O199" s="341"/>
      <c r="P199" s="341"/>
      <c r="Q199" s="341"/>
      <c r="R199" s="337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6">
        <v>4680115884434</v>
      </c>
      <c r="E200" s="337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17" t="s">
        <v>340</v>
      </c>
      <c r="O200" s="341"/>
      <c r="P200" s="341"/>
      <c r="Q200" s="341"/>
      <c r="R200" s="337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6">
        <v>4680115880801</v>
      </c>
      <c r="E201" s="337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1"/>
      <c r="P201" s="341"/>
      <c r="Q201" s="341"/>
      <c r="R201" s="337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6">
        <v>4680115880818</v>
      </c>
      <c r="E202" s="337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1"/>
      <c r="P202" s="341"/>
      <c r="Q202" s="341"/>
      <c r="R202" s="337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52"/>
      <c r="B203" s="351"/>
      <c r="C203" s="351"/>
      <c r="D203" s="351"/>
      <c r="E203" s="351"/>
      <c r="F203" s="351"/>
      <c r="G203" s="351"/>
      <c r="H203" s="351"/>
      <c r="I203" s="351"/>
      <c r="J203" s="351"/>
      <c r="K203" s="351"/>
      <c r="L203" s="351"/>
      <c r="M203" s="353"/>
      <c r="N203" s="342" t="s">
        <v>66</v>
      </c>
      <c r="O203" s="343"/>
      <c r="P203" s="343"/>
      <c r="Q203" s="343"/>
      <c r="R203" s="343"/>
      <c r="S203" s="343"/>
      <c r="T203" s="344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51"/>
      <c r="B204" s="351"/>
      <c r="C204" s="351"/>
      <c r="D204" s="351"/>
      <c r="E204" s="351"/>
      <c r="F204" s="351"/>
      <c r="G204" s="351"/>
      <c r="H204" s="351"/>
      <c r="I204" s="351"/>
      <c r="J204" s="351"/>
      <c r="K204" s="351"/>
      <c r="L204" s="351"/>
      <c r="M204" s="353"/>
      <c r="N204" s="342" t="s">
        <v>66</v>
      </c>
      <c r="O204" s="343"/>
      <c r="P204" s="343"/>
      <c r="Q204" s="343"/>
      <c r="R204" s="343"/>
      <c r="S204" s="343"/>
      <c r="T204" s="344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61" t="s">
        <v>345</v>
      </c>
      <c r="B205" s="351"/>
      <c r="C205" s="351"/>
      <c r="D205" s="351"/>
      <c r="E205" s="351"/>
      <c r="F205" s="351"/>
      <c r="G205" s="351"/>
      <c r="H205" s="351"/>
      <c r="I205" s="351"/>
      <c r="J205" s="351"/>
      <c r="K205" s="351"/>
      <c r="L205" s="351"/>
      <c r="M205" s="351"/>
      <c r="N205" s="351"/>
      <c r="O205" s="351"/>
      <c r="P205" s="351"/>
      <c r="Q205" s="351"/>
      <c r="R205" s="351"/>
      <c r="S205" s="351"/>
      <c r="T205" s="351"/>
      <c r="U205" s="351"/>
      <c r="V205" s="351"/>
      <c r="W205" s="351"/>
      <c r="X205" s="351"/>
      <c r="Y205" s="326"/>
      <c r="Z205" s="326"/>
    </row>
    <row r="206" spans="1:53" ht="14.25" hidden="1" customHeight="1" x14ac:dyDescent="0.25">
      <c r="A206" s="350" t="s">
        <v>60</v>
      </c>
      <c r="B206" s="351"/>
      <c r="C206" s="351"/>
      <c r="D206" s="351"/>
      <c r="E206" s="351"/>
      <c r="F206" s="351"/>
      <c r="G206" s="351"/>
      <c r="H206" s="351"/>
      <c r="I206" s="351"/>
      <c r="J206" s="351"/>
      <c r="K206" s="351"/>
      <c r="L206" s="351"/>
      <c r="M206" s="351"/>
      <c r="N206" s="351"/>
      <c r="O206" s="351"/>
      <c r="P206" s="351"/>
      <c r="Q206" s="351"/>
      <c r="R206" s="351"/>
      <c r="S206" s="351"/>
      <c r="T206" s="351"/>
      <c r="U206" s="351"/>
      <c r="V206" s="351"/>
      <c r="W206" s="351"/>
      <c r="X206" s="351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6">
        <v>4607091389845</v>
      </c>
      <c r="E207" s="337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63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1"/>
      <c r="P207" s="341"/>
      <c r="Q207" s="341"/>
      <c r="R207" s="337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52"/>
      <c r="B208" s="351"/>
      <c r="C208" s="351"/>
      <c r="D208" s="351"/>
      <c r="E208" s="351"/>
      <c r="F208" s="351"/>
      <c r="G208" s="351"/>
      <c r="H208" s="351"/>
      <c r="I208" s="351"/>
      <c r="J208" s="351"/>
      <c r="K208" s="351"/>
      <c r="L208" s="351"/>
      <c r="M208" s="353"/>
      <c r="N208" s="342" t="s">
        <v>66</v>
      </c>
      <c r="O208" s="343"/>
      <c r="P208" s="343"/>
      <c r="Q208" s="343"/>
      <c r="R208" s="343"/>
      <c r="S208" s="343"/>
      <c r="T208" s="344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51"/>
      <c r="B209" s="351"/>
      <c r="C209" s="351"/>
      <c r="D209" s="351"/>
      <c r="E209" s="351"/>
      <c r="F209" s="351"/>
      <c r="G209" s="351"/>
      <c r="H209" s="351"/>
      <c r="I209" s="351"/>
      <c r="J209" s="351"/>
      <c r="K209" s="351"/>
      <c r="L209" s="351"/>
      <c r="M209" s="353"/>
      <c r="N209" s="342" t="s">
        <v>66</v>
      </c>
      <c r="O209" s="343"/>
      <c r="P209" s="343"/>
      <c r="Q209" s="343"/>
      <c r="R209" s="343"/>
      <c r="S209" s="343"/>
      <c r="T209" s="344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61" t="s">
        <v>348</v>
      </c>
      <c r="B210" s="351"/>
      <c r="C210" s="351"/>
      <c r="D210" s="351"/>
      <c r="E210" s="351"/>
      <c r="F210" s="351"/>
      <c r="G210" s="351"/>
      <c r="H210" s="351"/>
      <c r="I210" s="351"/>
      <c r="J210" s="351"/>
      <c r="K210" s="351"/>
      <c r="L210" s="351"/>
      <c r="M210" s="351"/>
      <c r="N210" s="351"/>
      <c r="O210" s="351"/>
      <c r="P210" s="351"/>
      <c r="Q210" s="351"/>
      <c r="R210" s="351"/>
      <c r="S210" s="351"/>
      <c r="T210" s="351"/>
      <c r="U210" s="351"/>
      <c r="V210" s="351"/>
      <c r="W210" s="351"/>
      <c r="X210" s="351"/>
      <c r="Y210" s="326"/>
      <c r="Z210" s="326"/>
    </row>
    <row r="211" spans="1:53" ht="14.25" hidden="1" customHeight="1" x14ac:dyDescent="0.25">
      <c r="A211" s="350" t="s">
        <v>103</v>
      </c>
      <c r="B211" s="351"/>
      <c r="C211" s="351"/>
      <c r="D211" s="351"/>
      <c r="E211" s="351"/>
      <c r="F211" s="351"/>
      <c r="G211" s="351"/>
      <c r="H211" s="351"/>
      <c r="I211" s="351"/>
      <c r="J211" s="351"/>
      <c r="K211" s="351"/>
      <c r="L211" s="351"/>
      <c r="M211" s="351"/>
      <c r="N211" s="351"/>
      <c r="O211" s="351"/>
      <c r="P211" s="351"/>
      <c r="Q211" s="351"/>
      <c r="R211" s="351"/>
      <c r="S211" s="351"/>
      <c r="T211" s="351"/>
      <c r="U211" s="351"/>
      <c r="V211" s="351"/>
      <c r="W211" s="351"/>
      <c r="X211" s="351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6">
        <v>4607091387445</v>
      </c>
      <c r="E212" s="337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44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1"/>
      <c r="P212" s="341"/>
      <c r="Q212" s="341"/>
      <c r="R212" s="337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6">
        <v>4607091386004</v>
      </c>
      <c r="E213" s="337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5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1"/>
      <c r="P213" s="341"/>
      <c r="Q213" s="341"/>
      <c r="R213" s="337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6">
        <v>4607091386004</v>
      </c>
      <c r="E214" s="337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1"/>
      <c r="P214" s="341"/>
      <c r="Q214" s="341"/>
      <c r="R214" s="337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6">
        <v>4607091386073</v>
      </c>
      <c r="E215" s="337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1"/>
      <c r="P215" s="341"/>
      <c r="Q215" s="341"/>
      <c r="R215" s="337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6">
        <v>4607091387322</v>
      </c>
      <c r="E216" s="337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4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1"/>
      <c r="P216" s="341"/>
      <c r="Q216" s="341"/>
      <c r="R216" s="337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6">
        <v>4607091387322</v>
      </c>
      <c r="E217" s="337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39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1"/>
      <c r="P217" s="341"/>
      <c r="Q217" s="341"/>
      <c r="R217" s="337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6">
        <v>4607091387377</v>
      </c>
      <c r="E218" s="337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1"/>
      <c r="P218" s="341"/>
      <c r="Q218" s="341"/>
      <c r="R218" s="337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6">
        <v>4607091387353</v>
      </c>
      <c r="E219" s="337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5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1"/>
      <c r="P219" s="341"/>
      <c r="Q219" s="341"/>
      <c r="R219" s="337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6">
        <v>4607091386011</v>
      </c>
      <c r="E220" s="337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6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1"/>
      <c r="P220" s="341"/>
      <c r="Q220" s="341"/>
      <c r="R220" s="337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6">
        <v>4607091387308</v>
      </c>
      <c r="E221" s="337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6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1"/>
      <c r="P221" s="341"/>
      <c r="Q221" s="341"/>
      <c r="R221" s="337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6">
        <v>4607091387339</v>
      </c>
      <c r="E222" s="337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6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1"/>
      <c r="P222" s="341"/>
      <c r="Q222" s="341"/>
      <c r="R222" s="337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6">
        <v>4680115882638</v>
      </c>
      <c r="E223" s="337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1"/>
      <c r="P223" s="341"/>
      <c r="Q223" s="341"/>
      <c r="R223" s="337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6">
        <v>4680115881938</v>
      </c>
      <c r="E224" s="337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1"/>
      <c r="P224" s="341"/>
      <c r="Q224" s="341"/>
      <c r="R224" s="337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6">
        <v>4607091387346</v>
      </c>
      <c r="E225" s="337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4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1"/>
      <c r="P225" s="341"/>
      <c r="Q225" s="341"/>
      <c r="R225" s="337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6">
        <v>4607091389807</v>
      </c>
      <c r="E226" s="337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5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1"/>
      <c r="P226" s="341"/>
      <c r="Q226" s="341"/>
      <c r="R226" s="337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hidden="1" x14ac:dyDescent="0.2">
      <c r="A227" s="352"/>
      <c r="B227" s="351"/>
      <c r="C227" s="351"/>
      <c r="D227" s="351"/>
      <c r="E227" s="351"/>
      <c r="F227" s="351"/>
      <c r="G227" s="351"/>
      <c r="H227" s="351"/>
      <c r="I227" s="351"/>
      <c r="J227" s="351"/>
      <c r="K227" s="351"/>
      <c r="L227" s="351"/>
      <c r="M227" s="353"/>
      <c r="N227" s="342" t="s">
        <v>66</v>
      </c>
      <c r="O227" s="343"/>
      <c r="P227" s="343"/>
      <c r="Q227" s="343"/>
      <c r="R227" s="343"/>
      <c r="S227" s="343"/>
      <c r="T227" s="344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hidden="1" x14ac:dyDescent="0.2">
      <c r="A228" s="351"/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1"/>
      <c r="M228" s="353"/>
      <c r="N228" s="342" t="s">
        <v>66</v>
      </c>
      <c r="O228" s="343"/>
      <c r="P228" s="343"/>
      <c r="Q228" s="343"/>
      <c r="R228" s="343"/>
      <c r="S228" s="343"/>
      <c r="T228" s="344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hidden="1" customHeight="1" x14ac:dyDescent="0.25">
      <c r="A229" s="350" t="s">
        <v>95</v>
      </c>
      <c r="B229" s="351"/>
      <c r="C229" s="351"/>
      <c r="D229" s="351"/>
      <c r="E229" s="351"/>
      <c r="F229" s="351"/>
      <c r="G229" s="351"/>
      <c r="H229" s="351"/>
      <c r="I229" s="351"/>
      <c r="J229" s="351"/>
      <c r="K229" s="351"/>
      <c r="L229" s="351"/>
      <c r="M229" s="351"/>
      <c r="N229" s="351"/>
      <c r="O229" s="351"/>
      <c r="P229" s="351"/>
      <c r="Q229" s="351"/>
      <c r="R229" s="351"/>
      <c r="S229" s="351"/>
      <c r="T229" s="351"/>
      <c r="U229" s="351"/>
      <c r="V229" s="351"/>
      <c r="W229" s="351"/>
      <c r="X229" s="351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6">
        <v>4680115881914</v>
      </c>
      <c r="E230" s="337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4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1"/>
      <c r="P230" s="341"/>
      <c r="Q230" s="341"/>
      <c r="R230" s="337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52"/>
      <c r="B231" s="351"/>
      <c r="C231" s="351"/>
      <c r="D231" s="351"/>
      <c r="E231" s="351"/>
      <c r="F231" s="351"/>
      <c r="G231" s="351"/>
      <c r="H231" s="351"/>
      <c r="I231" s="351"/>
      <c r="J231" s="351"/>
      <c r="K231" s="351"/>
      <c r="L231" s="351"/>
      <c r="M231" s="353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51"/>
      <c r="B232" s="351"/>
      <c r="C232" s="351"/>
      <c r="D232" s="351"/>
      <c r="E232" s="351"/>
      <c r="F232" s="351"/>
      <c r="G232" s="351"/>
      <c r="H232" s="351"/>
      <c r="I232" s="351"/>
      <c r="J232" s="351"/>
      <c r="K232" s="351"/>
      <c r="L232" s="351"/>
      <c r="M232" s="353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50" t="s">
        <v>60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  <c r="X233" s="351"/>
      <c r="Y233" s="325"/>
      <c r="Z233" s="325"/>
    </row>
    <row r="234" spans="1:53" ht="27" hidden="1" customHeight="1" x14ac:dyDescent="0.25">
      <c r="A234" s="54" t="s">
        <v>379</v>
      </c>
      <c r="B234" s="54" t="s">
        <v>380</v>
      </c>
      <c r="C234" s="31">
        <v>4301030878</v>
      </c>
      <c r="D234" s="336">
        <v>4607091387193</v>
      </c>
      <c r="E234" s="337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1"/>
      <c r="P234" s="341"/>
      <c r="Q234" s="341"/>
      <c r="R234" s="337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4301031153</v>
      </c>
      <c r="D235" s="336">
        <v>4607091387230</v>
      </c>
      <c r="E235" s="337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4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1"/>
      <c r="P235" s="341"/>
      <c r="Q235" s="341"/>
      <c r="R235" s="337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6">
        <v>4607091387285</v>
      </c>
      <c r="E236" s="337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6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1"/>
      <c r="P236" s="341"/>
      <c r="Q236" s="341"/>
      <c r="R236" s="337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hidden="1" x14ac:dyDescent="0.2">
      <c r="A237" s="352"/>
      <c r="B237" s="351"/>
      <c r="C237" s="351"/>
      <c r="D237" s="351"/>
      <c r="E237" s="351"/>
      <c r="F237" s="351"/>
      <c r="G237" s="351"/>
      <c r="H237" s="351"/>
      <c r="I237" s="351"/>
      <c r="J237" s="351"/>
      <c r="K237" s="351"/>
      <c r="L237" s="351"/>
      <c r="M237" s="353"/>
      <c r="N237" s="342" t="s">
        <v>66</v>
      </c>
      <c r="O237" s="343"/>
      <c r="P237" s="343"/>
      <c r="Q237" s="343"/>
      <c r="R237" s="343"/>
      <c r="S237" s="343"/>
      <c r="T237" s="344"/>
      <c r="U237" s="37" t="s">
        <v>67</v>
      </c>
      <c r="V237" s="332">
        <f>IFERROR(V234/H234,"0")+IFERROR(V235/H235,"0")+IFERROR(V236/H236,"0")</f>
        <v>0</v>
      </c>
      <c r="W237" s="332">
        <f>IFERROR(W234/H234,"0")+IFERROR(W235/H235,"0")+IFERROR(W236/H236,"0")</f>
        <v>0</v>
      </c>
      <c r="X237" s="332">
        <f>IFERROR(IF(X234="",0,X234),"0")+IFERROR(IF(X235="",0,X235),"0")+IFERROR(IF(X236="",0,X236),"0")</f>
        <v>0</v>
      </c>
      <c r="Y237" s="333"/>
      <c r="Z237" s="333"/>
    </row>
    <row r="238" spans="1:53" hidden="1" x14ac:dyDescent="0.2">
      <c r="A238" s="351"/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3"/>
      <c r="N238" s="342" t="s">
        <v>66</v>
      </c>
      <c r="O238" s="343"/>
      <c r="P238" s="343"/>
      <c r="Q238" s="343"/>
      <c r="R238" s="343"/>
      <c r="S238" s="343"/>
      <c r="T238" s="344"/>
      <c r="U238" s="37" t="s">
        <v>65</v>
      </c>
      <c r="V238" s="332">
        <f>IFERROR(SUM(V234:V236),"0")</f>
        <v>0</v>
      </c>
      <c r="W238" s="332">
        <f>IFERROR(SUM(W234:W236),"0")</f>
        <v>0</v>
      </c>
      <c r="X238" s="37"/>
      <c r="Y238" s="333"/>
      <c r="Z238" s="333"/>
    </row>
    <row r="239" spans="1:53" ht="14.25" hidden="1" customHeight="1" x14ac:dyDescent="0.25">
      <c r="A239" s="350" t="s">
        <v>68</v>
      </c>
      <c r="B239" s="351"/>
      <c r="C239" s="351"/>
      <c r="D239" s="351"/>
      <c r="E239" s="351"/>
      <c r="F239" s="351"/>
      <c r="G239" s="351"/>
      <c r="H239" s="351"/>
      <c r="I239" s="351"/>
      <c r="J239" s="351"/>
      <c r="K239" s="351"/>
      <c r="L239" s="351"/>
      <c r="M239" s="351"/>
      <c r="N239" s="351"/>
      <c r="O239" s="351"/>
      <c r="P239" s="351"/>
      <c r="Q239" s="351"/>
      <c r="R239" s="351"/>
      <c r="S239" s="351"/>
      <c r="T239" s="351"/>
      <c r="U239" s="351"/>
      <c r="V239" s="351"/>
      <c r="W239" s="351"/>
      <c r="X239" s="351"/>
      <c r="Y239" s="325"/>
      <c r="Z239" s="325"/>
    </row>
    <row r="240" spans="1:53" ht="16.5" customHeight="1" x14ac:dyDescent="0.25">
      <c r="A240" s="54" t="s">
        <v>385</v>
      </c>
      <c r="B240" s="54" t="s">
        <v>386</v>
      </c>
      <c r="C240" s="31">
        <v>4301051100</v>
      </c>
      <c r="D240" s="336">
        <v>4607091387766</v>
      </c>
      <c r="E240" s="337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4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1"/>
      <c r="P240" s="341"/>
      <c r="Q240" s="341"/>
      <c r="R240" s="337"/>
      <c r="S240" s="34"/>
      <c r="T240" s="34"/>
      <c r="U240" s="35" t="s">
        <v>65</v>
      </c>
      <c r="V240" s="330">
        <v>4800</v>
      </c>
      <c r="W240" s="331">
        <f t="shared" ref="W240:W249" si="13">IFERROR(IF(V240="",0,CEILING((V240/$H240),1)*$H240),"")</f>
        <v>4804.8</v>
      </c>
      <c r="X240" s="36">
        <f>IFERROR(IF(W240=0,"",ROUNDUP(W240/H240,0)*0.02175),"")</f>
        <v>13.398</v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6">
        <v>4607091387957</v>
      </c>
      <c r="E241" s="337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5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1"/>
      <c r="P241" s="341"/>
      <c r="Q241" s="341"/>
      <c r="R241" s="337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6">
        <v>4607091387964</v>
      </c>
      <c r="E242" s="337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1"/>
      <c r="P242" s="341"/>
      <c r="Q242" s="341"/>
      <c r="R242" s="337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6">
        <v>4680115883604</v>
      </c>
      <c r="E243" s="337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608" t="s">
        <v>393</v>
      </c>
      <c r="O243" s="341"/>
      <c r="P243" s="341"/>
      <c r="Q243" s="341"/>
      <c r="R243" s="337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6">
        <v>4680115883567</v>
      </c>
      <c r="E244" s="337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569" t="s">
        <v>396</v>
      </c>
      <c r="O244" s="341"/>
      <c r="P244" s="341"/>
      <c r="Q244" s="341"/>
      <c r="R244" s="337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6">
        <v>4607091381672</v>
      </c>
      <c r="E245" s="337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1"/>
      <c r="P245" s="341"/>
      <c r="Q245" s="341"/>
      <c r="R245" s="337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6">
        <v>4607091387537</v>
      </c>
      <c r="E246" s="337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1"/>
      <c r="P246" s="341"/>
      <c r="Q246" s="341"/>
      <c r="R246" s="337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6">
        <v>4607091387513</v>
      </c>
      <c r="E247" s="337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3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1"/>
      <c r="P247" s="341"/>
      <c r="Q247" s="341"/>
      <c r="R247" s="337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6">
        <v>4680115880511</v>
      </c>
      <c r="E248" s="337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39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1"/>
      <c r="P248" s="341"/>
      <c r="Q248" s="341"/>
      <c r="R248" s="337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6">
        <v>4680115880412</v>
      </c>
      <c r="E249" s="337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1"/>
      <c r="P249" s="341"/>
      <c r="Q249" s="341"/>
      <c r="R249" s="337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x14ac:dyDescent="0.2">
      <c r="A250" s="352"/>
      <c r="B250" s="351"/>
      <c r="C250" s="351"/>
      <c r="D250" s="351"/>
      <c r="E250" s="351"/>
      <c r="F250" s="351"/>
      <c r="G250" s="351"/>
      <c r="H250" s="351"/>
      <c r="I250" s="351"/>
      <c r="J250" s="351"/>
      <c r="K250" s="351"/>
      <c r="L250" s="351"/>
      <c r="M250" s="353"/>
      <c r="N250" s="342" t="s">
        <v>66</v>
      </c>
      <c r="O250" s="343"/>
      <c r="P250" s="343"/>
      <c r="Q250" s="343"/>
      <c r="R250" s="343"/>
      <c r="S250" s="343"/>
      <c r="T250" s="344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615.38461538461536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616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13.398</v>
      </c>
      <c r="Y250" s="333"/>
      <c r="Z250" s="333"/>
    </row>
    <row r="251" spans="1:53" x14ac:dyDescent="0.2">
      <c r="A251" s="351"/>
      <c r="B251" s="351"/>
      <c r="C251" s="351"/>
      <c r="D251" s="351"/>
      <c r="E251" s="351"/>
      <c r="F251" s="351"/>
      <c r="G251" s="351"/>
      <c r="H251" s="351"/>
      <c r="I251" s="351"/>
      <c r="J251" s="351"/>
      <c r="K251" s="351"/>
      <c r="L251" s="351"/>
      <c r="M251" s="353"/>
      <c r="N251" s="342" t="s">
        <v>66</v>
      </c>
      <c r="O251" s="343"/>
      <c r="P251" s="343"/>
      <c r="Q251" s="343"/>
      <c r="R251" s="343"/>
      <c r="S251" s="343"/>
      <c r="T251" s="344"/>
      <c r="U251" s="37" t="s">
        <v>65</v>
      </c>
      <c r="V251" s="332">
        <f>IFERROR(SUM(V240:V249),"0")</f>
        <v>4800</v>
      </c>
      <c r="W251" s="332">
        <f>IFERROR(SUM(W240:W249),"0")</f>
        <v>4804.8</v>
      </c>
      <c r="X251" s="37"/>
      <c r="Y251" s="333"/>
      <c r="Z251" s="333"/>
    </row>
    <row r="252" spans="1:53" ht="14.25" hidden="1" customHeight="1" x14ac:dyDescent="0.25">
      <c r="A252" s="350" t="s">
        <v>226</v>
      </c>
      <c r="B252" s="351"/>
      <c r="C252" s="351"/>
      <c r="D252" s="351"/>
      <c r="E252" s="351"/>
      <c r="F252" s="351"/>
      <c r="G252" s="351"/>
      <c r="H252" s="351"/>
      <c r="I252" s="351"/>
      <c r="J252" s="351"/>
      <c r="K252" s="351"/>
      <c r="L252" s="351"/>
      <c r="M252" s="351"/>
      <c r="N252" s="351"/>
      <c r="O252" s="351"/>
      <c r="P252" s="351"/>
      <c r="Q252" s="351"/>
      <c r="R252" s="351"/>
      <c r="S252" s="351"/>
      <c r="T252" s="351"/>
      <c r="U252" s="351"/>
      <c r="V252" s="351"/>
      <c r="W252" s="351"/>
      <c r="X252" s="351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6">
        <v>4607091380880</v>
      </c>
      <c r="E253" s="337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4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1"/>
      <c r="P253" s="341"/>
      <c r="Q253" s="341"/>
      <c r="R253" s="337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hidden="1" customHeight="1" x14ac:dyDescent="0.25">
      <c r="A254" s="54" t="s">
        <v>409</v>
      </c>
      <c r="B254" s="54" t="s">
        <v>410</v>
      </c>
      <c r="C254" s="31">
        <v>4301060308</v>
      </c>
      <c r="D254" s="336">
        <v>4607091384482</v>
      </c>
      <c r="E254" s="337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4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1"/>
      <c r="P254" s="341"/>
      <c r="Q254" s="341"/>
      <c r="R254" s="337"/>
      <c r="S254" s="34"/>
      <c r="T254" s="34"/>
      <c r="U254" s="35" t="s">
        <v>65</v>
      </c>
      <c r="V254" s="330">
        <v>0</v>
      </c>
      <c r="W254" s="331">
        <f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6">
        <v>4607091380897</v>
      </c>
      <c r="E255" s="337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1"/>
      <c r="P255" s="341"/>
      <c r="Q255" s="341"/>
      <c r="R255" s="337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hidden="1" x14ac:dyDescent="0.2">
      <c r="A256" s="352"/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3"/>
      <c r="N256" s="342" t="s">
        <v>66</v>
      </c>
      <c r="O256" s="343"/>
      <c r="P256" s="343"/>
      <c r="Q256" s="343"/>
      <c r="R256" s="343"/>
      <c r="S256" s="343"/>
      <c r="T256" s="344"/>
      <c r="U256" s="37" t="s">
        <v>67</v>
      </c>
      <c r="V256" s="332">
        <f>IFERROR(V253/H253,"0")+IFERROR(V254/H254,"0")+IFERROR(V255/H255,"0")</f>
        <v>0</v>
      </c>
      <c r="W256" s="332">
        <f>IFERROR(W253/H253,"0")+IFERROR(W254/H254,"0")+IFERROR(W255/H255,"0")</f>
        <v>0</v>
      </c>
      <c r="X256" s="332">
        <f>IFERROR(IF(X253="",0,X253),"0")+IFERROR(IF(X254="",0,X254),"0")+IFERROR(IF(X255="",0,X255),"0")</f>
        <v>0</v>
      </c>
      <c r="Y256" s="333"/>
      <c r="Z256" s="333"/>
    </row>
    <row r="257" spans="1:53" hidden="1" x14ac:dyDescent="0.2">
      <c r="A257" s="351"/>
      <c r="B257" s="351"/>
      <c r="C257" s="351"/>
      <c r="D257" s="351"/>
      <c r="E257" s="351"/>
      <c r="F257" s="351"/>
      <c r="G257" s="351"/>
      <c r="H257" s="351"/>
      <c r="I257" s="351"/>
      <c r="J257" s="351"/>
      <c r="K257" s="351"/>
      <c r="L257" s="351"/>
      <c r="M257" s="353"/>
      <c r="N257" s="342" t="s">
        <v>66</v>
      </c>
      <c r="O257" s="343"/>
      <c r="P257" s="343"/>
      <c r="Q257" s="343"/>
      <c r="R257" s="343"/>
      <c r="S257" s="343"/>
      <c r="T257" s="344"/>
      <c r="U257" s="37" t="s">
        <v>65</v>
      </c>
      <c r="V257" s="332">
        <f>IFERROR(SUM(V253:V255),"0")</f>
        <v>0</v>
      </c>
      <c r="W257" s="332">
        <f>IFERROR(SUM(W253:W255),"0")</f>
        <v>0</v>
      </c>
      <c r="X257" s="37"/>
      <c r="Y257" s="333"/>
      <c r="Z257" s="333"/>
    </row>
    <row r="258" spans="1:53" ht="14.25" hidden="1" customHeight="1" x14ac:dyDescent="0.25">
      <c r="A258" s="350" t="s">
        <v>81</v>
      </c>
      <c r="B258" s="351"/>
      <c r="C258" s="351"/>
      <c r="D258" s="351"/>
      <c r="E258" s="351"/>
      <c r="F258" s="351"/>
      <c r="G258" s="351"/>
      <c r="H258" s="351"/>
      <c r="I258" s="351"/>
      <c r="J258" s="351"/>
      <c r="K258" s="351"/>
      <c r="L258" s="351"/>
      <c r="M258" s="351"/>
      <c r="N258" s="351"/>
      <c r="O258" s="351"/>
      <c r="P258" s="351"/>
      <c r="Q258" s="351"/>
      <c r="R258" s="351"/>
      <c r="S258" s="351"/>
      <c r="T258" s="351"/>
      <c r="U258" s="351"/>
      <c r="V258" s="351"/>
      <c r="W258" s="351"/>
      <c r="X258" s="351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6">
        <v>4607091388374</v>
      </c>
      <c r="E259" s="337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385" t="s">
        <v>415</v>
      </c>
      <c r="O259" s="341"/>
      <c r="P259" s="341"/>
      <c r="Q259" s="341"/>
      <c r="R259" s="337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6">
        <v>4607091388381</v>
      </c>
      <c r="E260" s="337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13" t="s">
        <v>418</v>
      </c>
      <c r="O260" s="341"/>
      <c r="P260" s="341"/>
      <c r="Q260" s="341"/>
      <c r="R260" s="337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6">
        <v>4607091388404</v>
      </c>
      <c r="E261" s="337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3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1"/>
      <c r="P261" s="341"/>
      <c r="Q261" s="341"/>
      <c r="R261" s="337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hidden="1" x14ac:dyDescent="0.2">
      <c r="A262" s="352"/>
      <c r="B262" s="351"/>
      <c r="C262" s="351"/>
      <c r="D262" s="351"/>
      <c r="E262" s="351"/>
      <c r="F262" s="351"/>
      <c r="G262" s="351"/>
      <c r="H262" s="351"/>
      <c r="I262" s="351"/>
      <c r="J262" s="351"/>
      <c r="K262" s="351"/>
      <c r="L262" s="351"/>
      <c r="M262" s="353"/>
      <c r="N262" s="342" t="s">
        <v>66</v>
      </c>
      <c r="O262" s="343"/>
      <c r="P262" s="343"/>
      <c r="Q262" s="343"/>
      <c r="R262" s="343"/>
      <c r="S262" s="343"/>
      <c r="T262" s="344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hidden="1" x14ac:dyDescent="0.2">
      <c r="A263" s="351"/>
      <c r="B263" s="351"/>
      <c r="C263" s="351"/>
      <c r="D263" s="351"/>
      <c r="E263" s="351"/>
      <c r="F263" s="351"/>
      <c r="G263" s="351"/>
      <c r="H263" s="351"/>
      <c r="I263" s="351"/>
      <c r="J263" s="351"/>
      <c r="K263" s="351"/>
      <c r="L263" s="351"/>
      <c r="M263" s="353"/>
      <c r="N263" s="342" t="s">
        <v>66</v>
      </c>
      <c r="O263" s="343"/>
      <c r="P263" s="343"/>
      <c r="Q263" s="343"/>
      <c r="R263" s="343"/>
      <c r="S263" s="343"/>
      <c r="T263" s="344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hidden="1" customHeight="1" x14ac:dyDescent="0.25">
      <c r="A264" s="350" t="s">
        <v>421</v>
      </c>
      <c r="B264" s="351"/>
      <c r="C264" s="351"/>
      <c r="D264" s="351"/>
      <c r="E264" s="351"/>
      <c r="F264" s="351"/>
      <c r="G264" s="351"/>
      <c r="H264" s="351"/>
      <c r="I264" s="351"/>
      <c r="J264" s="351"/>
      <c r="K264" s="351"/>
      <c r="L264" s="351"/>
      <c r="M264" s="351"/>
      <c r="N264" s="351"/>
      <c r="O264" s="351"/>
      <c r="P264" s="351"/>
      <c r="Q264" s="351"/>
      <c r="R264" s="351"/>
      <c r="S264" s="351"/>
      <c r="T264" s="351"/>
      <c r="U264" s="351"/>
      <c r="V264" s="351"/>
      <c r="W264" s="351"/>
      <c r="X264" s="351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6">
        <v>4680115881808</v>
      </c>
      <c r="E265" s="337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1"/>
      <c r="P265" s="341"/>
      <c r="Q265" s="341"/>
      <c r="R265" s="337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6">
        <v>4680115881822</v>
      </c>
      <c r="E266" s="337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1"/>
      <c r="P266" s="341"/>
      <c r="Q266" s="341"/>
      <c r="R266" s="337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6">
        <v>4680115880016</v>
      </c>
      <c r="E267" s="337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1"/>
      <c r="P267" s="341"/>
      <c r="Q267" s="341"/>
      <c r="R267" s="337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52"/>
      <c r="B268" s="351"/>
      <c r="C268" s="351"/>
      <c r="D268" s="351"/>
      <c r="E268" s="351"/>
      <c r="F268" s="351"/>
      <c r="G268" s="351"/>
      <c r="H268" s="351"/>
      <c r="I268" s="351"/>
      <c r="J268" s="351"/>
      <c r="K268" s="351"/>
      <c r="L268" s="351"/>
      <c r="M268" s="353"/>
      <c r="N268" s="342" t="s">
        <v>66</v>
      </c>
      <c r="O268" s="343"/>
      <c r="P268" s="343"/>
      <c r="Q268" s="343"/>
      <c r="R268" s="343"/>
      <c r="S268" s="343"/>
      <c r="T268" s="344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51"/>
      <c r="B269" s="351"/>
      <c r="C269" s="351"/>
      <c r="D269" s="351"/>
      <c r="E269" s="351"/>
      <c r="F269" s="351"/>
      <c r="G269" s="351"/>
      <c r="H269" s="351"/>
      <c r="I269" s="351"/>
      <c r="J269" s="351"/>
      <c r="K269" s="351"/>
      <c r="L269" s="351"/>
      <c r="M269" s="353"/>
      <c r="N269" s="342" t="s">
        <v>66</v>
      </c>
      <c r="O269" s="343"/>
      <c r="P269" s="343"/>
      <c r="Q269" s="343"/>
      <c r="R269" s="343"/>
      <c r="S269" s="343"/>
      <c r="T269" s="344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61" t="s">
        <v>430</v>
      </c>
      <c r="B270" s="351"/>
      <c r="C270" s="351"/>
      <c r="D270" s="351"/>
      <c r="E270" s="351"/>
      <c r="F270" s="351"/>
      <c r="G270" s="351"/>
      <c r="H270" s="351"/>
      <c r="I270" s="351"/>
      <c r="J270" s="351"/>
      <c r="K270" s="351"/>
      <c r="L270" s="351"/>
      <c r="M270" s="351"/>
      <c r="N270" s="351"/>
      <c r="O270" s="351"/>
      <c r="P270" s="351"/>
      <c r="Q270" s="351"/>
      <c r="R270" s="351"/>
      <c r="S270" s="351"/>
      <c r="T270" s="351"/>
      <c r="U270" s="351"/>
      <c r="V270" s="351"/>
      <c r="W270" s="351"/>
      <c r="X270" s="351"/>
      <c r="Y270" s="326"/>
      <c r="Z270" s="326"/>
    </row>
    <row r="271" spans="1:53" ht="14.25" hidden="1" customHeight="1" x14ac:dyDescent="0.25">
      <c r="A271" s="350" t="s">
        <v>103</v>
      </c>
      <c r="B271" s="351"/>
      <c r="C271" s="351"/>
      <c r="D271" s="351"/>
      <c r="E271" s="351"/>
      <c r="F271" s="351"/>
      <c r="G271" s="351"/>
      <c r="H271" s="351"/>
      <c r="I271" s="351"/>
      <c r="J271" s="351"/>
      <c r="K271" s="351"/>
      <c r="L271" s="351"/>
      <c r="M271" s="351"/>
      <c r="N271" s="351"/>
      <c r="O271" s="351"/>
      <c r="P271" s="351"/>
      <c r="Q271" s="351"/>
      <c r="R271" s="351"/>
      <c r="S271" s="351"/>
      <c r="T271" s="351"/>
      <c r="U271" s="351"/>
      <c r="V271" s="351"/>
      <c r="W271" s="351"/>
      <c r="X271" s="351"/>
      <c r="Y271" s="325"/>
      <c r="Z271" s="325"/>
    </row>
    <row r="272" spans="1:53" ht="27" hidden="1" customHeight="1" x14ac:dyDescent="0.25">
      <c r="A272" s="54" t="s">
        <v>431</v>
      </c>
      <c r="B272" s="54" t="s">
        <v>432</v>
      </c>
      <c r="C272" s="31">
        <v>4301011315</v>
      </c>
      <c r="D272" s="336">
        <v>4607091387421</v>
      </c>
      <c r="E272" s="337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36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1"/>
      <c r="P272" s="341"/>
      <c r="Q272" s="341"/>
      <c r="R272" s="337"/>
      <c r="S272" s="34"/>
      <c r="T272" s="34"/>
      <c r="U272" s="35" t="s">
        <v>65</v>
      </c>
      <c r="V272" s="330">
        <v>0</v>
      </c>
      <c r="W272" s="331">
        <f t="shared" ref="W272:W279" si="14"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6">
        <v>4607091387421</v>
      </c>
      <c r="E273" s="337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65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1"/>
      <c r="P273" s="341"/>
      <c r="Q273" s="341"/>
      <c r="R273" s="337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4301011396</v>
      </c>
      <c r="D274" s="336">
        <v>4607091387452</v>
      </c>
      <c r="E274" s="337"/>
      <c r="F274" s="329">
        <v>1.35</v>
      </c>
      <c r="G274" s="32">
        <v>8</v>
      </c>
      <c r="H274" s="329">
        <v>10.8</v>
      </c>
      <c r="I274" s="329">
        <v>11.28</v>
      </c>
      <c r="J274" s="32">
        <v>48</v>
      </c>
      <c r="K274" s="32" t="s">
        <v>98</v>
      </c>
      <c r="L274" s="33" t="s">
        <v>107</v>
      </c>
      <c r="M274" s="32">
        <v>55</v>
      </c>
      <c r="N274" s="3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341"/>
      <c r="P274" s="341"/>
      <c r="Q274" s="341"/>
      <c r="R274" s="337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IFERROR(IF(W274=0,"",ROUNDUP(W274/H274,0)*0.02039),"")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436</v>
      </c>
      <c r="C275" s="31">
        <v>4301011322</v>
      </c>
      <c r="D275" s="336">
        <v>4607091387452</v>
      </c>
      <c r="E275" s="337"/>
      <c r="F275" s="329">
        <v>1.35</v>
      </c>
      <c r="G275" s="32">
        <v>8</v>
      </c>
      <c r="H275" s="329">
        <v>10.8</v>
      </c>
      <c r="I275" s="329">
        <v>11.28</v>
      </c>
      <c r="J275" s="32">
        <v>56</v>
      </c>
      <c r="K275" s="32" t="s">
        <v>98</v>
      </c>
      <c r="L275" s="33" t="s">
        <v>119</v>
      </c>
      <c r="M275" s="32">
        <v>55</v>
      </c>
      <c r="N275" s="66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1"/>
      <c r="P275" s="341"/>
      <c r="Q275" s="341"/>
      <c r="R275" s="337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IFERROR(IF(W275=0,"",ROUNDUP(W275/H275,0)*0.02175),"")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437</v>
      </c>
      <c r="C276" s="31">
        <v>4301011619</v>
      </c>
      <c r="D276" s="336">
        <v>4607091387452</v>
      </c>
      <c r="E276" s="337"/>
      <c r="F276" s="329">
        <v>1.45</v>
      </c>
      <c r="G276" s="32">
        <v>8</v>
      </c>
      <c r="H276" s="329">
        <v>11.6</v>
      </c>
      <c r="I276" s="329">
        <v>12.08</v>
      </c>
      <c r="J276" s="32">
        <v>56</v>
      </c>
      <c r="K276" s="32" t="s">
        <v>98</v>
      </c>
      <c r="L276" s="33" t="s">
        <v>99</v>
      </c>
      <c r="M276" s="32">
        <v>55</v>
      </c>
      <c r="N276" s="449" t="s">
        <v>438</v>
      </c>
      <c r="O276" s="341"/>
      <c r="P276" s="341"/>
      <c r="Q276" s="341"/>
      <c r="R276" s="337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6">
        <v>4607091385984</v>
      </c>
      <c r="E277" s="337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1"/>
      <c r="P277" s="341"/>
      <c r="Q277" s="341"/>
      <c r="R277" s="337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6">
        <v>4607091387438</v>
      </c>
      <c r="E278" s="337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1"/>
      <c r="P278" s="341"/>
      <c r="Q278" s="341"/>
      <c r="R278" s="337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6">
        <v>4607091387469</v>
      </c>
      <c r="E279" s="337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4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1"/>
      <c r="P279" s="341"/>
      <c r="Q279" s="341"/>
      <c r="R279" s="337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hidden="1" x14ac:dyDescent="0.2">
      <c r="A280" s="352"/>
      <c r="B280" s="351"/>
      <c r="C280" s="351"/>
      <c r="D280" s="351"/>
      <c r="E280" s="351"/>
      <c r="F280" s="351"/>
      <c r="G280" s="351"/>
      <c r="H280" s="351"/>
      <c r="I280" s="351"/>
      <c r="J280" s="351"/>
      <c r="K280" s="351"/>
      <c r="L280" s="351"/>
      <c r="M280" s="353"/>
      <c r="N280" s="342" t="s">
        <v>66</v>
      </c>
      <c r="O280" s="343"/>
      <c r="P280" s="343"/>
      <c r="Q280" s="343"/>
      <c r="R280" s="343"/>
      <c r="S280" s="343"/>
      <c r="T280" s="344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0</v>
      </c>
      <c r="W280" s="332">
        <f>IFERROR(W272/H272,"0")+IFERROR(W273/H273,"0")+IFERROR(W274/H274,"0")+IFERROR(W275/H275,"0")+IFERROR(W276/H276,"0")+IFERROR(W277/H277,"0")+IFERROR(W278/H278,"0")+IFERROR(W279/H279,"0")</f>
        <v>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</v>
      </c>
      <c r="Y280" s="333"/>
      <c r="Z280" s="333"/>
    </row>
    <row r="281" spans="1:53" hidden="1" x14ac:dyDescent="0.2">
      <c r="A281" s="351"/>
      <c r="B281" s="351"/>
      <c r="C281" s="351"/>
      <c r="D281" s="351"/>
      <c r="E281" s="351"/>
      <c r="F281" s="351"/>
      <c r="G281" s="351"/>
      <c r="H281" s="351"/>
      <c r="I281" s="351"/>
      <c r="J281" s="351"/>
      <c r="K281" s="351"/>
      <c r="L281" s="351"/>
      <c r="M281" s="353"/>
      <c r="N281" s="342" t="s">
        <v>66</v>
      </c>
      <c r="O281" s="343"/>
      <c r="P281" s="343"/>
      <c r="Q281" s="343"/>
      <c r="R281" s="343"/>
      <c r="S281" s="343"/>
      <c r="T281" s="344"/>
      <c r="U281" s="37" t="s">
        <v>65</v>
      </c>
      <c r="V281" s="332">
        <f>IFERROR(SUM(V272:V279),"0")</f>
        <v>0</v>
      </c>
      <c r="W281" s="332">
        <f>IFERROR(SUM(W272:W279),"0")</f>
        <v>0</v>
      </c>
      <c r="X281" s="37"/>
      <c r="Y281" s="333"/>
      <c r="Z281" s="333"/>
    </row>
    <row r="282" spans="1:53" ht="14.25" hidden="1" customHeight="1" x14ac:dyDescent="0.25">
      <c r="A282" s="350" t="s">
        <v>60</v>
      </c>
      <c r="B282" s="351"/>
      <c r="C282" s="351"/>
      <c r="D282" s="351"/>
      <c r="E282" s="351"/>
      <c r="F282" s="351"/>
      <c r="G282" s="351"/>
      <c r="H282" s="351"/>
      <c r="I282" s="351"/>
      <c r="J282" s="351"/>
      <c r="K282" s="351"/>
      <c r="L282" s="351"/>
      <c r="M282" s="351"/>
      <c r="N282" s="351"/>
      <c r="O282" s="351"/>
      <c r="P282" s="351"/>
      <c r="Q282" s="351"/>
      <c r="R282" s="351"/>
      <c r="S282" s="351"/>
      <c r="T282" s="351"/>
      <c r="U282" s="351"/>
      <c r="V282" s="351"/>
      <c r="W282" s="351"/>
      <c r="X282" s="351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6">
        <v>4607091387292</v>
      </c>
      <c r="E283" s="337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4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1"/>
      <c r="P283" s="341"/>
      <c r="Q283" s="341"/>
      <c r="R283" s="337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6">
        <v>4607091387315</v>
      </c>
      <c r="E284" s="337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6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1"/>
      <c r="P284" s="341"/>
      <c r="Q284" s="341"/>
      <c r="R284" s="337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52"/>
      <c r="B285" s="351"/>
      <c r="C285" s="351"/>
      <c r="D285" s="351"/>
      <c r="E285" s="351"/>
      <c r="F285" s="351"/>
      <c r="G285" s="351"/>
      <c r="H285" s="351"/>
      <c r="I285" s="351"/>
      <c r="J285" s="351"/>
      <c r="K285" s="351"/>
      <c r="L285" s="351"/>
      <c r="M285" s="353"/>
      <c r="N285" s="342" t="s">
        <v>66</v>
      </c>
      <c r="O285" s="343"/>
      <c r="P285" s="343"/>
      <c r="Q285" s="343"/>
      <c r="R285" s="343"/>
      <c r="S285" s="343"/>
      <c r="T285" s="344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51"/>
      <c r="B286" s="351"/>
      <c r="C286" s="351"/>
      <c r="D286" s="351"/>
      <c r="E286" s="351"/>
      <c r="F286" s="351"/>
      <c r="G286" s="351"/>
      <c r="H286" s="351"/>
      <c r="I286" s="351"/>
      <c r="J286" s="351"/>
      <c r="K286" s="351"/>
      <c r="L286" s="351"/>
      <c r="M286" s="353"/>
      <c r="N286" s="342" t="s">
        <v>66</v>
      </c>
      <c r="O286" s="343"/>
      <c r="P286" s="343"/>
      <c r="Q286" s="343"/>
      <c r="R286" s="343"/>
      <c r="S286" s="343"/>
      <c r="T286" s="344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61" t="s">
        <v>449</v>
      </c>
      <c r="B287" s="351"/>
      <c r="C287" s="351"/>
      <c r="D287" s="351"/>
      <c r="E287" s="351"/>
      <c r="F287" s="351"/>
      <c r="G287" s="351"/>
      <c r="H287" s="351"/>
      <c r="I287" s="351"/>
      <c r="J287" s="351"/>
      <c r="K287" s="351"/>
      <c r="L287" s="351"/>
      <c r="M287" s="351"/>
      <c r="N287" s="351"/>
      <c r="O287" s="351"/>
      <c r="P287" s="351"/>
      <c r="Q287" s="351"/>
      <c r="R287" s="351"/>
      <c r="S287" s="351"/>
      <c r="T287" s="351"/>
      <c r="U287" s="351"/>
      <c r="V287" s="351"/>
      <c r="W287" s="351"/>
      <c r="X287" s="351"/>
      <c r="Y287" s="326"/>
      <c r="Z287" s="326"/>
    </row>
    <row r="288" spans="1:53" ht="14.25" hidden="1" customHeight="1" x14ac:dyDescent="0.25">
      <c r="A288" s="350" t="s">
        <v>60</v>
      </c>
      <c r="B288" s="351"/>
      <c r="C288" s="351"/>
      <c r="D288" s="351"/>
      <c r="E288" s="351"/>
      <c r="F288" s="351"/>
      <c r="G288" s="351"/>
      <c r="H288" s="351"/>
      <c r="I288" s="351"/>
      <c r="J288" s="351"/>
      <c r="K288" s="351"/>
      <c r="L288" s="351"/>
      <c r="M288" s="351"/>
      <c r="N288" s="351"/>
      <c r="O288" s="351"/>
      <c r="P288" s="351"/>
      <c r="Q288" s="351"/>
      <c r="R288" s="351"/>
      <c r="S288" s="351"/>
      <c r="T288" s="351"/>
      <c r="U288" s="351"/>
      <c r="V288" s="351"/>
      <c r="W288" s="351"/>
      <c r="X288" s="351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6">
        <v>4607091383836</v>
      </c>
      <c r="E289" s="337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5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1"/>
      <c r="P289" s="341"/>
      <c r="Q289" s="341"/>
      <c r="R289" s="337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52"/>
      <c r="B290" s="351"/>
      <c r="C290" s="351"/>
      <c r="D290" s="351"/>
      <c r="E290" s="351"/>
      <c r="F290" s="351"/>
      <c r="G290" s="351"/>
      <c r="H290" s="351"/>
      <c r="I290" s="351"/>
      <c r="J290" s="351"/>
      <c r="K290" s="351"/>
      <c r="L290" s="351"/>
      <c r="M290" s="353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51"/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1"/>
      <c r="M291" s="353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50" t="s">
        <v>68</v>
      </c>
      <c r="B292" s="351"/>
      <c r="C292" s="351"/>
      <c r="D292" s="351"/>
      <c r="E292" s="351"/>
      <c r="F292" s="351"/>
      <c r="G292" s="351"/>
      <c r="H292" s="351"/>
      <c r="I292" s="351"/>
      <c r="J292" s="351"/>
      <c r="K292" s="351"/>
      <c r="L292" s="351"/>
      <c r="M292" s="351"/>
      <c r="N292" s="351"/>
      <c r="O292" s="351"/>
      <c r="P292" s="351"/>
      <c r="Q292" s="351"/>
      <c r="R292" s="351"/>
      <c r="S292" s="351"/>
      <c r="T292" s="351"/>
      <c r="U292" s="351"/>
      <c r="V292" s="351"/>
      <c r="W292" s="351"/>
      <c r="X292" s="351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6">
        <v>4607091387919</v>
      </c>
      <c r="E293" s="337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4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1"/>
      <c r="P293" s="341"/>
      <c r="Q293" s="341"/>
      <c r="R293" s="337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52"/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3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51"/>
      <c r="B295" s="351"/>
      <c r="C295" s="351"/>
      <c r="D295" s="351"/>
      <c r="E295" s="351"/>
      <c r="F295" s="351"/>
      <c r="G295" s="351"/>
      <c r="H295" s="351"/>
      <c r="I295" s="351"/>
      <c r="J295" s="351"/>
      <c r="K295" s="351"/>
      <c r="L295" s="351"/>
      <c r="M295" s="353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50" t="s">
        <v>226</v>
      </c>
      <c r="B296" s="351"/>
      <c r="C296" s="351"/>
      <c r="D296" s="351"/>
      <c r="E296" s="351"/>
      <c r="F296" s="351"/>
      <c r="G296" s="351"/>
      <c r="H296" s="351"/>
      <c r="I296" s="351"/>
      <c r="J296" s="351"/>
      <c r="K296" s="351"/>
      <c r="L296" s="351"/>
      <c r="M296" s="351"/>
      <c r="N296" s="351"/>
      <c r="O296" s="351"/>
      <c r="P296" s="351"/>
      <c r="Q296" s="351"/>
      <c r="R296" s="351"/>
      <c r="S296" s="351"/>
      <c r="T296" s="351"/>
      <c r="U296" s="351"/>
      <c r="V296" s="351"/>
      <c r="W296" s="351"/>
      <c r="X296" s="351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6">
        <v>4607091388831</v>
      </c>
      <c r="E297" s="337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1"/>
      <c r="P297" s="341"/>
      <c r="Q297" s="341"/>
      <c r="R297" s="337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52"/>
      <c r="B298" s="351"/>
      <c r="C298" s="351"/>
      <c r="D298" s="351"/>
      <c r="E298" s="351"/>
      <c r="F298" s="351"/>
      <c r="G298" s="351"/>
      <c r="H298" s="351"/>
      <c r="I298" s="351"/>
      <c r="J298" s="351"/>
      <c r="K298" s="351"/>
      <c r="L298" s="351"/>
      <c r="M298" s="353"/>
      <c r="N298" s="342" t="s">
        <v>66</v>
      </c>
      <c r="O298" s="343"/>
      <c r="P298" s="343"/>
      <c r="Q298" s="343"/>
      <c r="R298" s="343"/>
      <c r="S298" s="343"/>
      <c r="T298" s="344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51"/>
      <c r="B299" s="351"/>
      <c r="C299" s="351"/>
      <c r="D299" s="351"/>
      <c r="E299" s="351"/>
      <c r="F299" s="351"/>
      <c r="G299" s="351"/>
      <c r="H299" s="351"/>
      <c r="I299" s="351"/>
      <c r="J299" s="351"/>
      <c r="K299" s="351"/>
      <c r="L299" s="351"/>
      <c r="M299" s="353"/>
      <c r="N299" s="342" t="s">
        <v>66</v>
      </c>
      <c r="O299" s="343"/>
      <c r="P299" s="343"/>
      <c r="Q299" s="343"/>
      <c r="R299" s="343"/>
      <c r="S299" s="343"/>
      <c r="T299" s="344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50" t="s">
        <v>81</v>
      </c>
      <c r="B300" s="351"/>
      <c r="C300" s="351"/>
      <c r="D300" s="351"/>
      <c r="E300" s="351"/>
      <c r="F300" s="351"/>
      <c r="G300" s="351"/>
      <c r="H300" s="351"/>
      <c r="I300" s="351"/>
      <c r="J300" s="351"/>
      <c r="K300" s="351"/>
      <c r="L300" s="351"/>
      <c r="M300" s="351"/>
      <c r="N300" s="351"/>
      <c r="O300" s="351"/>
      <c r="P300" s="351"/>
      <c r="Q300" s="351"/>
      <c r="R300" s="351"/>
      <c r="S300" s="351"/>
      <c r="T300" s="351"/>
      <c r="U300" s="351"/>
      <c r="V300" s="351"/>
      <c r="W300" s="351"/>
      <c r="X300" s="351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6">
        <v>4607091383102</v>
      </c>
      <c r="E301" s="337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4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1"/>
      <c r="P301" s="341"/>
      <c r="Q301" s="341"/>
      <c r="R301" s="337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52"/>
      <c r="B302" s="351"/>
      <c r="C302" s="351"/>
      <c r="D302" s="351"/>
      <c r="E302" s="351"/>
      <c r="F302" s="351"/>
      <c r="G302" s="351"/>
      <c r="H302" s="351"/>
      <c r="I302" s="351"/>
      <c r="J302" s="351"/>
      <c r="K302" s="351"/>
      <c r="L302" s="351"/>
      <c r="M302" s="353"/>
      <c r="N302" s="342" t="s">
        <v>66</v>
      </c>
      <c r="O302" s="343"/>
      <c r="P302" s="343"/>
      <c r="Q302" s="343"/>
      <c r="R302" s="343"/>
      <c r="S302" s="343"/>
      <c r="T302" s="344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51"/>
      <c r="B303" s="351"/>
      <c r="C303" s="351"/>
      <c r="D303" s="351"/>
      <c r="E303" s="351"/>
      <c r="F303" s="351"/>
      <c r="G303" s="351"/>
      <c r="H303" s="351"/>
      <c r="I303" s="351"/>
      <c r="J303" s="351"/>
      <c r="K303" s="351"/>
      <c r="L303" s="351"/>
      <c r="M303" s="353"/>
      <c r="N303" s="342" t="s">
        <v>66</v>
      </c>
      <c r="O303" s="343"/>
      <c r="P303" s="343"/>
      <c r="Q303" s="343"/>
      <c r="R303" s="343"/>
      <c r="S303" s="343"/>
      <c r="T303" s="344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359" t="s">
        <v>458</v>
      </c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48"/>
      <c r="Z304" s="48"/>
    </row>
    <row r="305" spans="1:53" ht="16.5" hidden="1" customHeight="1" x14ac:dyDescent="0.25">
      <c r="A305" s="361" t="s">
        <v>459</v>
      </c>
      <c r="B305" s="351"/>
      <c r="C305" s="351"/>
      <c r="D305" s="351"/>
      <c r="E305" s="351"/>
      <c r="F305" s="351"/>
      <c r="G305" s="351"/>
      <c r="H305" s="351"/>
      <c r="I305" s="351"/>
      <c r="J305" s="351"/>
      <c r="K305" s="351"/>
      <c r="L305" s="351"/>
      <c r="M305" s="351"/>
      <c r="N305" s="351"/>
      <c r="O305" s="351"/>
      <c r="P305" s="351"/>
      <c r="Q305" s="351"/>
      <c r="R305" s="351"/>
      <c r="S305" s="351"/>
      <c r="T305" s="351"/>
      <c r="U305" s="351"/>
      <c r="V305" s="351"/>
      <c r="W305" s="351"/>
      <c r="X305" s="351"/>
      <c r="Y305" s="326"/>
      <c r="Z305" s="326"/>
    </row>
    <row r="306" spans="1:53" ht="14.25" hidden="1" customHeight="1" x14ac:dyDescent="0.25">
      <c r="A306" s="350" t="s">
        <v>103</v>
      </c>
      <c r="B306" s="351"/>
      <c r="C306" s="351"/>
      <c r="D306" s="351"/>
      <c r="E306" s="351"/>
      <c r="F306" s="351"/>
      <c r="G306" s="351"/>
      <c r="H306" s="351"/>
      <c r="I306" s="351"/>
      <c r="J306" s="351"/>
      <c r="K306" s="351"/>
      <c r="L306" s="351"/>
      <c r="M306" s="351"/>
      <c r="N306" s="351"/>
      <c r="O306" s="351"/>
      <c r="P306" s="351"/>
      <c r="Q306" s="351"/>
      <c r="R306" s="351"/>
      <c r="S306" s="351"/>
      <c r="T306" s="351"/>
      <c r="U306" s="351"/>
      <c r="V306" s="351"/>
      <c r="W306" s="351"/>
      <c r="X306" s="351"/>
      <c r="Y306" s="325"/>
      <c r="Z306" s="325"/>
    </row>
    <row r="307" spans="1:53" ht="27" customHeight="1" x14ac:dyDescent="0.25">
      <c r="A307" s="54" t="s">
        <v>460</v>
      </c>
      <c r="B307" s="54" t="s">
        <v>461</v>
      </c>
      <c r="C307" s="31">
        <v>4301011339</v>
      </c>
      <c r="D307" s="336">
        <v>4607091383997</v>
      </c>
      <c r="E307" s="337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1"/>
      <c r="P307" s="341"/>
      <c r="Q307" s="341"/>
      <c r="R307" s="337"/>
      <c r="S307" s="34"/>
      <c r="T307" s="34"/>
      <c r="U307" s="35" t="s">
        <v>65</v>
      </c>
      <c r="V307" s="330">
        <v>1000</v>
      </c>
      <c r="W307" s="331">
        <f t="shared" ref="W307:W314" si="15">IFERROR(IF(V307="",0,CEILING((V307/$H307),1)*$H307),"")</f>
        <v>1005</v>
      </c>
      <c r="X307" s="36">
        <f>IFERROR(IF(W307=0,"",ROUNDUP(W307/H307,0)*0.02175),"")</f>
        <v>1.4572499999999999</v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6">
        <v>4607091383997</v>
      </c>
      <c r="E308" s="337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1"/>
      <c r="P308" s="341"/>
      <c r="Q308" s="341"/>
      <c r="R308" s="337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463</v>
      </c>
      <c r="B309" s="54" t="s">
        <v>464</v>
      </c>
      <c r="C309" s="31">
        <v>4301011326</v>
      </c>
      <c r="D309" s="336">
        <v>4607091384130</v>
      </c>
      <c r="E309" s="337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41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1"/>
      <c r="P309" s="341"/>
      <c r="Q309" s="341"/>
      <c r="R309" s="337"/>
      <c r="S309" s="34"/>
      <c r="T309" s="34"/>
      <c r="U309" s="35" t="s">
        <v>65</v>
      </c>
      <c r="V309" s="330">
        <v>2900</v>
      </c>
      <c r="W309" s="331">
        <f t="shared" si="15"/>
        <v>2910</v>
      </c>
      <c r="X309" s="36">
        <f>IFERROR(IF(W309=0,"",ROUNDUP(W309/H309,0)*0.02175),"")</f>
        <v>4.2195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6">
        <v>4607091384130</v>
      </c>
      <c r="E310" s="337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4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1"/>
      <c r="P310" s="341"/>
      <c r="Q310" s="341"/>
      <c r="R310" s="337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customHeight="1" x14ac:dyDescent="0.25">
      <c r="A311" s="54" t="s">
        <v>466</v>
      </c>
      <c r="B311" s="54" t="s">
        <v>467</v>
      </c>
      <c r="C311" s="31">
        <v>4301011330</v>
      </c>
      <c r="D311" s="336">
        <v>4607091384147</v>
      </c>
      <c r="E311" s="337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1"/>
      <c r="P311" s="341"/>
      <c r="Q311" s="341"/>
      <c r="R311" s="337"/>
      <c r="S311" s="34"/>
      <c r="T311" s="34"/>
      <c r="U311" s="35" t="s">
        <v>65</v>
      </c>
      <c r="V311" s="330">
        <v>1000</v>
      </c>
      <c r="W311" s="331">
        <f t="shared" si="15"/>
        <v>1005</v>
      </c>
      <c r="X311" s="36">
        <f>IFERROR(IF(W311=0,"",ROUNDUP(W311/H311,0)*0.02175),"")</f>
        <v>1.4572499999999999</v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6">
        <v>4607091384147</v>
      </c>
      <c r="E312" s="337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404" t="s">
        <v>469</v>
      </c>
      <c r="O312" s="341"/>
      <c r="P312" s="341"/>
      <c r="Q312" s="341"/>
      <c r="R312" s="337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6">
        <v>4607091384154</v>
      </c>
      <c r="E313" s="337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3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1"/>
      <c r="P313" s="341"/>
      <c r="Q313" s="341"/>
      <c r="R313" s="337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6">
        <v>4607091384161</v>
      </c>
      <c r="E314" s="337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58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1"/>
      <c r="P314" s="341"/>
      <c r="Q314" s="341"/>
      <c r="R314" s="337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x14ac:dyDescent="0.2">
      <c r="A315" s="352"/>
      <c r="B315" s="351"/>
      <c r="C315" s="351"/>
      <c r="D315" s="351"/>
      <c r="E315" s="351"/>
      <c r="F315" s="351"/>
      <c r="G315" s="351"/>
      <c r="H315" s="351"/>
      <c r="I315" s="351"/>
      <c r="J315" s="351"/>
      <c r="K315" s="351"/>
      <c r="L315" s="351"/>
      <c r="M315" s="353"/>
      <c r="N315" s="342" t="s">
        <v>66</v>
      </c>
      <c r="O315" s="343"/>
      <c r="P315" s="343"/>
      <c r="Q315" s="343"/>
      <c r="R315" s="343"/>
      <c r="S315" s="343"/>
      <c r="T315" s="344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326.66666666666669</v>
      </c>
      <c r="W315" s="332">
        <f>IFERROR(W307/H307,"0")+IFERROR(W308/H308,"0")+IFERROR(W309/H309,"0")+IFERROR(W310/H310,"0")+IFERROR(W311/H311,"0")+IFERROR(W312/H312,"0")+IFERROR(W313/H313,"0")+IFERROR(W314/H314,"0")</f>
        <v>328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7.1340000000000003</v>
      </c>
      <c r="Y315" s="333"/>
      <c r="Z315" s="333"/>
    </row>
    <row r="316" spans="1:53" x14ac:dyDescent="0.2">
      <c r="A316" s="351"/>
      <c r="B316" s="351"/>
      <c r="C316" s="351"/>
      <c r="D316" s="351"/>
      <c r="E316" s="351"/>
      <c r="F316" s="351"/>
      <c r="G316" s="351"/>
      <c r="H316" s="351"/>
      <c r="I316" s="351"/>
      <c r="J316" s="351"/>
      <c r="K316" s="351"/>
      <c r="L316" s="351"/>
      <c r="M316" s="353"/>
      <c r="N316" s="342" t="s">
        <v>66</v>
      </c>
      <c r="O316" s="343"/>
      <c r="P316" s="343"/>
      <c r="Q316" s="343"/>
      <c r="R316" s="343"/>
      <c r="S316" s="343"/>
      <c r="T316" s="344"/>
      <c r="U316" s="37" t="s">
        <v>65</v>
      </c>
      <c r="V316" s="332">
        <f>IFERROR(SUM(V307:V314),"0")</f>
        <v>4900</v>
      </c>
      <c r="W316" s="332">
        <f>IFERROR(SUM(W307:W314),"0")</f>
        <v>4920</v>
      </c>
      <c r="X316" s="37"/>
      <c r="Y316" s="333"/>
      <c r="Z316" s="333"/>
    </row>
    <row r="317" spans="1:53" ht="14.25" hidden="1" customHeight="1" x14ac:dyDescent="0.25">
      <c r="A317" s="350" t="s">
        <v>95</v>
      </c>
      <c r="B317" s="351"/>
      <c r="C317" s="351"/>
      <c r="D317" s="351"/>
      <c r="E317" s="351"/>
      <c r="F317" s="351"/>
      <c r="G317" s="351"/>
      <c r="H317" s="351"/>
      <c r="I317" s="351"/>
      <c r="J317" s="351"/>
      <c r="K317" s="351"/>
      <c r="L317" s="351"/>
      <c r="M317" s="351"/>
      <c r="N317" s="351"/>
      <c r="O317" s="351"/>
      <c r="P317" s="351"/>
      <c r="Q317" s="351"/>
      <c r="R317" s="351"/>
      <c r="S317" s="351"/>
      <c r="T317" s="351"/>
      <c r="U317" s="351"/>
      <c r="V317" s="351"/>
      <c r="W317" s="351"/>
      <c r="X317" s="351"/>
      <c r="Y317" s="325"/>
      <c r="Z317" s="325"/>
    </row>
    <row r="318" spans="1:53" ht="27" customHeight="1" x14ac:dyDescent="0.25">
      <c r="A318" s="54" t="s">
        <v>474</v>
      </c>
      <c r="B318" s="54" t="s">
        <v>475</v>
      </c>
      <c r="C318" s="31">
        <v>4301020178</v>
      </c>
      <c r="D318" s="336">
        <v>4607091383980</v>
      </c>
      <c r="E318" s="337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1"/>
      <c r="P318" s="341"/>
      <c r="Q318" s="341"/>
      <c r="R318" s="337"/>
      <c r="S318" s="34"/>
      <c r="T318" s="34"/>
      <c r="U318" s="35" t="s">
        <v>65</v>
      </c>
      <c r="V318" s="330">
        <v>8300</v>
      </c>
      <c r="W318" s="331">
        <f>IFERROR(IF(V318="",0,CEILING((V318/$H318),1)*$H318),"")</f>
        <v>8310</v>
      </c>
      <c r="X318" s="36">
        <f>IFERROR(IF(W318=0,"",ROUNDUP(W318/H318,0)*0.02175),"")</f>
        <v>12.049499999999998</v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6">
        <v>4680115883314</v>
      </c>
      <c r="E319" s="337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438" t="s">
        <v>478</v>
      </c>
      <c r="O319" s="341"/>
      <c r="P319" s="341"/>
      <c r="Q319" s="341"/>
      <c r="R319" s="337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6">
        <v>4607091384178</v>
      </c>
      <c r="E320" s="337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3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1"/>
      <c r="P320" s="341"/>
      <c r="Q320" s="341"/>
      <c r="R320" s="337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x14ac:dyDescent="0.2">
      <c r="A321" s="352"/>
      <c r="B321" s="351"/>
      <c r="C321" s="351"/>
      <c r="D321" s="351"/>
      <c r="E321" s="351"/>
      <c r="F321" s="351"/>
      <c r="G321" s="351"/>
      <c r="H321" s="351"/>
      <c r="I321" s="351"/>
      <c r="J321" s="351"/>
      <c r="K321" s="351"/>
      <c r="L321" s="351"/>
      <c r="M321" s="353"/>
      <c r="N321" s="342" t="s">
        <v>66</v>
      </c>
      <c r="O321" s="343"/>
      <c r="P321" s="343"/>
      <c r="Q321" s="343"/>
      <c r="R321" s="343"/>
      <c r="S321" s="343"/>
      <c r="T321" s="344"/>
      <c r="U321" s="37" t="s">
        <v>67</v>
      </c>
      <c r="V321" s="332">
        <f>IFERROR(V318/H318,"0")+IFERROR(V319/H319,"0")+IFERROR(V320/H320,"0")</f>
        <v>553.33333333333337</v>
      </c>
      <c r="W321" s="332">
        <f>IFERROR(W318/H318,"0")+IFERROR(W319/H319,"0")+IFERROR(W320/H320,"0")</f>
        <v>554</v>
      </c>
      <c r="X321" s="332">
        <f>IFERROR(IF(X318="",0,X318),"0")+IFERROR(IF(X319="",0,X319),"0")+IFERROR(IF(X320="",0,X320),"0")</f>
        <v>12.049499999999998</v>
      </c>
      <c r="Y321" s="333"/>
      <c r="Z321" s="333"/>
    </row>
    <row r="322" spans="1:53" x14ac:dyDescent="0.2">
      <c r="A322" s="351"/>
      <c r="B322" s="351"/>
      <c r="C322" s="351"/>
      <c r="D322" s="351"/>
      <c r="E322" s="351"/>
      <c r="F322" s="351"/>
      <c r="G322" s="351"/>
      <c r="H322" s="351"/>
      <c r="I322" s="351"/>
      <c r="J322" s="351"/>
      <c r="K322" s="351"/>
      <c r="L322" s="351"/>
      <c r="M322" s="353"/>
      <c r="N322" s="342" t="s">
        <v>66</v>
      </c>
      <c r="O322" s="343"/>
      <c r="P322" s="343"/>
      <c r="Q322" s="343"/>
      <c r="R322" s="343"/>
      <c r="S322" s="343"/>
      <c r="T322" s="344"/>
      <c r="U322" s="37" t="s">
        <v>65</v>
      </c>
      <c r="V322" s="332">
        <f>IFERROR(SUM(V318:V320),"0")</f>
        <v>8300</v>
      </c>
      <c r="W322" s="332">
        <f>IFERROR(SUM(W318:W320),"0")</f>
        <v>8310</v>
      </c>
      <c r="X322" s="37"/>
      <c r="Y322" s="333"/>
      <c r="Z322" s="333"/>
    </row>
    <row r="323" spans="1:53" ht="14.25" hidden="1" customHeight="1" x14ac:dyDescent="0.25">
      <c r="A323" s="350" t="s">
        <v>68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1"/>
      <c r="M323" s="351"/>
      <c r="N323" s="351"/>
      <c r="O323" s="351"/>
      <c r="P323" s="351"/>
      <c r="Q323" s="351"/>
      <c r="R323" s="351"/>
      <c r="S323" s="351"/>
      <c r="T323" s="351"/>
      <c r="U323" s="351"/>
      <c r="V323" s="351"/>
      <c r="W323" s="351"/>
      <c r="X323" s="351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6">
        <v>4607091383928</v>
      </c>
      <c r="E324" s="337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386" t="s">
        <v>483</v>
      </c>
      <c r="O324" s="341"/>
      <c r="P324" s="341"/>
      <c r="Q324" s="341"/>
      <c r="R324" s="337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hidden="1" customHeight="1" x14ac:dyDescent="0.25">
      <c r="A325" s="54" t="s">
        <v>484</v>
      </c>
      <c r="B325" s="54" t="s">
        <v>485</v>
      </c>
      <c r="C325" s="31">
        <v>4301051298</v>
      </c>
      <c r="D325" s="336">
        <v>4607091384260</v>
      </c>
      <c r="E325" s="337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37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1"/>
      <c r="P325" s="341"/>
      <c r="Q325" s="341"/>
      <c r="R325" s="337"/>
      <c r="S325" s="34"/>
      <c r="T325" s="34"/>
      <c r="U325" s="35" t="s">
        <v>65</v>
      </c>
      <c r="V325" s="330">
        <v>0</v>
      </c>
      <c r="W325" s="331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9" t="s">
        <v>1</v>
      </c>
    </row>
    <row r="326" spans="1:53" hidden="1" x14ac:dyDescent="0.2">
      <c r="A326" s="352"/>
      <c r="B326" s="351"/>
      <c r="C326" s="351"/>
      <c r="D326" s="351"/>
      <c r="E326" s="351"/>
      <c r="F326" s="351"/>
      <c r="G326" s="351"/>
      <c r="H326" s="351"/>
      <c r="I326" s="351"/>
      <c r="J326" s="351"/>
      <c r="K326" s="351"/>
      <c r="L326" s="351"/>
      <c r="M326" s="353"/>
      <c r="N326" s="342" t="s">
        <v>66</v>
      </c>
      <c r="O326" s="343"/>
      <c r="P326" s="343"/>
      <c r="Q326" s="343"/>
      <c r="R326" s="343"/>
      <c r="S326" s="343"/>
      <c r="T326" s="344"/>
      <c r="U326" s="37" t="s">
        <v>67</v>
      </c>
      <c r="V326" s="332">
        <f>IFERROR(V324/H324,"0")+IFERROR(V325/H325,"0")</f>
        <v>0</v>
      </c>
      <c r="W326" s="332">
        <f>IFERROR(W324/H324,"0")+IFERROR(W325/H325,"0")</f>
        <v>0</v>
      </c>
      <c r="X326" s="332">
        <f>IFERROR(IF(X324="",0,X324),"0")+IFERROR(IF(X325="",0,X325),"0")</f>
        <v>0</v>
      </c>
      <c r="Y326" s="333"/>
      <c r="Z326" s="333"/>
    </row>
    <row r="327" spans="1:53" hidden="1" x14ac:dyDescent="0.2">
      <c r="A327" s="351"/>
      <c r="B327" s="351"/>
      <c r="C327" s="351"/>
      <c r="D327" s="351"/>
      <c r="E327" s="351"/>
      <c r="F327" s="351"/>
      <c r="G327" s="351"/>
      <c r="H327" s="351"/>
      <c r="I327" s="351"/>
      <c r="J327" s="351"/>
      <c r="K327" s="351"/>
      <c r="L327" s="351"/>
      <c r="M327" s="353"/>
      <c r="N327" s="342" t="s">
        <v>66</v>
      </c>
      <c r="O327" s="343"/>
      <c r="P327" s="343"/>
      <c r="Q327" s="343"/>
      <c r="R327" s="343"/>
      <c r="S327" s="343"/>
      <c r="T327" s="344"/>
      <c r="U327" s="37" t="s">
        <v>65</v>
      </c>
      <c r="V327" s="332">
        <f>IFERROR(SUM(V324:V325),"0")</f>
        <v>0</v>
      </c>
      <c r="W327" s="332">
        <f>IFERROR(SUM(W324:W325),"0")</f>
        <v>0</v>
      </c>
      <c r="X327" s="37"/>
      <c r="Y327" s="333"/>
      <c r="Z327" s="333"/>
    </row>
    <row r="328" spans="1:53" ht="14.25" hidden="1" customHeight="1" x14ac:dyDescent="0.25">
      <c r="A328" s="350" t="s">
        <v>226</v>
      </c>
      <c r="B328" s="351"/>
      <c r="C328" s="351"/>
      <c r="D328" s="351"/>
      <c r="E328" s="351"/>
      <c r="F328" s="351"/>
      <c r="G328" s="351"/>
      <c r="H328" s="351"/>
      <c r="I328" s="351"/>
      <c r="J328" s="351"/>
      <c r="K328" s="351"/>
      <c r="L328" s="351"/>
      <c r="M328" s="351"/>
      <c r="N328" s="351"/>
      <c r="O328" s="351"/>
      <c r="P328" s="351"/>
      <c r="Q328" s="351"/>
      <c r="R328" s="351"/>
      <c r="S328" s="351"/>
      <c r="T328" s="351"/>
      <c r="U328" s="351"/>
      <c r="V328" s="351"/>
      <c r="W328" s="351"/>
      <c r="X328" s="351"/>
      <c r="Y328" s="325"/>
      <c r="Z328" s="325"/>
    </row>
    <row r="329" spans="1:53" ht="16.5" hidden="1" customHeight="1" x14ac:dyDescent="0.25">
      <c r="A329" s="54" t="s">
        <v>486</v>
      </c>
      <c r="B329" s="54" t="s">
        <v>487</v>
      </c>
      <c r="C329" s="31">
        <v>4301060314</v>
      </c>
      <c r="D329" s="336">
        <v>4607091384673</v>
      </c>
      <c r="E329" s="337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1"/>
      <c r="P329" s="341"/>
      <c r="Q329" s="341"/>
      <c r="R329" s="337"/>
      <c r="S329" s="34"/>
      <c r="T329" s="34"/>
      <c r="U329" s="35" t="s">
        <v>65</v>
      </c>
      <c r="V329" s="330">
        <v>0</v>
      </c>
      <c r="W329" s="33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idden="1" x14ac:dyDescent="0.2">
      <c r="A330" s="352"/>
      <c r="B330" s="351"/>
      <c r="C330" s="351"/>
      <c r="D330" s="351"/>
      <c r="E330" s="351"/>
      <c r="F330" s="351"/>
      <c r="G330" s="351"/>
      <c r="H330" s="351"/>
      <c r="I330" s="351"/>
      <c r="J330" s="351"/>
      <c r="K330" s="351"/>
      <c r="L330" s="351"/>
      <c r="M330" s="353"/>
      <c r="N330" s="342" t="s">
        <v>66</v>
      </c>
      <c r="O330" s="343"/>
      <c r="P330" s="343"/>
      <c r="Q330" s="343"/>
      <c r="R330" s="343"/>
      <c r="S330" s="343"/>
      <c r="T330" s="344"/>
      <c r="U330" s="37" t="s">
        <v>67</v>
      </c>
      <c r="V330" s="332">
        <f>IFERROR(V329/H329,"0")</f>
        <v>0</v>
      </c>
      <c r="W330" s="332">
        <f>IFERROR(W329/H329,"0")</f>
        <v>0</v>
      </c>
      <c r="X330" s="332">
        <f>IFERROR(IF(X329="",0,X329),"0")</f>
        <v>0</v>
      </c>
      <c r="Y330" s="333"/>
      <c r="Z330" s="333"/>
    </row>
    <row r="331" spans="1:53" hidden="1" x14ac:dyDescent="0.2">
      <c r="A331" s="351"/>
      <c r="B331" s="351"/>
      <c r="C331" s="351"/>
      <c r="D331" s="351"/>
      <c r="E331" s="351"/>
      <c r="F331" s="351"/>
      <c r="G331" s="351"/>
      <c r="H331" s="351"/>
      <c r="I331" s="351"/>
      <c r="J331" s="351"/>
      <c r="K331" s="351"/>
      <c r="L331" s="351"/>
      <c r="M331" s="353"/>
      <c r="N331" s="342" t="s">
        <v>66</v>
      </c>
      <c r="O331" s="343"/>
      <c r="P331" s="343"/>
      <c r="Q331" s="343"/>
      <c r="R331" s="343"/>
      <c r="S331" s="343"/>
      <c r="T331" s="344"/>
      <c r="U331" s="37" t="s">
        <v>65</v>
      </c>
      <c r="V331" s="332">
        <f>IFERROR(SUM(V329:V329),"0")</f>
        <v>0</v>
      </c>
      <c r="W331" s="332">
        <f>IFERROR(SUM(W329:W329),"0")</f>
        <v>0</v>
      </c>
      <c r="X331" s="37"/>
      <c r="Y331" s="333"/>
      <c r="Z331" s="333"/>
    </row>
    <row r="332" spans="1:53" ht="16.5" hidden="1" customHeight="1" x14ac:dyDescent="0.25">
      <c r="A332" s="361" t="s">
        <v>488</v>
      </c>
      <c r="B332" s="351"/>
      <c r="C332" s="351"/>
      <c r="D332" s="351"/>
      <c r="E332" s="351"/>
      <c r="F332" s="351"/>
      <c r="G332" s="351"/>
      <c r="H332" s="351"/>
      <c r="I332" s="351"/>
      <c r="J332" s="351"/>
      <c r="K332" s="351"/>
      <c r="L332" s="351"/>
      <c r="M332" s="351"/>
      <c r="N332" s="351"/>
      <c r="O332" s="351"/>
      <c r="P332" s="351"/>
      <c r="Q332" s="351"/>
      <c r="R332" s="351"/>
      <c r="S332" s="351"/>
      <c r="T332" s="351"/>
      <c r="U332" s="351"/>
      <c r="V332" s="351"/>
      <c r="W332" s="351"/>
      <c r="X332" s="351"/>
      <c r="Y332" s="326"/>
      <c r="Z332" s="326"/>
    </row>
    <row r="333" spans="1:53" ht="14.25" hidden="1" customHeight="1" x14ac:dyDescent="0.25">
      <c r="A333" s="350" t="s">
        <v>103</v>
      </c>
      <c r="B333" s="351"/>
      <c r="C333" s="351"/>
      <c r="D333" s="351"/>
      <c r="E333" s="351"/>
      <c r="F333" s="351"/>
      <c r="G333" s="351"/>
      <c r="H333" s="351"/>
      <c r="I333" s="351"/>
      <c r="J333" s="351"/>
      <c r="K333" s="351"/>
      <c r="L333" s="351"/>
      <c r="M333" s="351"/>
      <c r="N333" s="351"/>
      <c r="O333" s="351"/>
      <c r="P333" s="351"/>
      <c r="Q333" s="351"/>
      <c r="R333" s="351"/>
      <c r="S333" s="351"/>
      <c r="T333" s="351"/>
      <c r="U333" s="351"/>
      <c r="V333" s="351"/>
      <c r="W333" s="351"/>
      <c r="X333" s="351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6">
        <v>4607091384185</v>
      </c>
      <c r="E334" s="337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64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1"/>
      <c r="P334" s="341"/>
      <c r="Q334" s="341"/>
      <c r="R334" s="337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6">
        <v>4607091384192</v>
      </c>
      <c r="E335" s="337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4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1"/>
      <c r="P335" s="341"/>
      <c r="Q335" s="341"/>
      <c r="R335" s="337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6">
        <v>4680115881907</v>
      </c>
      <c r="E336" s="337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6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1"/>
      <c r="P336" s="341"/>
      <c r="Q336" s="341"/>
      <c r="R336" s="337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6">
        <v>4680115883925</v>
      </c>
      <c r="E337" s="337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613" t="s">
        <v>497</v>
      </c>
      <c r="O337" s="341"/>
      <c r="P337" s="341"/>
      <c r="Q337" s="341"/>
      <c r="R337" s="337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6">
        <v>4607091384680</v>
      </c>
      <c r="E338" s="337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34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1"/>
      <c r="P338" s="341"/>
      <c r="Q338" s="341"/>
      <c r="R338" s="337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hidden="1" x14ac:dyDescent="0.2">
      <c r="A339" s="352"/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1"/>
      <c r="M339" s="353"/>
      <c r="N339" s="342" t="s">
        <v>66</v>
      </c>
      <c r="O339" s="343"/>
      <c r="P339" s="343"/>
      <c r="Q339" s="343"/>
      <c r="R339" s="343"/>
      <c r="S339" s="343"/>
      <c r="T339" s="344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51"/>
      <c r="B340" s="351"/>
      <c r="C340" s="351"/>
      <c r="D340" s="351"/>
      <c r="E340" s="351"/>
      <c r="F340" s="351"/>
      <c r="G340" s="351"/>
      <c r="H340" s="351"/>
      <c r="I340" s="351"/>
      <c r="J340" s="351"/>
      <c r="K340" s="351"/>
      <c r="L340" s="351"/>
      <c r="M340" s="353"/>
      <c r="N340" s="342" t="s">
        <v>66</v>
      </c>
      <c r="O340" s="343"/>
      <c r="P340" s="343"/>
      <c r="Q340" s="343"/>
      <c r="R340" s="343"/>
      <c r="S340" s="343"/>
      <c r="T340" s="344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hidden="1" customHeight="1" x14ac:dyDescent="0.25">
      <c r="A341" s="350" t="s">
        <v>60</v>
      </c>
      <c r="B341" s="351"/>
      <c r="C341" s="351"/>
      <c r="D341" s="351"/>
      <c r="E341" s="351"/>
      <c r="F341" s="351"/>
      <c r="G341" s="351"/>
      <c r="H341" s="351"/>
      <c r="I341" s="351"/>
      <c r="J341" s="351"/>
      <c r="K341" s="351"/>
      <c r="L341" s="351"/>
      <c r="M341" s="351"/>
      <c r="N341" s="351"/>
      <c r="O341" s="351"/>
      <c r="P341" s="351"/>
      <c r="Q341" s="351"/>
      <c r="R341" s="351"/>
      <c r="S341" s="351"/>
      <c r="T341" s="351"/>
      <c r="U341" s="351"/>
      <c r="V341" s="351"/>
      <c r="W341" s="351"/>
      <c r="X341" s="351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6">
        <v>4607091384802</v>
      </c>
      <c r="E342" s="337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6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1"/>
      <c r="P342" s="341"/>
      <c r="Q342" s="341"/>
      <c r="R342" s="337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6">
        <v>4607091384826</v>
      </c>
      <c r="E343" s="337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1"/>
      <c r="P343" s="341"/>
      <c r="Q343" s="341"/>
      <c r="R343" s="337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52"/>
      <c r="B344" s="351"/>
      <c r="C344" s="351"/>
      <c r="D344" s="351"/>
      <c r="E344" s="351"/>
      <c r="F344" s="351"/>
      <c r="G344" s="351"/>
      <c r="H344" s="351"/>
      <c r="I344" s="351"/>
      <c r="J344" s="351"/>
      <c r="K344" s="351"/>
      <c r="L344" s="351"/>
      <c r="M344" s="353"/>
      <c r="N344" s="342" t="s">
        <v>66</v>
      </c>
      <c r="O344" s="343"/>
      <c r="P344" s="343"/>
      <c r="Q344" s="343"/>
      <c r="R344" s="343"/>
      <c r="S344" s="343"/>
      <c r="T344" s="344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51"/>
      <c r="B345" s="351"/>
      <c r="C345" s="351"/>
      <c r="D345" s="351"/>
      <c r="E345" s="351"/>
      <c r="F345" s="351"/>
      <c r="G345" s="351"/>
      <c r="H345" s="351"/>
      <c r="I345" s="351"/>
      <c r="J345" s="351"/>
      <c r="K345" s="351"/>
      <c r="L345" s="351"/>
      <c r="M345" s="353"/>
      <c r="N345" s="342" t="s">
        <v>66</v>
      </c>
      <c r="O345" s="343"/>
      <c r="P345" s="343"/>
      <c r="Q345" s="343"/>
      <c r="R345" s="343"/>
      <c r="S345" s="343"/>
      <c r="T345" s="344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50" t="s">
        <v>68</v>
      </c>
      <c r="B346" s="351"/>
      <c r="C346" s="351"/>
      <c r="D346" s="351"/>
      <c r="E346" s="351"/>
      <c r="F346" s="351"/>
      <c r="G346" s="351"/>
      <c r="H346" s="351"/>
      <c r="I346" s="351"/>
      <c r="J346" s="351"/>
      <c r="K346" s="351"/>
      <c r="L346" s="351"/>
      <c r="M346" s="351"/>
      <c r="N346" s="351"/>
      <c r="O346" s="351"/>
      <c r="P346" s="351"/>
      <c r="Q346" s="351"/>
      <c r="R346" s="351"/>
      <c r="S346" s="351"/>
      <c r="T346" s="351"/>
      <c r="U346" s="351"/>
      <c r="V346" s="351"/>
      <c r="W346" s="351"/>
      <c r="X346" s="351"/>
      <c r="Y346" s="325"/>
      <c r="Z346" s="325"/>
    </row>
    <row r="347" spans="1:53" ht="27" hidden="1" customHeight="1" x14ac:dyDescent="0.25">
      <c r="A347" s="54" t="s">
        <v>504</v>
      </c>
      <c r="B347" s="54" t="s">
        <v>505</v>
      </c>
      <c r="C347" s="31">
        <v>4301051303</v>
      </c>
      <c r="D347" s="336">
        <v>4607091384246</v>
      </c>
      <c r="E347" s="337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63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1"/>
      <c r="P347" s="341"/>
      <c r="Q347" s="341"/>
      <c r="R347" s="337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6">
        <v>4680115881976</v>
      </c>
      <c r="E348" s="337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45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1"/>
      <c r="P348" s="341"/>
      <c r="Q348" s="341"/>
      <c r="R348" s="337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6">
        <v>4607091384253</v>
      </c>
      <c r="E349" s="337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61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1"/>
      <c r="P349" s="341"/>
      <c r="Q349" s="341"/>
      <c r="R349" s="337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6">
        <v>4680115881969</v>
      </c>
      <c r="E350" s="337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1"/>
      <c r="P350" s="341"/>
      <c r="Q350" s="341"/>
      <c r="R350" s="337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hidden="1" x14ac:dyDescent="0.2">
      <c r="A351" s="352"/>
      <c r="B351" s="351"/>
      <c r="C351" s="351"/>
      <c r="D351" s="351"/>
      <c r="E351" s="351"/>
      <c r="F351" s="351"/>
      <c r="G351" s="351"/>
      <c r="H351" s="351"/>
      <c r="I351" s="351"/>
      <c r="J351" s="351"/>
      <c r="K351" s="351"/>
      <c r="L351" s="351"/>
      <c r="M351" s="353"/>
      <c r="N351" s="342" t="s">
        <v>66</v>
      </c>
      <c r="O351" s="343"/>
      <c r="P351" s="343"/>
      <c r="Q351" s="343"/>
      <c r="R351" s="343"/>
      <c r="S351" s="343"/>
      <c r="T351" s="344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51"/>
      <c r="B352" s="351"/>
      <c r="C352" s="351"/>
      <c r="D352" s="351"/>
      <c r="E352" s="351"/>
      <c r="F352" s="351"/>
      <c r="G352" s="351"/>
      <c r="H352" s="351"/>
      <c r="I352" s="351"/>
      <c r="J352" s="351"/>
      <c r="K352" s="351"/>
      <c r="L352" s="351"/>
      <c r="M352" s="353"/>
      <c r="N352" s="342" t="s">
        <v>66</v>
      </c>
      <c r="O352" s="343"/>
      <c r="P352" s="343"/>
      <c r="Q352" s="343"/>
      <c r="R352" s="343"/>
      <c r="S352" s="343"/>
      <c r="T352" s="344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hidden="1" customHeight="1" x14ac:dyDescent="0.25">
      <c r="A353" s="350" t="s">
        <v>226</v>
      </c>
      <c r="B353" s="351"/>
      <c r="C353" s="351"/>
      <c r="D353" s="351"/>
      <c r="E353" s="351"/>
      <c r="F353" s="351"/>
      <c r="G353" s="351"/>
      <c r="H353" s="351"/>
      <c r="I353" s="351"/>
      <c r="J353" s="351"/>
      <c r="K353" s="351"/>
      <c r="L353" s="351"/>
      <c r="M353" s="351"/>
      <c r="N353" s="351"/>
      <c r="O353" s="351"/>
      <c r="P353" s="351"/>
      <c r="Q353" s="351"/>
      <c r="R353" s="351"/>
      <c r="S353" s="351"/>
      <c r="T353" s="351"/>
      <c r="U353" s="351"/>
      <c r="V353" s="351"/>
      <c r="W353" s="351"/>
      <c r="X353" s="351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6">
        <v>4607091389357</v>
      </c>
      <c r="E354" s="337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1"/>
      <c r="P354" s="341"/>
      <c r="Q354" s="341"/>
      <c r="R354" s="337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52"/>
      <c r="B355" s="351"/>
      <c r="C355" s="351"/>
      <c r="D355" s="351"/>
      <c r="E355" s="351"/>
      <c r="F355" s="351"/>
      <c r="G355" s="351"/>
      <c r="H355" s="351"/>
      <c r="I355" s="351"/>
      <c r="J355" s="351"/>
      <c r="K355" s="351"/>
      <c r="L355" s="351"/>
      <c r="M355" s="353"/>
      <c r="N355" s="342" t="s">
        <v>66</v>
      </c>
      <c r="O355" s="343"/>
      <c r="P355" s="343"/>
      <c r="Q355" s="343"/>
      <c r="R355" s="343"/>
      <c r="S355" s="343"/>
      <c r="T355" s="344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51"/>
      <c r="B356" s="351"/>
      <c r="C356" s="351"/>
      <c r="D356" s="351"/>
      <c r="E356" s="351"/>
      <c r="F356" s="351"/>
      <c r="G356" s="351"/>
      <c r="H356" s="351"/>
      <c r="I356" s="351"/>
      <c r="J356" s="351"/>
      <c r="K356" s="351"/>
      <c r="L356" s="351"/>
      <c r="M356" s="353"/>
      <c r="N356" s="342" t="s">
        <v>66</v>
      </c>
      <c r="O356" s="343"/>
      <c r="P356" s="343"/>
      <c r="Q356" s="343"/>
      <c r="R356" s="343"/>
      <c r="S356" s="343"/>
      <c r="T356" s="344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359" t="s">
        <v>514</v>
      </c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48"/>
      <c r="Z357" s="48"/>
    </row>
    <row r="358" spans="1:53" ht="16.5" hidden="1" customHeight="1" x14ac:dyDescent="0.25">
      <c r="A358" s="361" t="s">
        <v>515</v>
      </c>
      <c r="B358" s="351"/>
      <c r="C358" s="351"/>
      <c r="D358" s="351"/>
      <c r="E358" s="351"/>
      <c r="F358" s="351"/>
      <c r="G358" s="351"/>
      <c r="H358" s="351"/>
      <c r="I358" s="351"/>
      <c r="J358" s="351"/>
      <c r="K358" s="351"/>
      <c r="L358" s="351"/>
      <c r="M358" s="351"/>
      <c r="N358" s="351"/>
      <c r="O358" s="351"/>
      <c r="P358" s="351"/>
      <c r="Q358" s="351"/>
      <c r="R358" s="351"/>
      <c r="S358" s="351"/>
      <c r="T358" s="351"/>
      <c r="U358" s="351"/>
      <c r="V358" s="351"/>
      <c r="W358" s="351"/>
      <c r="X358" s="351"/>
      <c r="Y358" s="326"/>
      <c r="Z358" s="326"/>
    </row>
    <row r="359" spans="1:53" ht="14.25" hidden="1" customHeight="1" x14ac:dyDescent="0.25">
      <c r="A359" s="350" t="s">
        <v>103</v>
      </c>
      <c r="B359" s="351"/>
      <c r="C359" s="351"/>
      <c r="D359" s="351"/>
      <c r="E359" s="351"/>
      <c r="F359" s="351"/>
      <c r="G359" s="351"/>
      <c r="H359" s="351"/>
      <c r="I359" s="351"/>
      <c r="J359" s="351"/>
      <c r="K359" s="351"/>
      <c r="L359" s="351"/>
      <c r="M359" s="351"/>
      <c r="N359" s="351"/>
      <c r="O359" s="351"/>
      <c r="P359" s="351"/>
      <c r="Q359" s="351"/>
      <c r="R359" s="351"/>
      <c r="S359" s="351"/>
      <c r="T359" s="351"/>
      <c r="U359" s="351"/>
      <c r="V359" s="351"/>
      <c r="W359" s="351"/>
      <c r="X359" s="351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6">
        <v>4607091389708</v>
      </c>
      <c r="E360" s="337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5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1"/>
      <c r="P360" s="341"/>
      <c r="Q360" s="341"/>
      <c r="R360" s="337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6">
        <v>4607091389692</v>
      </c>
      <c r="E361" s="337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1"/>
      <c r="P361" s="341"/>
      <c r="Q361" s="341"/>
      <c r="R361" s="337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52"/>
      <c r="B362" s="351"/>
      <c r="C362" s="351"/>
      <c r="D362" s="351"/>
      <c r="E362" s="351"/>
      <c r="F362" s="351"/>
      <c r="G362" s="351"/>
      <c r="H362" s="351"/>
      <c r="I362" s="351"/>
      <c r="J362" s="351"/>
      <c r="K362" s="351"/>
      <c r="L362" s="351"/>
      <c r="M362" s="353"/>
      <c r="N362" s="342" t="s">
        <v>66</v>
      </c>
      <c r="O362" s="343"/>
      <c r="P362" s="343"/>
      <c r="Q362" s="343"/>
      <c r="R362" s="343"/>
      <c r="S362" s="343"/>
      <c r="T362" s="344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51"/>
      <c r="B363" s="351"/>
      <c r="C363" s="351"/>
      <c r="D363" s="351"/>
      <c r="E363" s="351"/>
      <c r="F363" s="351"/>
      <c r="G363" s="351"/>
      <c r="H363" s="351"/>
      <c r="I363" s="351"/>
      <c r="J363" s="351"/>
      <c r="K363" s="351"/>
      <c r="L363" s="351"/>
      <c r="M363" s="353"/>
      <c r="N363" s="342" t="s">
        <v>66</v>
      </c>
      <c r="O363" s="343"/>
      <c r="P363" s="343"/>
      <c r="Q363" s="343"/>
      <c r="R363" s="343"/>
      <c r="S363" s="343"/>
      <c r="T363" s="344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50" t="s">
        <v>60</v>
      </c>
      <c r="B364" s="351"/>
      <c r="C364" s="351"/>
      <c r="D364" s="351"/>
      <c r="E364" s="351"/>
      <c r="F364" s="351"/>
      <c r="G364" s="351"/>
      <c r="H364" s="351"/>
      <c r="I364" s="351"/>
      <c r="J364" s="351"/>
      <c r="K364" s="351"/>
      <c r="L364" s="351"/>
      <c r="M364" s="351"/>
      <c r="N364" s="351"/>
      <c r="O364" s="351"/>
      <c r="P364" s="351"/>
      <c r="Q364" s="351"/>
      <c r="R364" s="351"/>
      <c r="S364" s="351"/>
      <c r="T364" s="351"/>
      <c r="U364" s="351"/>
      <c r="V364" s="351"/>
      <c r="W364" s="351"/>
      <c r="X364" s="351"/>
      <c r="Y364" s="325"/>
      <c r="Z364" s="325"/>
    </row>
    <row r="365" spans="1:53" ht="27" hidden="1" customHeight="1" x14ac:dyDescent="0.25">
      <c r="A365" s="54" t="s">
        <v>520</v>
      </c>
      <c r="B365" s="54" t="s">
        <v>521</v>
      </c>
      <c r="C365" s="31">
        <v>4301031177</v>
      </c>
      <c r="D365" s="336">
        <v>4607091389753</v>
      </c>
      <c r="E365" s="337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6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1"/>
      <c r="P365" s="341"/>
      <c r="Q365" s="341"/>
      <c r="R365" s="337"/>
      <c r="S365" s="34"/>
      <c r="T365" s="34"/>
      <c r="U365" s="35" t="s">
        <v>65</v>
      </c>
      <c r="V365" s="330">
        <v>0</v>
      </c>
      <c r="W365" s="331">
        <f t="shared" ref="W365:W377" si="16"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6">
        <v>4607091389760</v>
      </c>
      <c r="E366" s="337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67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1"/>
      <c r="P366" s="341"/>
      <c r="Q366" s="341"/>
      <c r="R366" s="337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4301031175</v>
      </c>
      <c r="D367" s="336">
        <v>4607091389746</v>
      </c>
      <c r="E367" s="337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4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1"/>
      <c r="P367" s="341"/>
      <c r="Q367" s="341"/>
      <c r="R367" s="337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6">
        <v>4680115882928</v>
      </c>
      <c r="E368" s="337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5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1"/>
      <c r="P368" s="341"/>
      <c r="Q368" s="341"/>
      <c r="R368" s="337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6">
        <v>4680115883147</v>
      </c>
      <c r="E369" s="337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4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1"/>
      <c r="P369" s="341"/>
      <c r="Q369" s="341"/>
      <c r="R369" s="337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6">
        <v>4607091384338</v>
      </c>
      <c r="E370" s="337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4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1"/>
      <c r="P370" s="341"/>
      <c r="Q370" s="341"/>
      <c r="R370" s="337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6">
        <v>4680115883154</v>
      </c>
      <c r="E371" s="337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1"/>
      <c r="P371" s="341"/>
      <c r="Q371" s="341"/>
      <c r="R371" s="337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6">
        <v>4607091389524</v>
      </c>
      <c r="E372" s="337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1"/>
      <c r="P372" s="341"/>
      <c r="Q372" s="341"/>
      <c r="R372" s="337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6">
        <v>4680115883161</v>
      </c>
      <c r="E373" s="337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56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1"/>
      <c r="P373" s="341"/>
      <c r="Q373" s="341"/>
      <c r="R373" s="337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6">
        <v>4607091384345</v>
      </c>
      <c r="E374" s="337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1"/>
      <c r="P374" s="341"/>
      <c r="Q374" s="341"/>
      <c r="R374" s="337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6">
        <v>4680115883178</v>
      </c>
      <c r="E375" s="337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4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1"/>
      <c r="P375" s="341"/>
      <c r="Q375" s="341"/>
      <c r="R375" s="337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6">
        <v>4607091389531</v>
      </c>
      <c r="E376" s="337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5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1"/>
      <c r="P376" s="341"/>
      <c r="Q376" s="341"/>
      <c r="R376" s="337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6">
        <v>4680115883185</v>
      </c>
      <c r="E377" s="337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408" t="s">
        <v>546</v>
      </c>
      <c r="O377" s="341"/>
      <c r="P377" s="341"/>
      <c r="Q377" s="341"/>
      <c r="R377" s="337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hidden="1" x14ac:dyDescent="0.2">
      <c r="A378" s="352"/>
      <c r="B378" s="351"/>
      <c r="C378" s="351"/>
      <c r="D378" s="351"/>
      <c r="E378" s="351"/>
      <c r="F378" s="351"/>
      <c r="G378" s="351"/>
      <c r="H378" s="351"/>
      <c r="I378" s="351"/>
      <c r="J378" s="351"/>
      <c r="K378" s="351"/>
      <c r="L378" s="351"/>
      <c r="M378" s="353"/>
      <c r="N378" s="342" t="s">
        <v>66</v>
      </c>
      <c r="O378" s="343"/>
      <c r="P378" s="343"/>
      <c r="Q378" s="343"/>
      <c r="R378" s="343"/>
      <c r="S378" s="343"/>
      <c r="T378" s="344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0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0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</v>
      </c>
      <c r="Y378" s="333"/>
      <c r="Z378" s="333"/>
    </row>
    <row r="379" spans="1:53" hidden="1" x14ac:dyDescent="0.2">
      <c r="A379" s="351"/>
      <c r="B379" s="351"/>
      <c r="C379" s="351"/>
      <c r="D379" s="351"/>
      <c r="E379" s="351"/>
      <c r="F379" s="351"/>
      <c r="G379" s="351"/>
      <c r="H379" s="351"/>
      <c r="I379" s="351"/>
      <c r="J379" s="351"/>
      <c r="K379" s="351"/>
      <c r="L379" s="351"/>
      <c r="M379" s="353"/>
      <c r="N379" s="342" t="s">
        <v>66</v>
      </c>
      <c r="O379" s="343"/>
      <c r="P379" s="343"/>
      <c r="Q379" s="343"/>
      <c r="R379" s="343"/>
      <c r="S379" s="343"/>
      <c r="T379" s="344"/>
      <c r="U379" s="37" t="s">
        <v>65</v>
      </c>
      <c r="V379" s="332">
        <f>IFERROR(SUM(V365:V377),"0")</f>
        <v>0</v>
      </c>
      <c r="W379" s="332">
        <f>IFERROR(SUM(W365:W377),"0")</f>
        <v>0</v>
      </c>
      <c r="X379" s="37"/>
      <c r="Y379" s="333"/>
      <c r="Z379" s="333"/>
    </row>
    <row r="380" spans="1:53" ht="14.25" hidden="1" customHeight="1" x14ac:dyDescent="0.25">
      <c r="A380" s="350" t="s">
        <v>68</v>
      </c>
      <c r="B380" s="351"/>
      <c r="C380" s="351"/>
      <c r="D380" s="351"/>
      <c r="E380" s="351"/>
      <c r="F380" s="351"/>
      <c r="G380" s="351"/>
      <c r="H380" s="351"/>
      <c r="I380" s="351"/>
      <c r="J380" s="351"/>
      <c r="K380" s="351"/>
      <c r="L380" s="351"/>
      <c r="M380" s="351"/>
      <c r="N380" s="351"/>
      <c r="O380" s="351"/>
      <c r="P380" s="351"/>
      <c r="Q380" s="351"/>
      <c r="R380" s="351"/>
      <c r="S380" s="351"/>
      <c r="T380" s="351"/>
      <c r="U380" s="351"/>
      <c r="V380" s="351"/>
      <c r="W380" s="351"/>
      <c r="X380" s="351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6">
        <v>4607091389685</v>
      </c>
      <c r="E381" s="337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48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1"/>
      <c r="P381" s="341"/>
      <c r="Q381" s="341"/>
      <c r="R381" s="337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6">
        <v>4607091389654</v>
      </c>
      <c r="E382" s="337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1"/>
      <c r="P382" s="341"/>
      <c r="Q382" s="341"/>
      <c r="R382" s="337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6">
        <v>4607091384352</v>
      </c>
      <c r="E383" s="337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1"/>
      <c r="P383" s="341"/>
      <c r="Q383" s="341"/>
      <c r="R383" s="337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6">
        <v>4607091389661</v>
      </c>
      <c r="E384" s="337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1"/>
      <c r="P384" s="341"/>
      <c r="Q384" s="341"/>
      <c r="R384" s="337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52"/>
      <c r="B385" s="351"/>
      <c r="C385" s="351"/>
      <c r="D385" s="351"/>
      <c r="E385" s="351"/>
      <c r="F385" s="351"/>
      <c r="G385" s="351"/>
      <c r="H385" s="351"/>
      <c r="I385" s="351"/>
      <c r="J385" s="351"/>
      <c r="K385" s="351"/>
      <c r="L385" s="351"/>
      <c r="M385" s="353"/>
      <c r="N385" s="342" t="s">
        <v>66</v>
      </c>
      <c r="O385" s="343"/>
      <c r="P385" s="343"/>
      <c r="Q385" s="343"/>
      <c r="R385" s="343"/>
      <c r="S385" s="343"/>
      <c r="T385" s="344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51"/>
      <c r="B386" s="351"/>
      <c r="C386" s="351"/>
      <c r="D386" s="351"/>
      <c r="E386" s="351"/>
      <c r="F386" s="351"/>
      <c r="G386" s="351"/>
      <c r="H386" s="351"/>
      <c r="I386" s="351"/>
      <c r="J386" s="351"/>
      <c r="K386" s="351"/>
      <c r="L386" s="351"/>
      <c r="M386" s="353"/>
      <c r="N386" s="342" t="s">
        <v>66</v>
      </c>
      <c r="O386" s="343"/>
      <c r="P386" s="343"/>
      <c r="Q386" s="343"/>
      <c r="R386" s="343"/>
      <c r="S386" s="343"/>
      <c r="T386" s="344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50" t="s">
        <v>226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1"/>
      <c r="M387" s="351"/>
      <c r="N387" s="351"/>
      <c r="O387" s="351"/>
      <c r="P387" s="351"/>
      <c r="Q387" s="351"/>
      <c r="R387" s="351"/>
      <c r="S387" s="351"/>
      <c r="T387" s="351"/>
      <c r="U387" s="351"/>
      <c r="V387" s="351"/>
      <c r="W387" s="351"/>
      <c r="X387" s="351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6">
        <v>4680115881648</v>
      </c>
      <c r="E388" s="337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3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1"/>
      <c r="P388" s="341"/>
      <c r="Q388" s="341"/>
      <c r="R388" s="337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52"/>
      <c r="B389" s="351"/>
      <c r="C389" s="351"/>
      <c r="D389" s="351"/>
      <c r="E389" s="351"/>
      <c r="F389" s="351"/>
      <c r="G389" s="351"/>
      <c r="H389" s="351"/>
      <c r="I389" s="351"/>
      <c r="J389" s="351"/>
      <c r="K389" s="351"/>
      <c r="L389" s="351"/>
      <c r="M389" s="353"/>
      <c r="N389" s="342" t="s">
        <v>66</v>
      </c>
      <c r="O389" s="343"/>
      <c r="P389" s="343"/>
      <c r="Q389" s="343"/>
      <c r="R389" s="343"/>
      <c r="S389" s="343"/>
      <c r="T389" s="344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51"/>
      <c r="B390" s="351"/>
      <c r="C390" s="351"/>
      <c r="D390" s="351"/>
      <c r="E390" s="351"/>
      <c r="F390" s="351"/>
      <c r="G390" s="351"/>
      <c r="H390" s="351"/>
      <c r="I390" s="351"/>
      <c r="J390" s="351"/>
      <c r="K390" s="351"/>
      <c r="L390" s="351"/>
      <c r="M390" s="353"/>
      <c r="N390" s="342" t="s">
        <v>66</v>
      </c>
      <c r="O390" s="343"/>
      <c r="P390" s="343"/>
      <c r="Q390" s="343"/>
      <c r="R390" s="343"/>
      <c r="S390" s="343"/>
      <c r="T390" s="344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50" t="s">
        <v>81</v>
      </c>
      <c r="B391" s="351"/>
      <c r="C391" s="351"/>
      <c r="D391" s="351"/>
      <c r="E391" s="351"/>
      <c r="F391" s="351"/>
      <c r="G391" s="351"/>
      <c r="H391" s="351"/>
      <c r="I391" s="351"/>
      <c r="J391" s="351"/>
      <c r="K391" s="351"/>
      <c r="L391" s="351"/>
      <c r="M391" s="351"/>
      <c r="N391" s="351"/>
      <c r="O391" s="351"/>
      <c r="P391" s="351"/>
      <c r="Q391" s="351"/>
      <c r="R391" s="351"/>
      <c r="S391" s="351"/>
      <c r="T391" s="351"/>
      <c r="U391" s="351"/>
      <c r="V391" s="351"/>
      <c r="W391" s="351"/>
      <c r="X391" s="351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6">
        <v>4680115884359</v>
      </c>
      <c r="E392" s="337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676" t="s">
        <v>561</v>
      </c>
      <c r="O392" s="341"/>
      <c r="P392" s="341"/>
      <c r="Q392" s="341"/>
      <c r="R392" s="337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6">
        <v>4680115884335</v>
      </c>
      <c r="E393" s="337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484" t="s">
        <v>564</v>
      </c>
      <c r="O393" s="341"/>
      <c r="P393" s="341"/>
      <c r="Q393" s="341"/>
      <c r="R393" s="337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6">
        <v>4680115884342</v>
      </c>
      <c r="E394" s="337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641" t="s">
        <v>567</v>
      </c>
      <c r="O394" s="341"/>
      <c r="P394" s="341"/>
      <c r="Q394" s="341"/>
      <c r="R394" s="337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6">
        <v>4680115884113</v>
      </c>
      <c r="E395" s="337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486" t="s">
        <v>570</v>
      </c>
      <c r="O395" s="341"/>
      <c r="P395" s="341"/>
      <c r="Q395" s="341"/>
      <c r="R395" s="337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52"/>
      <c r="B396" s="351"/>
      <c r="C396" s="351"/>
      <c r="D396" s="351"/>
      <c r="E396" s="351"/>
      <c r="F396" s="351"/>
      <c r="G396" s="351"/>
      <c r="H396" s="351"/>
      <c r="I396" s="351"/>
      <c r="J396" s="351"/>
      <c r="K396" s="351"/>
      <c r="L396" s="351"/>
      <c r="M396" s="353"/>
      <c r="N396" s="342" t="s">
        <v>66</v>
      </c>
      <c r="O396" s="343"/>
      <c r="P396" s="343"/>
      <c r="Q396" s="343"/>
      <c r="R396" s="343"/>
      <c r="S396" s="343"/>
      <c r="T396" s="344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51"/>
      <c r="B397" s="351"/>
      <c r="C397" s="351"/>
      <c r="D397" s="351"/>
      <c r="E397" s="351"/>
      <c r="F397" s="351"/>
      <c r="G397" s="351"/>
      <c r="H397" s="351"/>
      <c r="I397" s="351"/>
      <c r="J397" s="351"/>
      <c r="K397" s="351"/>
      <c r="L397" s="351"/>
      <c r="M397" s="353"/>
      <c r="N397" s="342" t="s">
        <v>66</v>
      </c>
      <c r="O397" s="343"/>
      <c r="P397" s="343"/>
      <c r="Q397" s="343"/>
      <c r="R397" s="343"/>
      <c r="S397" s="343"/>
      <c r="T397" s="344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61" t="s">
        <v>571</v>
      </c>
      <c r="B398" s="351"/>
      <c r="C398" s="351"/>
      <c r="D398" s="351"/>
      <c r="E398" s="351"/>
      <c r="F398" s="351"/>
      <c r="G398" s="351"/>
      <c r="H398" s="351"/>
      <c r="I398" s="351"/>
      <c r="J398" s="351"/>
      <c r="K398" s="351"/>
      <c r="L398" s="351"/>
      <c r="M398" s="351"/>
      <c r="N398" s="351"/>
      <c r="O398" s="351"/>
      <c r="P398" s="351"/>
      <c r="Q398" s="351"/>
      <c r="R398" s="351"/>
      <c r="S398" s="351"/>
      <c r="T398" s="351"/>
      <c r="U398" s="351"/>
      <c r="V398" s="351"/>
      <c r="W398" s="351"/>
      <c r="X398" s="351"/>
      <c r="Y398" s="326"/>
      <c r="Z398" s="326"/>
    </row>
    <row r="399" spans="1:53" ht="14.25" hidden="1" customHeight="1" x14ac:dyDescent="0.25">
      <c r="A399" s="350" t="s">
        <v>95</v>
      </c>
      <c r="B399" s="351"/>
      <c r="C399" s="351"/>
      <c r="D399" s="351"/>
      <c r="E399" s="351"/>
      <c r="F399" s="351"/>
      <c r="G399" s="351"/>
      <c r="H399" s="351"/>
      <c r="I399" s="351"/>
      <c r="J399" s="351"/>
      <c r="K399" s="351"/>
      <c r="L399" s="351"/>
      <c r="M399" s="351"/>
      <c r="N399" s="351"/>
      <c r="O399" s="351"/>
      <c r="P399" s="351"/>
      <c r="Q399" s="351"/>
      <c r="R399" s="351"/>
      <c r="S399" s="351"/>
      <c r="T399" s="351"/>
      <c r="U399" s="351"/>
      <c r="V399" s="351"/>
      <c r="W399" s="351"/>
      <c r="X399" s="351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6">
        <v>4607091389388</v>
      </c>
      <c r="E400" s="337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6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1"/>
      <c r="P400" s="341"/>
      <c r="Q400" s="341"/>
      <c r="R400" s="337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6">
        <v>4607091389364</v>
      </c>
      <c r="E401" s="337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1"/>
      <c r="P401" s="341"/>
      <c r="Q401" s="341"/>
      <c r="R401" s="337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52"/>
      <c r="B402" s="351"/>
      <c r="C402" s="351"/>
      <c r="D402" s="351"/>
      <c r="E402" s="351"/>
      <c r="F402" s="351"/>
      <c r="G402" s="351"/>
      <c r="H402" s="351"/>
      <c r="I402" s="351"/>
      <c r="J402" s="351"/>
      <c r="K402" s="351"/>
      <c r="L402" s="351"/>
      <c r="M402" s="353"/>
      <c r="N402" s="342" t="s">
        <v>66</v>
      </c>
      <c r="O402" s="343"/>
      <c r="P402" s="343"/>
      <c r="Q402" s="343"/>
      <c r="R402" s="343"/>
      <c r="S402" s="343"/>
      <c r="T402" s="344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51"/>
      <c r="B403" s="351"/>
      <c r="C403" s="351"/>
      <c r="D403" s="351"/>
      <c r="E403" s="351"/>
      <c r="F403" s="351"/>
      <c r="G403" s="351"/>
      <c r="H403" s="351"/>
      <c r="I403" s="351"/>
      <c r="J403" s="351"/>
      <c r="K403" s="351"/>
      <c r="L403" s="351"/>
      <c r="M403" s="353"/>
      <c r="N403" s="342" t="s">
        <v>66</v>
      </c>
      <c r="O403" s="343"/>
      <c r="P403" s="343"/>
      <c r="Q403" s="343"/>
      <c r="R403" s="343"/>
      <c r="S403" s="343"/>
      <c r="T403" s="344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50" t="s">
        <v>60</v>
      </c>
      <c r="B404" s="351"/>
      <c r="C404" s="351"/>
      <c r="D404" s="351"/>
      <c r="E404" s="351"/>
      <c r="F404" s="351"/>
      <c r="G404" s="351"/>
      <c r="H404" s="351"/>
      <c r="I404" s="351"/>
      <c r="J404" s="351"/>
      <c r="K404" s="351"/>
      <c r="L404" s="351"/>
      <c r="M404" s="351"/>
      <c r="N404" s="351"/>
      <c r="O404" s="351"/>
      <c r="P404" s="351"/>
      <c r="Q404" s="351"/>
      <c r="R404" s="351"/>
      <c r="S404" s="351"/>
      <c r="T404" s="351"/>
      <c r="U404" s="351"/>
      <c r="V404" s="351"/>
      <c r="W404" s="351"/>
      <c r="X404" s="351"/>
      <c r="Y404" s="325"/>
      <c r="Z404" s="325"/>
    </row>
    <row r="405" spans="1:53" ht="27" hidden="1" customHeight="1" x14ac:dyDescent="0.25">
      <c r="A405" s="54" t="s">
        <v>576</v>
      </c>
      <c r="B405" s="54" t="s">
        <v>577</v>
      </c>
      <c r="C405" s="31">
        <v>4301031212</v>
      </c>
      <c r="D405" s="336">
        <v>4607091389739</v>
      </c>
      <c r="E405" s="337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1"/>
      <c r="P405" s="341"/>
      <c r="Q405" s="341"/>
      <c r="R405" s="337"/>
      <c r="S405" s="34"/>
      <c r="T405" s="34"/>
      <c r="U405" s="35" t="s">
        <v>65</v>
      </c>
      <c r="V405" s="330">
        <v>0</v>
      </c>
      <c r="W405" s="331">
        <f t="shared" ref="W405:W411" si="18"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6">
        <v>4680115883048</v>
      </c>
      <c r="E406" s="337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1"/>
      <c r="P406" s="341"/>
      <c r="Q406" s="341"/>
      <c r="R406" s="337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6">
        <v>4607091389425</v>
      </c>
      <c r="E407" s="337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6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1"/>
      <c r="P407" s="341"/>
      <c r="Q407" s="341"/>
      <c r="R407" s="337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6">
        <v>4680115882911</v>
      </c>
      <c r="E408" s="337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491" t="s">
        <v>584</v>
      </c>
      <c r="O408" s="341"/>
      <c r="P408" s="341"/>
      <c r="Q408" s="341"/>
      <c r="R408" s="337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6">
        <v>4680115880771</v>
      </c>
      <c r="E409" s="337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6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1"/>
      <c r="P409" s="341"/>
      <c r="Q409" s="341"/>
      <c r="R409" s="337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6">
        <v>4607091389500</v>
      </c>
      <c r="E410" s="337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4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1"/>
      <c r="P410" s="341"/>
      <c r="Q410" s="341"/>
      <c r="R410" s="337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6">
        <v>4680115881983</v>
      </c>
      <c r="E411" s="337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1"/>
      <c r="P411" s="341"/>
      <c r="Q411" s="341"/>
      <c r="R411" s="337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hidden="1" x14ac:dyDescent="0.2">
      <c r="A412" s="352"/>
      <c r="B412" s="351"/>
      <c r="C412" s="351"/>
      <c r="D412" s="351"/>
      <c r="E412" s="351"/>
      <c r="F412" s="351"/>
      <c r="G412" s="351"/>
      <c r="H412" s="351"/>
      <c r="I412" s="351"/>
      <c r="J412" s="351"/>
      <c r="K412" s="351"/>
      <c r="L412" s="351"/>
      <c r="M412" s="353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32">
        <f>IFERROR(V405/H405,"0")+IFERROR(V406/H406,"0")+IFERROR(V407/H407,"0")+IFERROR(V408/H408,"0")+IFERROR(V409/H409,"0")+IFERROR(V410/H410,"0")+IFERROR(V411/H411,"0")</f>
        <v>0</v>
      </c>
      <c r="W412" s="332">
        <f>IFERROR(W405/H405,"0")+IFERROR(W406/H406,"0")+IFERROR(W407/H407,"0")+IFERROR(W408/H408,"0")+IFERROR(W409/H409,"0")+IFERROR(W410/H410,"0")+IFERROR(W411/H411,"0")</f>
        <v>0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</v>
      </c>
      <c r="Y412" s="333"/>
      <c r="Z412" s="333"/>
    </row>
    <row r="413" spans="1:53" hidden="1" x14ac:dyDescent="0.2">
      <c r="A413" s="351"/>
      <c r="B413" s="351"/>
      <c r="C413" s="351"/>
      <c r="D413" s="351"/>
      <c r="E413" s="351"/>
      <c r="F413" s="351"/>
      <c r="G413" s="351"/>
      <c r="H413" s="351"/>
      <c r="I413" s="351"/>
      <c r="J413" s="351"/>
      <c r="K413" s="351"/>
      <c r="L413" s="351"/>
      <c r="M413" s="353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32">
        <f>IFERROR(SUM(V405:V411),"0")</f>
        <v>0</v>
      </c>
      <c r="W413" s="332">
        <f>IFERROR(SUM(W405:W411),"0")</f>
        <v>0</v>
      </c>
      <c r="X413" s="37"/>
      <c r="Y413" s="333"/>
      <c r="Z413" s="333"/>
    </row>
    <row r="414" spans="1:53" ht="14.25" hidden="1" customHeight="1" x14ac:dyDescent="0.25">
      <c r="A414" s="350" t="s">
        <v>81</v>
      </c>
      <c r="B414" s="351"/>
      <c r="C414" s="351"/>
      <c r="D414" s="351"/>
      <c r="E414" s="351"/>
      <c r="F414" s="351"/>
      <c r="G414" s="351"/>
      <c r="H414" s="351"/>
      <c r="I414" s="351"/>
      <c r="J414" s="351"/>
      <c r="K414" s="351"/>
      <c r="L414" s="351"/>
      <c r="M414" s="351"/>
      <c r="N414" s="351"/>
      <c r="O414" s="351"/>
      <c r="P414" s="351"/>
      <c r="Q414" s="351"/>
      <c r="R414" s="351"/>
      <c r="S414" s="351"/>
      <c r="T414" s="351"/>
      <c r="U414" s="351"/>
      <c r="V414" s="351"/>
      <c r="W414" s="351"/>
      <c r="X414" s="351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6">
        <v>4680115884571</v>
      </c>
      <c r="E415" s="337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604" t="s">
        <v>593</v>
      </c>
      <c r="O415" s="341"/>
      <c r="P415" s="341"/>
      <c r="Q415" s="341"/>
      <c r="R415" s="337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52"/>
      <c r="B416" s="351"/>
      <c r="C416" s="351"/>
      <c r="D416" s="351"/>
      <c r="E416" s="351"/>
      <c r="F416" s="351"/>
      <c r="G416" s="351"/>
      <c r="H416" s="351"/>
      <c r="I416" s="351"/>
      <c r="J416" s="351"/>
      <c r="K416" s="351"/>
      <c r="L416" s="351"/>
      <c r="M416" s="353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51"/>
      <c r="B417" s="351"/>
      <c r="C417" s="351"/>
      <c r="D417" s="351"/>
      <c r="E417" s="351"/>
      <c r="F417" s="351"/>
      <c r="G417" s="351"/>
      <c r="H417" s="351"/>
      <c r="I417" s="351"/>
      <c r="J417" s="351"/>
      <c r="K417" s="351"/>
      <c r="L417" s="351"/>
      <c r="M417" s="353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50" t="s">
        <v>90</v>
      </c>
      <c r="B418" s="351"/>
      <c r="C418" s="351"/>
      <c r="D418" s="351"/>
      <c r="E418" s="351"/>
      <c r="F418" s="351"/>
      <c r="G418" s="351"/>
      <c r="H418" s="351"/>
      <c r="I418" s="351"/>
      <c r="J418" s="351"/>
      <c r="K418" s="351"/>
      <c r="L418" s="351"/>
      <c r="M418" s="351"/>
      <c r="N418" s="351"/>
      <c r="O418" s="351"/>
      <c r="P418" s="351"/>
      <c r="Q418" s="351"/>
      <c r="R418" s="351"/>
      <c r="S418" s="351"/>
      <c r="T418" s="351"/>
      <c r="U418" s="351"/>
      <c r="V418" s="351"/>
      <c r="W418" s="351"/>
      <c r="X418" s="351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6">
        <v>4680115884090</v>
      </c>
      <c r="E419" s="337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441" t="s">
        <v>596</v>
      </c>
      <c r="O419" s="341"/>
      <c r="P419" s="341"/>
      <c r="Q419" s="341"/>
      <c r="R419" s="337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52"/>
      <c r="B420" s="351"/>
      <c r="C420" s="351"/>
      <c r="D420" s="351"/>
      <c r="E420" s="351"/>
      <c r="F420" s="351"/>
      <c r="G420" s="351"/>
      <c r="H420" s="351"/>
      <c r="I420" s="351"/>
      <c r="J420" s="351"/>
      <c r="K420" s="351"/>
      <c r="L420" s="351"/>
      <c r="M420" s="353"/>
      <c r="N420" s="342" t="s">
        <v>66</v>
      </c>
      <c r="O420" s="343"/>
      <c r="P420" s="343"/>
      <c r="Q420" s="343"/>
      <c r="R420" s="343"/>
      <c r="S420" s="343"/>
      <c r="T420" s="344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51"/>
      <c r="B421" s="351"/>
      <c r="C421" s="351"/>
      <c r="D421" s="351"/>
      <c r="E421" s="351"/>
      <c r="F421" s="351"/>
      <c r="G421" s="351"/>
      <c r="H421" s="351"/>
      <c r="I421" s="351"/>
      <c r="J421" s="351"/>
      <c r="K421" s="351"/>
      <c r="L421" s="351"/>
      <c r="M421" s="353"/>
      <c r="N421" s="342" t="s">
        <v>66</v>
      </c>
      <c r="O421" s="343"/>
      <c r="P421" s="343"/>
      <c r="Q421" s="343"/>
      <c r="R421" s="343"/>
      <c r="S421" s="343"/>
      <c r="T421" s="344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50" t="s">
        <v>597</v>
      </c>
      <c r="B422" s="351"/>
      <c r="C422" s="351"/>
      <c r="D422" s="351"/>
      <c r="E422" s="351"/>
      <c r="F422" s="351"/>
      <c r="G422" s="351"/>
      <c r="H422" s="351"/>
      <c r="I422" s="351"/>
      <c r="J422" s="351"/>
      <c r="K422" s="351"/>
      <c r="L422" s="351"/>
      <c r="M422" s="351"/>
      <c r="N422" s="351"/>
      <c r="O422" s="351"/>
      <c r="P422" s="351"/>
      <c r="Q422" s="351"/>
      <c r="R422" s="351"/>
      <c r="S422" s="351"/>
      <c r="T422" s="351"/>
      <c r="U422" s="351"/>
      <c r="V422" s="351"/>
      <c r="W422" s="351"/>
      <c r="X422" s="351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6">
        <v>4680115884564</v>
      </c>
      <c r="E423" s="337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471" t="s">
        <v>600</v>
      </c>
      <c r="O423" s="341"/>
      <c r="P423" s="341"/>
      <c r="Q423" s="341"/>
      <c r="R423" s="337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52"/>
      <c r="B424" s="351"/>
      <c r="C424" s="351"/>
      <c r="D424" s="351"/>
      <c r="E424" s="351"/>
      <c r="F424" s="351"/>
      <c r="G424" s="351"/>
      <c r="H424" s="351"/>
      <c r="I424" s="351"/>
      <c r="J424" s="351"/>
      <c r="K424" s="351"/>
      <c r="L424" s="351"/>
      <c r="M424" s="353"/>
      <c r="N424" s="342" t="s">
        <v>66</v>
      </c>
      <c r="O424" s="343"/>
      <c r="P424" s="343"/>
      <c r="Q424" s="343"/>
      <c r="R424" s="343"/>
      <c r="S424" s="343"/>
      <c r="T424" s="344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51"/>
      <c r="B425" s="351"/>
      <c r="C425" s="351"/>
      <c r="D425" s="351"/>
      <c r="E425" s="351"/>
      <c r="F425" s="351"/>
      <c r="G425" s="351"/>
      <c r="H425" s="351"/>
      <c r="I425" s="351"/>
      <c r="J425" s="351"/>
      <c r="K425" s="351"/>
      <c r="L425" s="351"/>
      <c r="M425" s="353"/>
      <c r="N425" s="342" t="s">
        <v>66</v>
      </c>
      <c r="O425" s="343"/>
      <c r="P425" s="343"/>
      <c r="Q425" s="343"/>
      <c r="R425" s="343"/>
      <c r="S425" s="343"/>
      <c r="T425" s="344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359" t="s">
        <v>602</v>
      </c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48"/>
      <c r="Z426" s="48"/>
    </row>
    <row r="427" spans="1:53" ht="16.5" hidden="1" customHeight="1" x14ac:dyDescent="0.25">
      <c r="A427" s="361" t="s">
        <v>602</v>
      </c>
      <c r="B427" s="351"/>
      <c r="C427" s="351"/>
      <c r="D427" s="351"/>
      <c r="E427" s="351"/>
      <c r="F427" s="351"/>
      <c r="G427" s="351"/>
      <c r="H427" s="351"/>
      <c r="I427" s="351"/>
      <c r="J427" s="351"/>
      <c r="K427" s="351"/>
      <c r="L427" s="351"/>
      <c r="M427" s="351"/>
      <c r="N427" s="351"/>
      <c r="O427" s="351"/>
      <c r="P427" s="351"/>
      <c r="Q427" s="351"/>
      <c r="R427" s="351"/>
      <c r="S427" s="351"/>
      <c r="T427" s="351"/>
      <c r="U427" s="351"/>
      <c r="V427" s="351"/>
      <c r="W427" s="351"/>
      <c r="X427" s="351"/>
      <c r="Y427" s="326"/>
      <c r="Z427" s="326"/>
    </row>
    <row r="428" spans="1:53" ht="14.25" hidden="1" customHeight="1" x14ac:dyDescent="0.25">
      <c r="A428" s="350" t="s">
        <v>103</v>
      </c>
      <c r="B428" s="351"/>
      <c r="C428" s="351"/>
      <c r="D428" s="351"/>
      <c r="E428" s="351"/>
      <c r="F428" s="351"/>
      <c r="G428" s="351"/>
      <c r="H428" s="351"/>
      <c r="I428" s="351"/>
      <c r="J428" s="351"/>
      <c r="K428" s="351"/>
      <c r="L428" s="351"/>
      <c r="M428" s="351"/>
      <c r="N428" s="351"/>
      <c r="O428" s="351"/>
      <c r="P428" s="351"/>
      <c r="Q428" s="351"/>
      <c r="R428" s="351"/>
      <c r="S428" s="351"/>
      <c r="T428" s="351"/>
      <c r="U428" s="351"/>
      <c r="V428" s="351"/>
      <c r="W428" s="351"/>
      <c r="X428" s="351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6">
        <v>4607091389067</v>
      </c>
      <c r="E429" s="337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68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1"/>
      <c r="P429" s="341"/>
      <c r="Q429" s="341"/>
      <c r="R429" s="337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605</v>
      </c>
      <c r="B430" s="54" t="s">
        <v>606</v>
      </c>
      <c r="C430" s="31">
        <v>4301011363</v>
      </c>
      <c r="D430" s="336">
        <v>4607091383522</v>
      </c>
      <c r="E430" s="337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42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1"/>
      <c r="P430" s="341"/>
      <c r="Q430" s="341"/>
      <c r="R430" s="337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6">
        <v>4607091384437</v>
      </c>
      <c r="E431" s="337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59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1"/>
      <c r="P431" s="341"/>
      <c r="Q431" s="341"/>
      <c r="R431" s="337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609</v>
      </c>
      <c r="B432" s="54" t="s">
        <v>610</v>
      </c>
      <c r="C432" s="31">
        <v>4301011365</v>
      </c>
      <c r="D432" s="336">
        <v>4607091389104</v>
      </c>
      <c r="E432" s="337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1"/>
      <c r="P432" s="341"/>
      <c r="Q432" s="341"/>
      <c r="R432" s="337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6">
        <v>4680115880603</v>
      </c>
      <c r="E433" s="337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43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1"/>
      <c r="P433" s="341"/>
      <c r="Q433" s="341"/>
      <c r="R433" s="337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6">
        <v>4607091389999</v>
      </c>
      <c r="E434" s="337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60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1"/>
      <c r="P434" s="341"/>
      <c r="Q434" s="341"/>
      <c r="R434" s="337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6">
        <v>4680115882782</v>
      </c>
      <c r="E435" s="337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3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1"/>
      <c r="P435" s="341"/>
      <c r="Q435" s="341"/>
      <c r="R435" s="337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6">
        <v>4607091389098</v>
      </c>
      <c r="E436" s="337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5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1"/>
      <c r="P436" s="341"/>
      <c r="Q436" s="341"/>
      <c r="R436" s="337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6">
        <v>4607091389982</v>
      </c>
      <c r="E437" s="337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5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1"/>
      <c r="P437" s="341"/>
      <c r="Q437" s="341"/>
      <c r="R437" s="337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idden="1" x14ac:dyDescent="0.2">
      <c r="A438" s="352"/>
      <c r="B438" s="351"/>
      <c r="C438" s="351"/>
      <c r="D438" s="351"/>
      <c r="E438" s="351"/>
      <c r="F438" s="351"/>
      <c r="G438" s="351"/>
      <c r="H438" s="351"/>
      <c r="I438" s="351"/>
      <c r="J438" s="351"/>
      <c r="K438" s="351"/>
      <c r="L438" s="351"/>
      <c r="M438" s="353"/>
      <c r="N438" s="342" t="s">
        <v>66</v>
      </c>
      <c r="O438" s="343"/>
      <c r="P438" s="343"/>
      <c r="Q438" s="343"/>
      <c r="R438" s="343"/>
      <c r="S438" s="343"/>
      <c r="T438" s="344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0</v>
      </c>
      <c r="W438" s="332">
        <f>IFERROR(W429/H429,"0")+IFERROR(W430/H430,"0")+IFERROR(W431/H431,"0")+IFERROR(W432/H432,"0")+IFERROR(W433/H433,"0")+IFERROR(W434/H434,"0")+IFERROR(W435/H435,"0")+IFERROR(W436/H436,"0")+IFERROR(W437/H437,"0")</f>
        <v>0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333"/>
      <c r="Z438" s="333"/>
    </row>
    <row r="439" spans="1:53" hidden="1" x14ac:dyDescent="0.2">
      <c r="A439" s="351"/>
      <c r="B439" s="351"/>
      <c r="C439" s="351"/>
      <c r="D439" s="351"/>
      <c r="E439" s="351"/>
      <c r="F439" s="351"/>
      <c r="G439" s="351"/>
      <c r="H439" s="351"/>
      <c r="I439" s="351"/>
      <c r="J439" s="351"/>
      <c r="K439" s="351"/>
      <c r="L439" s="351"/>
      <c r="M439" s="353"/>
      <c r="N439" s="342" t="s">
        <v>66</v>
      </c>
      <c r="O439" s="343"/>
      <c r="P439" s="343"/>
      <c r="Q439" s="343"/>
      <c r="R439" s="343"/>
      <c r="S439" s="343"/>
      <c r="T439" s="344"/>
      <c r="U439" s="37" t="s">
        <v>65</v>
      </c>
      <c r="V439" s="332">
        <f>IFERROR(SUM(V429:V437),"0")</f>
        <v>0</v>
      </c>
      <c r="W439" s="332">
        <f>IFERROR(SUM(W429:W437),"0")</f>
        <v>0</v>
      </c>
      <c r="X439" s="37"/>
      <c r="Y439" s="333"/>
      <c r="Z439" s="333"/>
    </row>
    <row r="440" spans="1:53" ht="14.25" hidden="1" customHeight="1" x14ac:dyDescent="0.25">
      <c r="A440" s="350" t="s">
        <v>95</v>
      </c>
      <c r="B440" s="351"/>
      <c r="C440" s="351"/>
      <c r="D440" s="351"/>
      <c r="E440" s="351"/>
      <c r="F440" s="351"/>
      <c r="G440" s="351"/>
      <c r="H440" s="351"/>
      <c r="I440" s="351"/>
      <c r="J440" s="351"/>
      <c r="K440" s="351"/>
      <c r="L440" s="351"/>
      <c r="M440" s="351"/>
      <c r="N440" s="351"/>
      <c r="O440" s="351"/>
      <c r="P440" s="351"/>
      <c r="Q440" s="351"/>
      <c r="R440" s="351"/>
      <c r="S440" s="351"/>
      <c r="T440" s="351"/>
      <c r="U440" s="351"/>
      <c r="V440" s="351"/>
      <c r="W440" s="351"/>
      <c r="X440" s="351"/>
      <c r="Y440" s="325"/>
      <c r="Z440" s="325"/>
    </row>
    <row r="441" spans="1:53" ht="16.5" hidden="1" customHeight="1" x14ac:dyDescent="0.25">
      <c r="A441" s="54" t="s">
        <v>621</v>
      </c>
      <c r="B441" s="54" t="s">
        <v>622</v>
      </c>
      <c r="C441" s="31">
        <v>4301020222</v>
      </c>
      <c r="D441" s="336">
        <v>4607091388930</v>
      </c>
      <c r="E441" s="337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1"/>
      <c r="P441" s="341"/>
      <c r="Q441" s="341"/>
      <c r="R441" s="337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6">
        <v>4680115880054</v>
      </c>
      <c r="E442" s="337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1"/>
      <c r="P442" s="341"/>
      <c r="Q442" s="341"/>
      <c r="R442" s="337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hidden="1" x14ac:dyDescent="0.2">
      <c r="A443" s="352"/>
      <c r="B443" s="351"/>
      <c r="C443" s="351"/>
      <c r="D443" s="351"/>
      <c r="E443" s="351"/>
      <c r="F443" s="351"/>
      <c r="G443" s="351"/>
      <c r="H443" s="351"/>
      <c r="I443" s="351"/>
      <c r="J443" s="351"/>
      <c r="K443" s="351"/>
      <c r="L443" s="351"/>
      <c r="M443" s="353"/>
      <c r="N443" s="342" t="s">
        <v>66</v>
      </c>
      <c r="O443" s="343"/>
      <c r="P443" s="343"/>
      <c r="Q443" s="343"/>
      <c r="R443" s="343"/>
      <c r="S443" s="343"/>
      <c r="T443" s="344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51"/>
      <c r="B444" s="351"/>
      <c r="C444" s="351"/>
      <c r="D444" s="351"/>
      <c r="E444" s="351"/>
      <c r="F444" s="351"/>
      <c r="G444" s="351"/>
      <c r="H444" s="351"/>
      <c r="I444" s="351"/>
      <c r="J444" s="351"/>
      <c r="K444" s="351"/>
      <c r="L444" s="351"/>
      <c r="M444" s="353"/>
      <c r="N444" s="342" t="s">
        <v>66</v>
      </c>
      <c r="O444" s="343"/>
      <c r="P444" s="343"/>
      <c r="Q444" s="343"/>
      <c r="R444" s="343"/>
      <c r="S444" s="343"/>
      <c r="T444" s="344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hidden="1" customHeight="1" x14ac:dyDescent="0.25">
      <c r="A445" s="350" t="s">
        <v>60</v>
      </c>
      <c r="B445" s="351"/>
      <c r="C445" s="351"/>
      <c r="D445" s="351"/>
      <c r="E445" s="351"/>
      <c r="F445" s="351"/>
      <c r="G445" s="351"/>
      <c r="H445" s="351"/>
      <c r="I445" s="351"/>
      <c r="J445" s="351"/>
      <c r="K445" s="351"/>
      <c r="L445" s="351"/>
      <c r="M445" s="351"/>
      <c r="N445" s="351"/>
      <c r="O445" s="351"/>
      <c r="P445" s="351"/>
      <c r="Q445" s="351"/>
      <c r="R445" s="351"/>
      <c r="S445" s="351"/>
      <c r="T445" s="351"/>
      <c r="U445" s="351"/>
      <c r="V445" s="351"/>
      <c r="W445" s="351"/>
      <c r="X445" s="351"/>
      <c r="Y445" s="325"/>
      <c r="Z445" s="325"/>
    </row>
    <row r="446" spans="1:53" ht="27" hidden="1" customHeight="1" x14ac:dyDescent="0.25">
      <c r="A446" s="54" t="s">
        <v>625</v>
      </c>
      <c r="B446" s="54" t="s">
        <v>626</v>
      </c>
      <c r="C446" s="31">
        <v>4301031252</v>
      </c>
      <c r="D446" s="336">
        <v>4680115883116</v>
      </c>
      <c r="E446" s="337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5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1"/>
      <c r="P446" s="341"/>
      <c r="Q446" s="341"/>
      <c r="R446" s="337"/>
      <c r="S446" s="34"/>
      <c r="T446" s="34"/>
      <c r="U446" s="35" t="s">
        <v>65</v>
      </c>
      <c r="V446" s="330">
        <v>0</v>
      </c>
      <c r="W446" s="331">
        <f t="shared" ref="W446:W451" si="20">IFERROR(IF(V446="",0,CEILING((V446/$H446),1)*$H446),"")</f>
        <v>0</v>
      </c>
      <c r="X446" s="36" t="str">
        <f>IFERROR(IF(W446=0,"",ROUNDUP(W446/H446,0)*0.01196),"")</f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627</v>
      </c>
      <c r="B447" s="54" t="s">
        <v>628</v>
      </c>
      <c r="C447" s="31">
        <v>4301031248</v>
      </c>
      <c r="D447" s="336">
        <v>4680115883093</v>
      </c>
      <c r="E447" s="337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5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1"/>
      <c r="P447" s="341"/>
      <c r="Q447" s="341"/>
      <c r="R447" s="337"/>
      <c r="S447" s="34"/>
      <c r="T447" s="34"/>
      <c r="U447" s="35" t="s">
        <v>65</v>
      </c>
      <c r="V447" s="330">
        <v>0</v>
      </c>
      <c r="W447" s="331">
        <f t="shared" si="20"/>
        <v>0</v>
      </c>
      <c r="X447" s="36" t="str">
        <f>IFERROR(IF(W447=0,"",ROUNDUP(W447/H447,0)*0.01196),"")</f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629</v>
      </c>
      <c r="B448" s="54" t="s">
        <v>630</v>
      </c>
      <c r="C448" s="31">
        <v>4301031250</v>
      </c>
      <c r="D448" s="336">
        <v>4680115883109</v>
      </c>
      <c r="E448" s="337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4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1"/>
      <c r="P448" s="341"/>
      <c r="Q448" s="341"/>
      <c r="R448" s="337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6">
        <v>4680115882072</v>
      </c>
      <c r="E449" s="337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46" t="s">
        <v>633</v>
      </c>
      <c r="O449" s="341"/>
      <c r="P449" s="341"/>
      <c r="Q449" s="341"/>
      <c r="R449" s="337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6">
        <v>4680115882102</v>
      </c>
      <c r="E450" s="337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552" t="s">
        <v>636</v>
      </c>
      <c r="O450" s="341"/>
      <c r="P450" s="341"/>
      <c r="Q450" s="341"/>
      <c r="R450" s="337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6">
        <v>4680115882096</v>
      </c>
      <c r="E451" s="337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07" t="s">
        <v>639</v>
      </c>
      <c r="O451" s="341"/>
      <c r="P451" s="341"/>
      <c r="Q451" s="341"/>
      <c r="R451" s="337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idden="1" x14ac:dyDescent="0.2">
      <c r="A452" s="352"/>
      <c r="B452" s="351"/>
      <c r="C452" s="351"/>
      <c r="D452" s="351"/>
      <c r="E452" s="351"/>
      <c r="F452" s="351"/>
      <c r="G452" s="351"/>
      <c r="H452" s="351"/>
      <c r="I452" s="351"/>
      <c r="J452" s="351"/>
      <c r="K452" s="351"/>
      <c r="L452" s="351"/>
      <c r="M452" s="353"/>
      <c r="N452" s="342" t="s">
        <v>66</v>
      </c>
      <c r="O452" s="343"/>
      <c r="P452" s="343"/>
      <c r="Q452" s="343"/>
      <c r="R452" s="343"/>
      <c r="S452" s="343"/>
      <c r="T452" s="344"/>
      <c r="U452" s="37" t="s">
        <v>67</v>
      </c>
      <c r="V452" s="332">
        <f>IFERROR(V446/H446,"0")+IFERROR(V447/H447,"0")+IFERROR(V448/H448,"0")+IFERROR(V449/H449,"0")+IFERROR(V450/H450,"0")+IFERROR(V451/H451,"0")</f>
        <v>0</v>
      </c>
      <c r="W452" s="332">
        <f>IFERROR(W446/H446,"0")+IFERROR(W447/H447,"0")+IFERROR(W448/H448,"0")+IFERROR(W449/H449,"0")+IFERROR(W450/H450,"0")+IFERROR(W451/H451,"0")</f>
        <v>0</v>
      </c>
      <c r="X452" s="332">
        <f>IFERROR(IF(X446="",0,X446),"0")+IFERROR(IF(X447="",0,X447),"0")+IFERROR(IF(X448="",0,X448),"0")+IFERROR(IF(X449="",0,X449),"0")+IFERROR(IF(X450="",0,X450),"0")+IFERROR(IF(X451="",0,X451),"0")</f>
        <v>0</v>
      </c>
      <c r="Y452" s="333"/>
      <c r="Z452" s="333"/>
    </row>
    <row r="453" spans="1:53" hidden="1" x14ac:dyDescent="0.2">
      <c r="A453" s="351"/>
      <c r="B453" s="351"/>
      <c r="C453" s="351"/>
      <c r="D453" s="351"/>
      <c r="E453" s="351"/>
      <c r="F453" s="351"/>
      <c r="G453" s="351"/>
      <c r="H453" s="351"/>
      <c r="I453" s="351"/>
      <c r="J453" s="351"/>
      <c r="K453" s="351"/>
      <c r="L453" s="351"/>
      <c r="M453" s="353"/>
      <c r="N453" s="342" t="s">
        <v>66</v>
      </c>
      <c r="O453" s="343"/>
      <c r="P453" s="343"/>
      <c r="Q453" s="343"/>
      <c r="R453" s="343"/>
      <c r="S453" s="343"/>
      <c r="T453" s="344"/>
      <c r="U453" s="37" t="s">
        <v>65</v>
      </c>
      <c r="V453" s="332">
        <f>IFERROR(SUM(V446:V451),"0")</f>
        <v>0</v>
      </c>
      <c r="W453" s="332">
        <f>IFERROR(SUM(W446:W451),"0")</f>
        <v>0</v>
      </c>
      <c r="X453" s="37"/>
      <c r="Y453" s="333"/>
      <c r="Z453" s="333"/>
    </row>
    <row r="454" spans="1:53" ht="14.25" hidden="1" customHeight="1" x14ac:dyDescent="0.25">
      <c r="A454" s="350" t="s">
        <v>68</v>
      </c>
      <c r="B454" s="351"/>
      <c r="C454" s="351"/>
      <c r="D454" s="351"/>
      <c r="E454" s="351"/>
      <c r="F454" s="351"/>
      <c r="G454" s="351"/>
      <c r="H454" s="351"/>
      <c r="I454" s="351"/>
      <c r="J454" s="351"/>
      <c r="K454" s="351"/>
      <c r="L454" s="351"/>
      <c r="M454" s="351"/>
      <c r="N454" s="351"/>
      <c r="O454" s="351"/>
      <c r="P454" s="351"/>
      <c r="Q454" s="351"/>
      <c r="R454" s="351"/>
      <c r="S454" s="351"/>
      <c r="T454" s="351"/>
      <c r="U454" s="351"/>
      <c r="V454" s="351"/>
      <c r="W454" s="351"/>
      <c r="X454" s="351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6">
        <v>4680115883536</v>
      </c>
      <c r="E455" s="337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673" t="s">
        <v>642</v>
      </c>
      <c r="O455" s="341"/>
      <c r="P455" s="341"/>
      <c r="Q455" s="341"/>
      <c r="R455" s="337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6">
        <v>4607091383409</v>
      </c>
      <c r="E456" s="337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1"/>
      <c r="P456" s="341"/>
      <c r="Q456" s="341"/>
      <c r="R456" s="337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6">
        <v>4607091383416</v>
      </c>
      <c r="E457" s="337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1"/>
      <c r="P457" s="341"/>
      <c r="Q457" s="341"/>
      <c r="R457" s="337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52"/>
      <c r="B458" s="351"/>
      <c r="C458" s="351"/>
      <c r="D458" s="351"/>
      <c r="E458" s="351"/>
      <c r="F458" s="351"/>
      <c r="G458" s="351"/>
      <c r="H458" s="351"/>
      <c r="I458" s="351"/>
      <c r="J458" s="351"/>
      <c r="K458" s="351"/>
      <c r="L458" s="351"/>
      <c r="M458" s="353"/>
      <c r="N458" s="342" t="s">
        <v>66</v>
      </c>
      <c r="O458" s="343"/>
      <c r="P458" s="343"/>
      <c r="Q458" s="343"/>
      <c r="R458" s="343"/>
      <c r="S458" s="343"/>
      <c r="T458" s="344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51"/>
      <c r="B459" s="351"/>
      <c r="C459" s="351"/>
      <c r="D459" s="351"/>
      <c r="E459" s="351"/>
      <c r="F459" s="351"/>
      <c r="G459" s="351"/>
      <c r="H459" s="351"/>
      <c r="I459" s="351"/>
      <c r="J459" s="351"/>
      <c r="K459" s="351"/>
      <c r="L459" s="351"/>
      <c r="M459" s="353"/>
      <c r="N459" s="342" t="s">
        <v>66</v>
      </c>
      <c r="O459" s="343"/>
      <c r="P459" s="343"/>
      <c r="Q459" s="343"/>
      <c r="R459" s="343"/>
      <c r="S459" s="343"/>
      <c r="T459" s="344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359" t="s">
        <v>647</v>
      </c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48"/>
      <c r="Z460" s="48"/>
    </row>
    <row r="461" spans="1:53" ht="16.5" hidden="1" customHeight="1" x14ac:dyDescent="0.25">
      <c r="A461" s="361" t="s">
        <v>648</v>
      </c>
      <c r="B461" s="351"/>
      <c r="C461" s="351"/>
      <c r="D461" s="351"/>
      <c r="E461" s="351"/>
      <c r="F461" s="351"/>
      <c r="G461" s="351"/>
      <c r="H461" s="351"/>
      <c r="I461" s="351"/>
      <c r="J461" s="351"/>
      <c r="K461" s="351"/>
      <c r="L461" s="351"/>
      <c r="M461" s="351"/>
      <c r="N461" s="351"/>
      <c r="O461" s="351"/>
      <c r="P461" s="351"/>
      <c r="Q461" s="351"/>
      <c r="R461" s="351"/>
      <c r="S461" s="351"/>
      <c r="T461" s="351"/>
      <c r="U461" s="351"/>
      <c r="V461" s="351"/>
      <c r="W461" s="351"/>
      <c r="X461" s="351"/>
      <c r="Y461" s="326"/>
      <c r="Z461" s="326"/>
    </row>
    <row r="462" spans="1:53" ht="14.25" hidden="1" customHeight="1" x14ac:dyDescent="0.25">
      <c r="A462" s="350" t="s">
        <v>103</v>
      </c>
      <c r="B462" s="351"/>
      <c r="C462" s="351"/>
      <c r="D462" s="351"/>
      <c r="E462" s="351"/>
      <c r="F462" s="351"/>
      <c r="G462" s="351"/>
      <c r="H462" s="351"/>
      <c r="I462" s="351"/>
      <c r="J462" s="351"/>
      <c r="K462" s="351"/>
      <c r="L462" s="351"/>
      <c r="M462" s="351"/>
      <c r="N462" s="351"/>
      <c r="O462" s="351"/>
      <c r="P462" s="351"/>
      <c r="Q462" s="351"/>
      <c r="R462" s="351"/>
      <c r="S462" s="351"/>
      <c r="T462" s="351"/>
      <c r="U462" s="351"/>
      <c r="V462" s="351"/>
      <c r="W462" s="351"/>
      <c r="X462" s="351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6">
        <v>4640242180038</v>
      </c>
      <c r="E463" s="337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650" t="s">
        <v>651</v>
      </c>
      <c r="O463" s="341"/>
      <c r="P463" s="341"/>
      <c r="Q463" s="341"/>
      <c r="R463" s="337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6">
        <v>4640242180441</v>
      </c>
      <c r="E464" s="337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406" t="s">
        <v>654</v>
      </c>
      <c r="O464" s="341"/>
      <c r="P464" s="341"/>
      <c r="Q464" s="341"/>
      <c r="R464" s="337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6">
        <v>4640242180564</v>
      </c>
      <c r="E465" s="337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567" t="s">
        <v>657</v>
      </c>
      <c r="O465" s="341"/>
      <c r="P465" s="341"/>
      <c r="Q465" s="341"/>
      <c r="R465" s="337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52"/>
      <c r="B466" s="351"/>
      <c r="C466" s="351"/>
      <c r="D466" s="351"/>
      <c r="E466" s="351"/>
      <c r="F466" s="351"/>
      <c r="G466" s="351"/>
      <c r="H466" s="351"/>
      <c r="I466" s="351"/>
      <c r="J466" s="351"/>
      <c r="K466" s="351"/>
      <c r="L466" s="351"/>
      <c r="M466" s="353"/>
      <c r="N466" s="342" t="s">
        <v>66</v>
      </c>
      <c r="O466" s="343"/>
      <c r="P466" s="343"/>
      <c r="Q466" s="343"/>
      <c r="R466" s="343"/>
      <c r="S466" s="343"/>
      <c r="T466" s="344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51"/>
      <c r="B467" s="351"/>
      <c r="C467" s="351"/>
      <c r="D467" s="351"/>
      <c r="E467" s="351"/>
      <c r="F467" s="351"/>
      <c r="G467" s="351"/>
      <c r="H467" s="351"/>
      <c r="I467" s="351"/>
      <c r="J467" s="351"/>
      <c r="K467" s="351"/>
      <c r="L467" s="351"/>
      <c r="M467" s="353"/>
      <c r="N467" s="342" t="s">
        <v>66</v>
      </c>
      <c r="O467" s="343"/>
      <c r="P467" s="343"/>
      <c r="Q467" s="343"/>
      <c r="R467" s="343"/>
      <c r="S467" s="343"/>
      <c r="T467" s="344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50" t="s">
        <v>95</v>
      </c>
      <c r="B468" s="351"/>
      <c r="C468" s="351"/>
      <c r="D468" s="351"/>
      <c r="E468" s="351"/>
      <c r="F468" s="351"/>
      <c r="G468" s="351"/>
      <c r="H468" s="351"/>
      <c r="I468" s="351"/>
      <c r="J468" s="351"/>
      <c r="K468" s="351"/>
      <c r="L468" s="351"/>
      <c r="M468" s="351"/>
      <c r="N468" s="351"/>
      <c r="O468" s="351"/>
      <c r="P468" s="351"/>
      <c r="Q468" s="351"/>
      <c r="R468" s="351"/>
      <c r="S468" s="351"/>
      <c r="T468" s="351"/>
      <c r="U468" s="351"/>
      <c r="V468" s="351"/>
      <c r="W468" s="351"/>
      <c r="X468" s="351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6">
        <v>4640242180526</v>
      </c>
      <c r="E469" s="337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409" t="s">
        <v>660</v>
      </c>
      <c r="O469" s="341"/>
      <c r="P469" s="341"/>
      <c r="Q469" s="341"/>
      <c r="R469" s="337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6">
        <v>4640242180519</v>
      </c>
      <c r="E470" s="337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411" t="s">
        <v>663</v>
      </c>
      <c r="O470" s="341"/>
      <c r="P470" s="341"/>
      <c r="Q470" s="341"/>
      <c r="R470" s="337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52"/>
      <c r="B471" s="351"/>
      <c r="C471" s="351"/>
      <c r="D471" s="351"/>
      <c r="E471" s="351"/>
      <c r="F471" s="351"/>
      <c r="G471" s="351"/>
      <c r="H471" s="351"/>
      <c r="I471" s="351"/>
      <c r="J471" s="351"/>
      <c r="K471" s="351"/>
      <c r="L471" s="351"/>
      <c r="M471" s="353"/>
      <c r="N471" s="342" t="s">
        <v>66</v>
      </c>
      <c r="O471" s="343"/>
      <c r="P471" s="343"/>
      <c r="Q471" s="343"/>
      <c r="R471" s="343"/>
      <c r="S471" s="343"/>
      <c r="T471" s="344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51"/>
      <c r="B472" s="351"/>
      <c r="C472" s="351"/>
      <c r="D472" s="351"/>
      <c r="E472" s="351"/>
      <c r="F472" s="351"/>
      <c r="G472" s="351"/>
      <c r="H472" s="351"/>
      <c r="I472" s="351"/>
      <c r="J472" s="351"/>
      <c r="K472" s="351"/>
      <c r="L472" s="351"/>
      <c r="M472" s="353"/>
      <c r="N472" s="342" t="s">
        <v>66</v>
      </c>
      <c r="O472" s="343"/>
      <c r="P472" s="343"/>
      <c r="Q472" s="343"/>
      <c r="R472" s="343"/>
      <c r="S472" s="343"/>
      <c r="T472" s="344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50" t="s">
        <v>60</v>
      </c>
      <c r="B473" s="351"/>
      <c r="C473" s="351"/>
      <c r="D473" s="351"/>
      <c r="E473" s="351"/>
      <c r="F473" s="351"/>
      <c r="G473" s="351"/>
      <c r="H473" s="351"/>
      <c r="I473" s="351"/>
      <c r="J473" s="351"/>
      <c r="K473" s="351"/>
      <c r="L473" s="351"/>
      <c r="M473" s="351"/>
      <c r="N473" s="351"/>
      <c r="O473" s="351"/>
      <c r="P473" s="351"/>
      <c r="Q473" s="351"/>
      <c r="R473" s="351"/>
      <c r="S473" s="351"/>
      <c r="T473" s="351"/>
      <c r="U473" s="351"/>
      <c r="V473" s="351"/>
      <c r="W473" s="351"/>
      <c r="X473" s="351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6">
        <v>4640242180489</v>
      </c>
      <c r="E474" s="337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15" t="s">
        <v>666</v>
      </c>
      <c r="O474" s="341"/>
      <c r="P474" s="341"/>
      <c r="Q474" s="341"/>
      <c r="R474" s="337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6">
        <v>4640242180816</v>
      </c>
      <c r="E475" s="337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659" t="s">
        <v>669</v>
      </c>
      <c r="O475" s="341"/>
      <c r="P475" s="341"/>
      <c r="Q475" s="341"/>
      <c r="R475" s="337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4301031244</v>
      </c>
      <c r="D476" s="336">
        <v>4640242180595</v>
      </c>
      <c r="E476" s="337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40</v>
      </c>
      <c r="N476" s="620" t="s">
        <v>672</v>
      </c>
      <c r="O476" s="341"/>
      <c r="P476" s="341"/>
      <c r="Q476" s="341"/>
      <c r="R476" s="337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673</v>
      </c>
      <c r="B477" s="54" t="s">
        <v>674</v>
      </c>
      <c r="C477" s="31">
        <v>4301031203</v>
      </c>
      <c r="D477" s="336">
        <v>4640242180908</v>
      </c>
      <c r="E477" s="337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496" t="s">
        <v>675</v>
      </c>
      <c r="O477" s="341"/>
      <c r="P477" s="341"/>
      <c r="Q477" s="341"/>
      <c r="R477" s="337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hidden="1" x14ac:dyDescent="0.2">
      <c r="A478" s="352"/>
      <c r="B478" s="351"/>
      <c r="C478" s="351"/>
      <c r="D478" s="351"/>
      <c r="E478" s="351"/>
      <c r="F478" s="351"/>
      <c r="G478" s="351"/>
      <c r="H478" s="351"/>
      <c r="I478" s="351"/>
      <c r="J478" s="351"/>
      <c r="K478" s="351"/>
      <c r="L478" s="351"/>
      <c r="M478" s="353"/>
      <c r="N478" s="342" t="s">
        <v>66</v>
      </c>
      <c r="O478" s="343"/>
      <c r="P478" s="343"/>
      <c r="Q478" s="343"/>
      <c r="R478" s="343"/>
      <c r="S478" s="343"/>
      <c r="T478" s="344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hidden="1" x14ac:dyDescent="0.2">
      <c r="A479" s="351"/>
      <c r="B479" s="351"/>
      <c r="C479" s="351"/>
      <c r="D479" s="351"/>
      <c r="E479" s="351"/>
      <c r="F479" s="351"/>
      <c r="G479" s="351"/>
      <c r="H479" s="351"/>
      <c r="I479" s="351"/>
      <c r="J479" s="351"/>
      <c r="K479" s="351"/>
      <c r="L479" s="351"/>
      <c r="M479" s="353"/>
      <c r="N479" s="342" t="s">
        <v>66</v>
      </c>
      <c r="O479" s="343"/>
      <c r="P479" s="343"/>
      <c r="Q479" s="343"/>
      <c r="R479" s="343"/>
      <c r="S479" s="343"/>
      <c r="T479" s="344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hidden="1" customHeight="1" x14ac:dyDescent="0.25">
      <c r="A480" s="350" t="s">
        <v>68</v>
      </c>
      <c r="B480" s="351"/>
      <c r="C480" s="351"/>
      <c r="D480" s="351"/>
      <c r="E480" s="351"/>
      <c r="F480" s="351"/>
      <c r="G480" s="351"/>
      <c r="H480" s="351"/>
      <c r="I480" s="351"/>
      <c r="J480" s="351"/>
      <c r="K480" s="351"/>
      <c r="L480" s="351"/>
      <c r="M480" s="351"/>
      <c r="N480" s="351"/>
      <c r="O480" s="351"/>
      <c r="P480" s="351"/>
      <c r="Q480" s="351"/>
      <c r="R480" s="351"/>
      <c r="S480" s="351"/>
      <c r="T480" s="351"/>
      <c r="U480" s="351"/>
      <c r="V480" s="351"/>
      <c r="W480" s="351"/>
      <c r="X480" s="351"/>
      <c r="Y480" s="325"/>
      <c r="Z480" s="325"/>
    </row>
    <row r="481" spans="1:53" ht="27" hidden="1" customHeight="1" x14ac:dyDescent="0.25">
      <c r="A481" s="54" t="s">
        <v>676</v>
      </c>
      <c r="B481" s="54" t="s">
        <v>677</v>
      </c>
      <c r="C481" s="31">
        <v>4301051310</v>
      </c>
      <c r="D481" s="336">
        <v>4680115880870</v>
      </c>
      <c r="E481" s="337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1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1"/>
      <c r="P481" s="341"/>
      <c r="Q481" s="341"/>
      <c r="R481" s="337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678</v>
      </c>
      <c r="B482" s="54" t="s">
        <v>679</v>
      </c>
      <c r="C482" s="31">
        <v>4301051510</v>
      </c>
      <c r="D482" s="336">
        <v>4640242180540</v>
      </c>
      <c r="E482" s="337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652" t="s">
        <v>680</v>
      </c>
      <c r="O482" s="341"/>
      <c r="P482" s="341"/>
      <c r="Q482" s="341"/>
      <c r="R482" s="337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681</v>
      </c>
      <c r="B483" s="54" t="s">
        <v>682</v>
      </c>
      <c r="C483" s="31">
        <v>4301051390</v>
      </c>
      <c r="D483" s="336">
        <v>4640242181233</v>
      </c>
      <c r="E483" s="337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459" t="s">
        <v>683</v>
      </c>
      <c r="O483" s="341"/>
      <c r="P483" s="341"/>
      <c r="Q483" s="341"/>
      <c r="R483" s="337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4301051508</v>
      </c>
      <c r="D484" s="336">
        <v>4640242180557</v>
      </c>
      <c r="E484" s="337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550" t="s">
        <v>686</v>
      </c>
      <c r="O484" s="341"/>
      <c r="P484" s="341"/>
      <c r="Q484" s="341"/>
      <c r="R484" s="337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4301051448</v>
      </c>
      <c r="D485" s="336">
        <v>4640242181226</v>
      </c>
      <c r="E485" s="337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470" t="s">
        <v>689</v>
      </c>
      <c r="O485" s="341"/>
      <c r="P485" s="341"/>
      <c r="Q485" s="341"/>
      <c r="R485" s="337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52"/>
      <c r="B486" s="351"/>
      <c r="C486" s="351"/>
      <c r="D486" s="351"/>
      <c r="E486" s="351"/>
      <c r="F486" s="351"/>
      <c r="G486" s="351"/>
      <c r="H486" s="351"/>
      <c r="I486" s="351"/>
      <c r="J486" s="351"/>
      <c r="K486" s="351"/>
      <c r="L486" s="351"/>
      <c r="M486" s="353"/>
      <c r="N486" s="342" t="s">
        <v>66</v>
      </c>
      <c r="O486" s="343"/>
      <c r="P486" s="343"/>
      <c r="Q486" s="343"/>
      <c r="R486" s="343"/>
      <c r="S486" s="343"/>
      <c r="T486" s="344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51"/>
      <c r="B487" s="351"/>
      <c r="C487" s="351"/>
      <c r="D487" s="351"/>
      <c r="E487" s="351"/>
      <c r="F487" s="351"/>
      <c r="G487" s="351"/>
      <c r="H487" s="351"/>
      <c r="I487" s="351"/>
      <c r="J487" s="351"/>
      <c r="K487" s="351"/>
      <c r="L487" s="351"/>
      <c r="M487" s="353"/>
      <c r="N487" s="342" t="s">
        <v>66</v>
      </c>
      <c r="O487" s="343"/>
      <c r="P487" s="343"/>
      <c r="Q487" s="343"/>
      <c r="R487" s="343"/>
      <c r="S487" s="343"/>
      <c r="T487" s="344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562"/>
      <c r="B488" s="351"/>
      <c r="C488" s="351"/>
      <c r="D488" s="351"/>
      <c r="E488" s="351"/>
      <c r="F488" s="351"/>
      <c r="G488" s="351"/>
      <c r="H488" s="351"/>
      <c r="I488" s="351"/>
      <c r="J488" s="351"/>
      <c r="K488" s="351"/>
      <c r="L488" s="351"/>
      <c r="M488" s="372"/>
      <c r="N488" s="436" t="s">
        <v>690</v>
      </c>
      <c r="O488" s="383"/>
      <c r="P488" s="383"/>
      <c r="Q488" s="383"/>
      <c r="R488" s="383"/>
      <c r="S488" s="383"/>
      <c r="T488" s="356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18000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18034.8</v>
      </c>
      <c r="X488" s="37"/>
      <c r="Y488" s="333"/>
      <c r="Z488" s="333"/>
    </row>
    <row r="489" spans="1:53" x14ac:dyDescent="0.2">
      <c r="A489" s="351"/>
      <c r="B489" s="351"/>
      <c r="C489" s="351"/>
      <c r="D489" s="351"/>
      <c r="E489" s="351"/>
      <c r="F489" s="351"/>
      <c r="G489" s="351"/>
      <c r="H489" s="351"/>
      <c r="I489" s="351"/>
      <c r="J489" s="351"/>
      <c r="K489" s="351"/>
      <c r="L489" s="351"/>
      <c r="M489" s="372"/>
      <c r="N489" s="436" t="s">
        <v>691</v>
      </c>
      <c r="O489" s="383"/>
      <c r="P489" s="383"/>
      <c r="Q489" s="383"/>
      <c r="R489" s="383"/>
      <c r="S489" s="383"/>
      <c r="T489" s="356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18765.784615384619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18801.887999999999</v>
      </c>
      <c r="X489" s="37"/>
      <c r="Y489" s="333"/>
      <c r="Z489" s="333"/>
    </row>
    <row r="490" spans="1:53" x14ac:dyDescent="0.2">
      <c r="A490" s="351"/>
      <c r="B490" s="351"/>
      <c r="C490" s="351"/>
      <c r="D490" s="351"/>
      <c r="E490" s="351"/>
      <c r="F490" s="351"/>
      <c r="G490" s="351"/>
      <c r="H490" s="351"/>
      <c r="I490" s="351"/>
      <c r="J490" s="351"/>
      <c r="K490" s="351"/>
      <c r="L490" s="351"/>
      <c r="M490" s="372"/>
      <c r="N490" s="436" t="s">
        <v>692</v>
      </c>
      <c r="O490" s="383"/>
      <c r="P490" s="383"/>
      <c r="Q490" s="383"/>
      <c r="R490" s="383"/>
      <c r="S490" s="383"/>
      <c r="T490" s="356"/>
      <c r="U490" s="37" t="s">
        <v>693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30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30</v>
      </c>
      <c r="X490" s="37"/>
      <c r="Y490" s="333"/>
      <c r="Z490" s="333"/>
    </row>
    <row r="491" spans="1:53" x14ac:dyDescent="0.2">
      <c r="A491" s="351"/>
      <c r="B491" s="351"/>
      <c r="C491" s="351"/>
      <c r="D491" s="351"/>
      <c r="E491" s="351"/>
      <c r="F491" s="351"/>
      <c r="G491" s="351"/>
      <c r="H491" s="351"/>
      <c r="I491" s="351"/>
      <c r="J491" s="351"/>
      <c r="K491" s="351"/>
      <c r="L491" s="351"/>
      <c r="M491" s="372"/>
      <c r="N491" s="436" t="s">
        <v>694</v>
      </c>
      <c r="O491" s="383"/>
      <c r="P491" s="383"/>
      <c r="Q491" s="383"/>
      <c r="R491" s="383"/>
      <c r="S491" s="383"/>
      <c r="T491" s="356"/>
      <c r="U491" s="37" t="s">
        <v>65</v>
      </c>
      <c r="V491" s="332">
        <f>GrossWeightTotal+PalletQtyTotal*25</f>
        <v>19515.784615384619</v>
      </c>
      <c r="W491" s="332">
        <f>GrossWeightTotalR+PalletQtyTotalR*25</f>
        <v>19551.887999999999</v>
      </c>
      <c r="X491" s="37"/>
      <c r="Y491" s="333"/>
      <c r="Z491" s="333"/>
    </row>
    <row r="492" spans="1:53" x14ac:dyDescent="0.2">
      <c r="A492" s="351"/>
      <c r="B492" s="351"/>
      <c r="C492" s="351"/>
      <c r="D492" s="351"/>
      <c r="E492" s="351"/>
      <c r="F492" s="351"/>
      <c r="G492" s="351"/>
      <c r="H492" s="351"/>
      <c r="I492" s="351"/>
      <c r="J492" s="351"/>
      <c r="K492" s="351"/>
      <c r="L492" s="351"/>
      <c r="M492" s="372"/>
      <c r="N492" s="436" t="s">
        <v>695</v>
      </c>
      <c r="O492" s="383"/>
      <c r="P492" s="383"/>
      <c r="Q492" s="383"/>
      <c r="R492" s="383"/>
      <c r="S492" s="383"/>
      <c r="T492" s="356"/>
      <c r="U492" s="37" t="s">
        <v>693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1495.3846153846152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1498</v>
      </c>
      <c r="X492" s="37"/>
      <c r="Y492" s="333"/>
      <c r="Z492" s="333"/>
    </row>
    <row r="493" spans="1:53" ht="14.25" hidden="1" customHeight="1" x14ac:dyDescent="0.2">
      <c r="A493" s="351"/>
      <c r="B493" s="351"/>
      <c r="C493" s="351"/>
      <c r="D493" s="351"/>
      <c r="E493" s="351"/>
      <c r="F493" s="351"/>
      <c r="G493" s="351"/>
      <c r="H493" s="351"/>
      <c r="I493" s="351"/>
      <c r="J493" s="351"/>
      <c r="K493" s="351"/>
      <c r="L493" s="351"/>
      <c r="M493" s="372"/>
      <c r="N493" s="436" t="s">
        <v>696</v>
      </c>
      <c r="O493" s="383"/>
      <c r="P493" s="383"/>
      <c r="Q493" s="383"/>
      <c r="R493" s="383"/>
      <c r="S493" s="383"/>
      <c r="T493" s="356"/>
      <c r="U493" s="39" t="s">
        <v>697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32.581499999999998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698</v>
      </c>
      <c r="B495" s="323" t="s">
        <v>59</v>
      </c>
      <c r="C495" s="334" t="s">
        <v>93</v>
      </c>
      <c r="D495" s="452"/>
      <c r="E495" s="452"/>
      <c r="F495" s="453"/>
      <c r="G495" s="334" t="s">
        <v>251</v>
      </c>
      <c r="H495" s="452"/>
      <c r="I495" s="452"/>
      <c r="J495" s="452"/>
      <c r="K495" s="452"/>
      <c r="L495" s="452"/>
      <c r="M495" s="452"/>
      <c r="N495" s="453"/>
      <c r="O495" s="334" t="s">
        <v>458</v>
      </c>
      <c r="P495" s="453"/>
      <c r="Q495" s="334" t="s">
        <v>514</v>
      </c>
      <c r="R495" s="453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473" t="s">
        <v>699</v>
      </c>
      <c r="B496" s="334" t="s">
        <v>59</v>
      </c>
      <c r="C496" s="334" t="s">
        <v>94</v>
      </c>
      <c r="D496" s="334" t="s">
        <v>102</v>
      </c>
      <c r="E496" s="334" t="s">
        <v>93</v>
      </c>
      <c r="F496" s="334" t="s">
        <v>242</v>
      </c>
      <c r="G496" s="334" t="s">
        <v>252</v>
      </c>
      <c r="H496" s="334" t="s">
        <v>259</v>
      </c>
      <c r="I496" s="334" t="s">
        <v>279</v>
      </c>
      <c r="J496" s="334" t="s">
        <v>345</v>
      </c>
      <c r="K496" s="324"/>
      <c r="L496" s="334" t="s">
        <v>348</v>
      </c>
      <c r="M496" s="334" t="s">
        <v>430</v>
      </c>
      <c r="N496" s="334" t="s">
        <v>449</v>
      </c>
      <c r="O496" s="334" t="s">
        <v>459</v>
      </c>
      <c r="P496" s="334" t="s">
        <v>488</v>
      </c>
      <c r="Q496" s="334" t="s">
        <v>515</v>
      </c>
      <c r="R496" s="334" t="s">
        <v>571</v>
      </c>
      <c r="S496" s="334" t="s">
        <v>602</v>
      </c>
      <c r="T496" s="334" t="s">
        <v>648</v>
      </c>
      <c r="U496" s="324"/>
      <c r="Z496" s="52"/>
      <c r="AC496" s="324"/>
    </row>
    <row r="497" spans="1:29" ht="13.5" customHeight="1" thickBot="1" x14ac:dyDescent="0.25">
      <c r="A497" s="474"/>
      <c r="B497" s="335"/>
      <c r="C497" s="335"/>
      <c r="D497" s="335"/>
      <c r="E497" s="335"/>
      <c r="F497" s="335"/>
      <c r="G497" s="335"/>
      <c r="H497" s="335"/>
      <c r="I497" s="335"/>
      <c r="J497" s="335"/>
      <c r="K497" s="324"/>
      <c r="L497" s="335"/>
      <c r="M497" s="335"/>
      <c r="N497" s="335"/>
      <c r="O497" s="335"/>
      <c r="P497" s="335"/>
      <c r="Q497" s="335"/>
      <c r="R497" s="335"/>
      <c r="S497" s="335"/>
      <c r="T497" s="335"/>
      <c r="U497" s="324"/>
      <c r="Z497" s="52"/>
      <c r="AC497" s="324"/>
    </row>
    <row r="498" spans="1:29" ht="18" customHeight="1" thickTop="1" thickBot="1" x14ac:dyDescent="0.25">
      <c r="A498" s="40" t="s">
        <v>700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0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0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4804.8</v>
      </c>
      <c r="M498" s="46">
        <f>IFERROR(W272*1,"0")+IFERROR(W273*1,"0")+IFERROR(W274*1,"0")+IFERROR(W275*1,"0")+IFERROR(W276*1,"0")+IFERROR(W277*1,"0")+IFERROR(W278*1,"0")+IFERROR(W279*1,"0")+IFERROR(W283*1,"0")+IFERROR(W284*1,"0")</f>
        <v>0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13230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0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0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0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324"/>
      <c r="Z498" s="52"/>
      <c r="AC498" s="324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495,38"/>
        <filter val="18 000,00"/>
        <filter val="18 765,78"/>
        <filter val="19 515,78"/>
        <filter val="2 900,00"/>
        <filter val="30"/>
        <filter val="326,67"/>
        <filter val="4 800,00"/>
        <filter val="4 900,00"/>
        <filter val="553,33"/>
        <filter val="615,38"/>
        <filter val="8 300,00"/>
      </filters>
    </filterColumn>
  </autoFilter>
  <mergeCells count="888"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66:R66"/>
    <mergeCell ref="N68:R68"/>
    <mergeCell ref="A164:M165"/>
    <mergeCell ref="A85:M86"/>
    <mergeCell ref="D200:E200"/>
    <mergeCell ref="A380:X380"/>
    <mergeCell ref="A389:M390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25:X25"/>
    <mergeCell ref="A292:X292"/>
    <mergeCell ref="D388:E388"/>
    <mergeCell ref="N438:T438"/>
    <mergeCell ref="N158:T158"/>
    <mergeCell ref="N425:T425"/>
    <mergeCell ref="C17:C18"/>
    <mergeCell ref="N291:T291"/>
    <mergeCell ref="N371:R371"/>
    <mergeCell ref="D103:E103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N41:T41"/>
    <mergeCell ref="D39:E39"/>
    <mergeCell ref="N59:T5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3:E43"/>
    <mergeCell ref="N29:R29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N390:T39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701</v>
      </c>
      <c r="H1" s="52"/>
    </row>
    <row r="3" spans="2:8" x14ac:dyDescent="0.2">
      <c r="B3" s="47" t="s">
        <v>702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703</v>
      </c>
      <c r="C6" s="47" t="s">
        <v>704</v>
      </c>
      <c r="D6" s="47" t="s">
        <v>705</v>
      </c>
      <c r="E6" s="47"/>
    </row>
    <row r="7" spans="2:8" x14ac:dyDescent="0.2">
      <c r="B7" s="47" t="s">
        <v>706</v>
      </c>
      <c r="C7" s="47" t="s">
        <v>707</v>
      </c>
      <c r="D7" s="47" t="s">
        <v>708</v>
      </c>
      <c r="E7" s="47"/>
    </row>
    <row r="8" spans="2:8" x14ac:dyDescent="0.2">
      <c r="B8" s="47" t="s">
        <v>709</v>
      </c>
      <c r="C8" s="47" t="s">
        <v>710</v>
      </c>
      <c r="D8" s="47" t="s">
        <v>711</v>
      </c>
      <c r="E8" s="47"/>
    </row>
    <row r="9" spans="2:8" x14ac:dyDescent="0.2">
      <c r="B9" s="47" t="s">
        <v>14</v>
      </c>
      <c r="C9" s="47" t="s">
        <v>712</v>
      </c>
      <c r="D9" s="47" t="s">
        <v>713</v>
      </c>
      <c r="E9" s="47"/>
    </row>
    <row r="10" spans="2:8" x14ac:dyDescent="0.2">
      <c r="B10" s="47" t="s">
        <v>714</v>
      </c>
      <c r="C10" s="47" t="s">
        <v>715</v>
      </c>
      <c r="D10" s="47" t="s">
        <v>716</v>
      </c>
      <c r="E10" s="47"/>
    </row>
    <row r="11" spans="2:8" x14ac:dyDescent="0.2">
      <c r="B11" s="47" t="s">
        <v>717</v>
      </c>
      <c r="C11" s="47" t="s">
        <v>718</v>
      </c>
      <c r="D11" s="47" t="s">
        <v>719</v>
      </c>
      <c r="E11" s="47"/>
    </row>
    <row r="13" spans="2:8" x14ac:dyDescent="0.2">
      <c r="B13" s="47" t="s">
        <v>720</v>
      </c>
      <c r="C13" s="47" t="s">
        <v>704</v>
      </c>
      <c r="D13" s="47"/>
      <c r="E13" s="47"/>
    </row>
    <row r="15" spans="2:8" x14ac:dyDescent="0.2">
      <c r="B15" s="47" t="s">
        <v>721</v>
      </c>
      <c r="C15" s="47" t="s">
        <v>707</v>
      </c>
      <c r="D15" s="47"/>
      <c r="E15" s="47"/>
    </row>
    <row r="17" spans="2:5" x14ac:dyDescent="0.2">
      <c r="B17" s="47" t="s">
        <v>722</v>
      </c>
      <c r="C17" s="47" t="s">
        <v>710</v>
      </c>
      <c r="D17" s="47"/>
      <c r="E17" s="47"/>
    </row>
    <row r="19" spans="2:5" x14ac:dyDescent="0.2">
      <c r="B19" s="47" t="s">
        <v>723</v>
      </c>
      <c r="C19" s="47" t="s">
        <v>712</v>
      </c>
      <c r="D19" s="47"/>
      <c r="E19" s="47"/>
    </row>
    <row r="21" spans="2:5" x14ac:dyDescent="0.2">
      <c r="B21" s="47" t="s">
        <v>724</v>
      </c>
      <c r="C21" s="47" t="s">
        <v>715</v>
      </c>
      <c r="D21" s="47"/>
      <c r="E21" s="47"/>
    </row>
    <row r="23" spans="2:5" x14ac:dyDescent="0.2">
      <c r="B23" s="47" t="s">
        <v>725</v>
      </c>
      <c r="C23" s="47" t="s">
        <v>718</v>
      </c>
      <c r="D23" s="47"/>
      <c r="E23" s="47"/>
    </row>
    <row r="25" spans="2:5" x14ac:dyDescent="0.2">
      <c r="B25" s="47" t="s">
        <v>726</v>
      </c>
      <c r="C25" s="47"/>
      <c r="D25" s="47"/>
      <c r="E25" s="47"/>
    </row>
    <row r="26" spans="2:5" x14ac:dyDescent="0.2">
      <c r="B26" s="47" t="s">
        <v>727</v>
      </c>
      <c r="C26" s="47"/>
      <c r="D26" s="47"/>
      <c r="E26" s="47"/>
    </row>
    <row r="27" spans="2:5" x14ac:dyDescent="0.2">
      <c r="B27" s="47" t="s">
        <v>728</v>
      </c>
      <c r="C27" s="47"/>
      <c r="D27" s="47"/>
      <c r="E27" s="47"/>
    </row>
    <row r="28" spans="2:5" x14ac:dyDescent="0.2">
      <c r="B28" s="47" t="s">
        <v>729</v>
      </c>
      <c r="C28" s="47"/>
      <c r="D28" s="47"/>
      <c r="E28" s="47"/>
    </row>
    <row r="29" spans="2:5" x14ac:dyDescent="0.2">
      <c r="B29" s="47" t="s">
        <v>730</v>
      </c>
      <c r="C29" s="47"/>
      <c r="D29" s="47"/>
      <c r="E29" s="47"/>
    </row>
    <row r="30" spans="2:5" x14ac:dyDescent="0.2">
      <c r="B30" s="47" t="s">
        <v>731</v>
      </c>
      <c r="C30" s="47"/>
      <c r="D30" s="47"/>
      <c r="E30" s="47"/>
    </row>
    <row r="31" spans="2:5" x14ac:dyDescent="0.2">
      <c r="B31" s="47" t="s">
        <v>732</v>
      </c>
      <c r="C31" s="47"/>
      <c r="D31" s="47"/>
      <c r="E31" s="47"/>
    </row>
    <row r="32" spans="2:5" x14ac:dyDescent="0.2">
      <c r="B32" s="47" t="s">
        <v>733</v>
      </c>
      <c r="C32" s="47"/>
      <c r="D32" s="47"/>
      <c r="E32" s="47"/>
    </row>
    <row r="33" spans="2:5" x14ac:dyDescent="0.2">
      <c r="B33" s="47" t="s">
        <v>734</v>
      </c>
      <c r="C33" s="47"/>
      <c r="D33" s="47"/>
      <c r="E33" s="47"/>
    </row>
    <row r="34" spans="2:5" x14ac:dyDescent="0.2">
      <c r="B34" s="47" t="s">
        <v>735</v>
      </c>
      <c r="C34" s="47"/>
      <c r="D34" s="47"/>
      <c r="E34" s="47"/>
    </row>
    <row r="35" spans="2:5" x14ac:dyDescent="0.2">
      <c r="B35" s="47" t="s">
        <v>736</v>
      </c>
      <c r="C35" s="47"/>
      <c r="D35" s="47"/>
      <c r="E35" s="47"/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1107</vt:i4>
      </vt:variant>
    </vt:vector>
  </HeadingPairs>
  <TitlesOfParts>
    <vt:vector size="11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2024-01-23T09:33:55Z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