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DB84AC-C5A4-43FA-A320-9A9CA69E05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X459" i="1"/>
  <c r="W459" i="1"/>
  <c r="W458" i="1"/>
  <c r="W461" i="1" s="1"/>
  <c r="W457" i="1"/>
  <c r="X457" i="1" s="1"/>
  <c r="V455" i="1"/>
  <c r="V454" i="1"/>
  <c r="W453" i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N414" i="1"/>
  <c r="V410" i="1"/>
  <c r="V409" i="1"/>
  <c r="W408" i="1"/>
  <c r="V406" i="1"/>
  <c r="V405" i="1"/>
  <c r="W404" i="1"/>
  <c r="W406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X391" i="1"/>
  <c r="W391" i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W382" i="1" s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30" i="1"/>
  <c r="V329" i="1"/>
  <c r="W328" i="1"/>
  <c r="X328" i="1" s="1"/>
  <c r="N328" i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W316" i="1"/>
  <c r="V316" i="1"/>
  <c r="V315" i="1"/>
  <c r="W314" i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1" i="1"/>
  <c r="V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X246" i="1"/>
  <c r="W246" i="1"/>
  <c r="W245" i="1"/>
  <c r="V243" i="1"/>
  <c r="V242" i="1"/>
  <c r="W241" i="1"/>
  <c r="X241" i="1" s="1"/>
  <c r="N241" i="1"/>
  <c r="W240" i="1"/>
  <c r="N240" i="1"/>
  <c r="W239" i="1"/>
  <c r="X239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N222" i="1"/>
  <c r="W221" i="1"/>
  <c r="X221" i="1" s="1"/>
  <c r="N221" i="1"/>
  <c r="V219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X130" i="1"/>
  <c r="W130" i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X87" i="1" s="1"/>
  <c r="N87" i="1"/>
  <c r="X86" i="1"/>
  <c r="W86" i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X74" i="1"/>
  <c r="W74" i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N57" i="1"/>
  <c r="W56" i="1"/>
  <c r="X56" i="1" s="1"/>
  <c r="X55" i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W33" i="1" s="1"/>
  <c r="N26" i="1"/>
  <c r="V24" i="1"/>
  <c r="V23" i="1"/>
  <c r="W22" i="1"/>
  <c r="W473" i="1" s="1"/>
  <c r="N22" i="1"/>
  <c r="H10" i="1"/>
  <c r="H9" i="1"/>
  <c r="A9" i="1"/>
  <c r="F10" i="1" s="1"/>
  <c r="D7" i="1"/>
  <c r="O6" i="1"/>
  <c r="N2" i="1"/>
  <c r="V471" i="1" l="1"/>
  <c r="W190" i="1"/>
  <c r="X236" i="1"/>
  <c r="W242" i="1"/>
  <c r="W265" i="1"/>
  <c r="X282" i="1"/>
  <c r="X283" i="1" s="1"/>
  <c r="X377" i="1"/>
  <c r="W381" i="1"/>
  <c r="W402" i="1"/>
  <c r="W23" i="1"/>
  <c r="W111" i="1"/>
  <c r="X101" i="1"/>
  <c r="W24" i="1"/>
  <c r="W32" i="1"/>
  <c r="W132" i="1"/>
  <c r="W388" i="1"/>
  <c r="W387" i="1"/>
  <c r="X385" i="1"/>
  <c r="X387" i="1" s="1"/>
  <c r="W409" i="1"/>
  <c r="W410" i="1"/>
  <c r="X408" i="1"/>
  <c r="X409" i="1" s="1"/>
  <c r="X426" i="1"/>
  <c r="X428" i="1" s="1"/>
  <c r="W428" i="1"/>
  <c r="W438" i="1"/>
  <c r="X431" i="1"/>
  <c r="J9" i="1"/>
  <c r="W59" i="1"/>
  <c r="W80" i="1"/>
  <c r="W110" i="1"/>
  <c r="X245" i="1"/>
  <c r="W248" i="1"/>
  <c r="X254" i="1"/>
  <c r="W275" i="1"/>
  <c r="W288" i="1"/>
  <c r="W287" i="1"/>
  <c r="X286" i="1"/>
  <c r="X287" i="1" s="1"/>
  <c r="W307" i="1"/>
  <c r="W306" i="1"/>
  <c r="X303" i="1"/>
  <c r="X306" i="1" s="1"/>
  <c r="W315" i="1"/>
  <c r="X314" i="1"/>
  <c r="X315" i="1" s="1"/>
  <c r="W330" i="1"/>
  <c r="W329" i="1"/>
  <c r="X327" i="1"/>
  <c r="X329" i="1" s="1"/>
  <c r="W336" i="1"/>
  <c r="W348" i="1"/>
  <c r="W347" i="1"/>
  <c r="X345" i="1"/>
  <c r="X347" i="1" s="1"/>
  <c r="W370" i="1"/>
  <c r="W450" i="1"/>
  <c r="W449" i="1"/>
  <c r="X447" i="1"/>
  <c r="X449" i="1" s="1"/>
  <c r="W60" i="1"/>
  <c r="W89" i="1"/>
  <c r="W118" i="1"/>
  <c r="W146" i="1"/>
  <c r="X183" i="1"/>
  <c r="W224" i="1"/>
  <c r="W249" i="1"/>
  <c r="W401" i="1"/>
  <c r="W437" i="1"/>
  <c r="W455" i="1"/>
  <c r="X214" i="1"/>
  <c r="X132" i="1"/>
  <c r="W363" i="1"/>
  <c r="W424" i="1"/>
  <c r="D481" i="1"/>
  <c r="M481" i="1"/>
  <c r="W164" i="1"/>
  <c r="B481" i="1"/>
  <c r="W472" i="1"/>
  <c r="W474" i="1" s="1"/>
  <c r="X27" i="1"/>
  <c r="X39" i="1"/>
  <c r="X40" i="1" s="1"/>
  <c r="X49" i="1"/>
  <c r="X51" i="1" s="1"/>
  <c r="X83" i="1"/>
  <c r="X88" i="1" s="1"/>
  <c r="W99" i="1"/>
  <c r="X102" i="1"/>
  <c r="X110" i="1" s="1"/>
  <c r="F481" i="1"/>
  <c r="W152" i="1"/>
  <c r="X149" i="1"/>
  <c r="X151" i="1" s="1"/>
  <c r="W191" i="1"/>
  <c r="W225" i="1"/>
  <c r="W243" i="1"/>
  <c r="W254" i="1"/>
  <c r="W311" i="1"/>
  <c r="W312" i="1"/>
  <c r="X336" i="1"/>
  <c r="W364" i="1"/>
  <c r="X350" i="1"/>
  <c r="X363" i="1" s="1"/>
  <c r="X366" i="1"/>
  <c r="X370" i="1" s="1"/>
  <c r="W375" i="1"/>
  <c r="X397" i="1"/>
  <c r="W398" i="1"/>
  <c r="X404" i="1"/>
  <c r="X405" i="1" s="1"/>
  <c r="S481" i="1"/>
  <c r="W423" i="1"/>
  <c r="X453" i="1"/>
  <c r="X458" i="1"/>
  <c r="X461" i="1" s="1"/>
  <c r="W469" i="1"/>
  <c r="E481" i="1"/>
  <c r="N481" i="1"/>
  <c r="W88" i="1"/>
  <c r="W271" i="1"/>
  <c r="X268" i="1"/>
  <c r="X270" i="1" s="1"/>
  <c r="A10" i="1"/>
  <c r="X35" i="1"/>
  <c r="X36" i="1" s="1"/>
  <c r="X43" i="1"/>
  <c r="X44" i="1" s="1"/>
  <c r="W52" i="1"/>
  <c r="X57" i="1"/>
  <c r="X59" i="1" s="1"/>
  <c r="X113" i="1"/>
  <c r="X117" i="1" s="1"/>
  <c r="W117" i="1"/>
  <c r="W125" i="1"/>
  <c r="W157" i="1"/>
  <c r="W255" i="1"/>
  <c r="W270" i="1"/>
  <c r="X278" i="1"/>
  <c r="X279" i="1" s="1"/>
  <c r="O481" i="1"/>
  <c r="W301" i="1"/>
  <c r="W325" i="1"/>
  <c r="F9" i="1"/>
  <c r="X22" i="1"/>
  <c r="X23" i="1" s="1"/>
  <c r="X26" i="1"/>
  <c r="X32" i="1" s="1"/>
  <c r="W37" i="1"/>
  <c r="W41" i="1"/>
  <c r="W45" i="1"/>
  <c r="W51" i="1"/>
  <c r="X63" i="1"/>
  <c r="X80" i="1" s="1"/>
  <c r="W81" i="1"/>
  <c r="X91" i="1"/>
  <c r="X98" i="1" s="1"/>
  <c r="X121" i="1"/>
  <c r="X124" i="1" s="1"/>
  <c r="W124" i="1"/>
  <c r="X136" i="1"/>
  <c r="X145" i="1" s="1"/>
  <c r="W151" i="1"/>
  <c r="X154" i="1"/>
  <c r="X156" i="1" s="1"/>
  <c r="W183" i="1"/>
  <c r="X188" i="1"/>
  <c r="X190" i="1" s="1"/>
  <c r="L481" i="1"/>
  <c r="W218" i="1"/>
  <c r="X222" i="1"/>
  <c r="W236" i="1"/>
  <c r="X240" i="1"/>
  <c r="X242" i="1" s="1"/>
  <c r="X248" i="1"/>
  <c r="X258" i="1"/>
  <c r="X265" i="1" s="1"/>
  <c r="W266" i="1"/>
  <c r="X274" i="1"/>
  <c r="X275" i="1" s="1"/>
  <c r="W283" i="1"/>
  <c r="X292" i="1"/>
  <c r="X300" i="1" s="1"/>
  <c r="W300" i="1"/>
  <c r="X309" i="1"/>
  <c r="X311" i="1" s="1"/>
  <c r="P481" i="1"/>
  <c r="W337" i="1"/>
  <c r="W371" i="1"/>
  <c r="W374" i="1"/>
  <c r="X414" i="1"/>
  <c r="X423" i="1" s="1"/>
  <c r="W429" i="1"/>
  <c r="X433" i="1"/>
  <c r="X437" i="1" s="1"/>
  <c r="W443" i="1"/>
  <c r="W462" i="1"/>
  <c r="W470" i="1"/>
  <c r="H481" i="1"/>
  <c r="Q481" i="1"/>
  <c r="W145" i="1"/>
  <c r="V475" i="1"/>
  <c r="G481" i="1"/>
  <c r="W133" i="1"/>
  <c r="W163" i="1"/>
  <c r="W184" i="1"/>
  <c r="W214" i="1"/>
  <c r="X224" i="1"/>
  <c r="W237" i="1"/>
  <c r="W279" i="1"/>
  <c r="X324" i="1"/>
  <c r="W324" i="1"/>
  <c r="X381" i="1"/>
  <c r="W397" i="1"/>
  <c r="W405" i="1"/>
  <c r="W442" i="1"/>
  <c r="T481" i="1"/>
  <c r="W454" i="1"/>
  <c r="X452" i="1"/>
  <c r="X464" i="1"/>
  <c r="X469" i="1" s="1"/>
  <c r="I481" i="1"/>
  <c r="R481" i="1"/>
  <c r="W215" i="1"/>
  <c r="X454" i="1" l="1"/>
  <c r="W471" i="1"/>
  <c r="W475" i="1"/>
  <c r="X476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<sst xmlns="http://schemas.openxmlformats.org/spreadsheetml/2006/main" count="2016" uniqueCount="703">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</sst>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45317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36</v>
      </c>
      <c r="W27" s="314">
        <f t="shared" si="0"/>
        <v>37.799999999999997</v>
      </c>
      <c r="X27" s="36">
        <f t="shared" si="1"/>
        <v>0.11295000000000001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35</v>
      </c>
      <c r="W31" s="314">
        <f t="shared" si="0"/>
        <v>35.28</v>
      </c>
      <c r="X31" s="36">
        <f t="shared" si="1"/>
        <v>0.10542</v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28.174603174603178</v>
      </c>
      <c r="W32" s="315">
        <f>IFERROR(W26/H26,"0")+IFERROR(W27/H27,"0")+IFERROR(W28/H28,"0")+IFERROR(W29/H29,"0")+IFERROR(W30/H30,"0")+IFERROR(W31/H31,"0")</f>
        <v>29</v>
      </c>
      <c r="X32" s="315">
        <f>IFERROR(IF(X26="",0,X26),"0")+IFERROR(IF(X27="",0,X27),"0")+IFERROR(IF(X28="",0,X28),"0")+IFERROR(IF(X29="",0,X29),"0")+IFERROR(IF(X30="",0,X30),"0")+IFERROR(IF(X31="",0,X31),"0")</f>
        <v>0.21837000000000001</v>
      </c>
      <c r="Y32" s="316"/>
      <c r="Z32" s="31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71</v>
      </c>
      <c r="W33" s="315">
        <f>IFERROR(SUM(W26:W31),"0")</f>
        <v>73.08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68</v>
      </c>
      <c r="W49" s="314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6.2962962962962958</v>
      </c>
      <c r="W51" s="315">
        <f>IFERROR(W49/H49,"0")+IFERROR(W50/H50,"0")</f>
        <v>7</v>
      </c>
      <c r="X51" s="315">
        <f>IFERROR(IF(X49="",0,X49),"0")+IFERROR(IF(X50="",0,X50),"0")</f>
        <v>0.15225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68</v>
      </c>
      <c r="W52" s="315">
        <f>IFERROR(SUM(W49:W50),"0")</f>
        <v>75.600000000000009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42</v>
      </c>
      <c r="W64" s="314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30</v>
      </c>
      <c r="W65" s="314">
        <f t="shared" si="2"/>
        <v>33.599999999999994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114</v>
      </c>
      <c r="W66" s="314">
        <f t="shared" si="2"/>
        <v>118.80000000000001</v>
      </c>
      <c r="X66" s="36">
        <f>IFERROR(IF(W66=0,"",ROUNDUP(W66/H66,0)*0.02175),"")</f>
        <v>0.23924999999999999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57</v>
      </c>
      <c r="W67" s="314">
        <f t="shared" si="2"/>
        <v>67.199999999999989</v>
      </c>
      <c r="X67" s="36">
        <f>IFERROR(IF(W67=0,"",ROUNDUP(W67/H67,0)*0.02175),"")</f>
        <v>0.1305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22.073412698412699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0.52200000000000002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243</v>
      </c>
      <c r="W81" s="315">
        <f>IFERROR(SUM(W63:W79),"0")</f>
        <v>264.39999999999998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51</v>
      </c>
      <c r="W83" s="314">
        <f>IFERROR(IF(V83="",0,CEILING((V83/$H83),1)*$H83),"")</f>
        <v>54</v>
      </c>
      <c r="X83" s="36">
        <f>IFERROR(IF(W83=0,"",ROUNDUP(W83/H83,0)*0.02175),"")</f>
        <v>0.10874999999999999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4.7222222222222223</v>
      </c>
      <c r="W88" s="315">
        <f>IFERROR(W83/H83,"0")+IFERROR(W84/H84,"0")+IFERROR(W85/H85,"0")+IFERROR(W86/H86,"0")+IFERROR(W87/H87,"0")</f>
        <v>5</v>
      </c>
      <c r="X88" s="315">
        <f>IFERROR(IF(X83="",0,X83),"0")+IFERROR(IF(X84="",0,X84),"0")+IFERROR(IF(X85="",0,X85),"0")+IFERROR(IF(X86="",0,X86),"0")+IFERROR(IF(X87="",0,X87),"0")</f>
        <v>0.10874999999999999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51</v>
      </c>
      <c r="W89" s="315">
        <f>IFERROR(SUM(W83:W87),"0")</f>
        <v>54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52</v>
      </c>
      <c r="W103" s="314">
        <f t="shared" si="5"/>
        <v>58.800000000000004</v>
      </c>
      <c r="X103" s="36">
        <f>IFERROR(IF(W103=0,"",ROUNDUP(W103/H103,0)*0.02175),"")</f>
        <v>0.15225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6.1904761904761898</v>
      </c>
      <c r="W110" s="315">
        <f>IFERROR(W101/H101,"0")+IFERROR(W102/H102,"0")+IFERROR(W103/H103,"0")+IFERROR(W104/H104,"0")+IFERROR(W105/H105,"0")+IFERROR(W106/H106,"0")+IFERROR(W107/H107,"0")+IFERROR(W108/H108,"0")+IFERROR(W109/H109,"0")</f>
        <v>7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0.15225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52</v>
      </c>
      <c r="W111" s="315">
        <f>IFERROR(SUM(W101:W109),"0")</f>
        <v>58.800000000000004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166</v>
      </c>
      <c r="W114" s="314">
        <f>IFERROR(IF(V114="",0,CEILING((V114/$H114),1)*$H114),"")</f>
        <v>168</v>
      </c>
      <c r="X114" s="36">
        <f>IFERROR(IF(W114=0,"",ROUNDUP(W114/H114,0)*0.02175),"")</f>
        <v>0.43499999999999994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19.761904761904763</v>
      </c>
      <c r="W117" s="315">
        <f>IFERROR(W113/H113,"0")+IFERROR(W114/H114,"0")+IFERROR(W115/H115,"0")+IFERROR(W116/H116,"0")</f>
        <v>20</v>
      </c>
      <c r="X117" s="315">
        <f>IFERROR(IF(X113="",0,X113),"0")+IFERROR(IF(X114="",0,X114),"0")+IFERROR(IF(X115="",0,X115),"0")+IFERROR(IF(X116="",0,X116),"0")</f>
        <v>0.43499999999999994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166</v>
      </c>
      <c r="W118" s="315">
        <f>IFERROR(SUM(W113:W116),"0")</f>
        <v>168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151</v>
      </c>
      <c r="W121" s="314">
        <f>IFERROR(IF(V121="",0,CEILING((V121/$H121),1)*$H121),"")</f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17.976190476190474</v>
      </c>
      <c r="W124" s="315">
        <f>IFERROR(W121/H121,"0")+IFERROR(W122/H122,"0")+IFERROR(W123/H123,"0")</f>
        <v>18</v>
      </c>
      <c r="X124" s="315">
        <f>IFERROR(IF(X121="",0,X121),"0")+IFERROR(IF(X122="",0,X122),"0")+IFERROR(IF(X123="",0,X123),"0")</f>
        <v>0.39149999999999996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151</v>
      </c>
      <c r="W125" s="315">
        <f>IFERROR(SUM(W121:W123),"0")</f>
        <v>151.20000000000002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183</v>
      </c>
      <c r="W136" s="314">
        <f t="shared" ref="W136:W144" si="6">IFERROR(IF(V136="",0,CEILING((V136/$H136),1)*$H136),"")</f>
        <v>184.8</v>
      </c>
      <c r="X136" s="36">
        <f>IFERROR(IF(W136=0,"",ROUNDUP(W136/H136,0)*0.00753),"")</f>
        <v>0.33132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43.571428571428569</v>
      </c>
      <c r="W145" s="315">
        <f>IFERROR(W136/H136,"0")+IFERROR(W137/H137,"0")+IFERROR(W138/H138,"0")+IFERROR(W139/H139,"0")+IFERROR(W140/H140,"0")+IFERROR(W141/H141,"0")+IFERROR(W142/H142,"0")+IFERROR(W143/H143,"0")+IFERROR(W144/H144,"0")</f>
        <v>44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0.33132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183</v>
      </c>
      <c r="W146" s="315">
        <f>IFERROR(SUM(W136:W144),"0")</f>
        <v>184.8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63</v>
      </c>
      <c r="W159" s="314">
        <f>IFERROR(IF(V159="",0,CEILING((V159/$H159),1)*$H159),"")</f>
        <v>64.800000000000011</v>
      </c>
      <c r="X159" s="36">
        <f>IFERROR(IF(W159=0,"",ROUNDUP(W159/H159,0)*0.00937),"")</f>
        <v>0.11244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97</v>
      </c>
      <c r="W160" s="314">
        <f>IFERROR(IF(V160="",0,CEILING((V160/$H160),1)*$H160),"")</f>
        <v>97.2</v>
      </c>
      <c r="X160" s="36">
        <f>IFERROR(IF(W160=0,"",ROUNDUP(W160/H160,0)*0.00937),"")</f>
        <v>0.16866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29.629629629629626</v>
      </c>
      <c r="W163" s="315">
        <f>IFERROR(W159/H159,"0")+IFERROR(W160/H160,"0")+IFERROR(W161/H161,"0")+IFERROR(W162/H162,"0")</f>
        <v>30</v>
      </c>
      <c r="X163" s="315">
        <f>IFERROR(IF(X159="",0,X159),"0")+IFERROR(IF(X160="",0,X160),"0")+IFERROR(IF(X161="",0,X161),"0")+IFERROR(IF(X162="",0,X162),"0")</f>
        <v>0.28110000000000002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160</v>
      </c>
      <c r="W164" s="315">
        <f>IFERROR(SUM(W159:W162),"0")</f>
        <v>162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55</v>
      </c>
      <c r="W169" s="314">
        <f t="shared" si="7"/>
        <v>56</v>
      </c>
      <c r="X169" s="36">
        <f>IFERROR(IF(W169=0,"",ROUNDUP(W169/H169,0)*0.01196),"")</f>
        <v>0.16744000000000001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162</v>
      </c>
      <c r="W170" s="314">
        <f t="shared" si="7"/>
        <v>163.79999999999998</v>
      </c>
      <c r="X170" s="36">
        <f>IFERROR(IF(W170=0,"",ROUNDUP(W170/H170,0)*0.02175),"")</f>
        <v>0.45674999999999999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69</v>
      </c>
      <c r="W172" s="314">
        <f t="shared" si="7"/>
        <v>69.599999999999994</v>
      </c>
      <c r="X172" s="36">
        <f>IFERROR(IF(W172=0,"",ROUNDUP(W172/H172,0)*0.00753),"")</f>
        <v>0.21837000000000001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97</v>
      </c>
      <c r="W176" s="314">
        <f t="shared" si="7"/>
        <v>98.399999999999991</v>
      </c>
      <c r="X176" s="36">
        <f t="shared" ref="X176:X182" si="8">IFERROR(IF(W176=0,"",ROUNDUP(W176/H176,0)*0.00753),"")</f>
        <v>0.30873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57</v>
      </c>
      <c r="W178" s="314">
        <f t="shared" si="7"/>
        <v>57.599999999999994</v>
      </c>
      <c r="X178" s="36">
        <f t="shared" si="8"/>
        <v>0.18071999999999999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51</v>
      </c>
      <c r="W181" s="314">
        <f t="shared" si="7"/>
        <v>52.8</v>
      </c>
      <c r="X181" s="36">
        <f t="shared" si="8"/>
        <v>0.16566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98</v>
      </c>
      <c r="W182" s="314">
        <f t="shared" si="7"/>
        <v>98.399999999999991</v>
      </c>
      <c r="X182" s="36">
        <f t="shared" si="8"/>
        <v>0.30873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189.5192307692308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192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1.8063999999999998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589</v>
      </c>
      <c r="W184" s="315">
        <f>IFERROR(SUM(W166:W182),"0")</f>
        <v>596.6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14</v>
      </c>
      <c r="W188" s="314">
        <f>IFERROR(IF(V188="",0,CEILING((V188/$H188),1)*$H188),"")</f>
        <v>14.399999999999999</v>
      </c>
      <c r="X188" s="36">
        <f>IFERROR(IF(W188=0,"",ROUNDUP(W188/H188,0)*0.00753),"")</f>
        <v>4.5179999999999998E-2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24</v>
      </c>
      <c r="W189" s="314">
        <f>IFERROR(IF(V189="",0,CEILING((V189/$H189),1)*$H189),"")</f>
        <v>24</v>
      </c>
      <c r="X189" s="36">
        <f>IFERROR(IF(W189=0,"",ROUNDUP(W189/H189,0)*0.00753),"")</f>
        <v>7.5300000000000006E-2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15.833333333333334</v>
      </c>
      <c r="W190" s="315">
        <f>IFERROR(W186/H186,"0")+IFERROR(W187/H187,"0")+IFERROR(W188/H188,"0")+IFERROR(W189/H189,"0")</f>
        <v>16</v>
      </c>
      <c r="X190" s="315">
        <f>IFERROR(IF(X186="",0,X186),"0")+IFERROR(IF(X187="",0,X187),"0")+IFERROR(IF(X188="",0,X188),"0")+IFERROR(IF(X189="",0,X189),"0")</f>
        <v>0.12048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38</v>
      </c>
      <c r="W191" s="315">
        <f>IFERROR(SUM(W186:W189),"0")</f>
        <v>38.4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33</v>
      </c>
      <c r="W230" s="314">
        <f t="shared" si="11"/>
        <v>33.6</v>
      </c>
      <c r="X230" s="36">
        <f>IFERROR(IF(W230=0,"",ROUNDUP(W230/H230,0)*0.00753),"")</f>
        <v>0.12048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15.714285714285714</v>
      </c>
      <c r="W236" s="315">
        <f>IFERROR(W227/H227,"0")+IFERROR(W228/H228,"0")+IFERROR(W229/H229,"0")+IFERROR(W230/H230,"0")+IFERROR(W231/H231,"0")+IFERROR(W232/H232,"0")+IFERROR(W233/H233,"0")+IFERROR(W234/H234,"0")+IFERROR(W235/H235,"0")</f>
        <v>16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0.12048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33</v>
      </c>
      <c r="W237" s="315">
        <f>IFERROR(SUM(W227:W235),"0")</f>
        <v>33.6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126</v>
      </c>
      <c r="W239" s="314">
        <f>IFERROR(IF(V239="",0,CEILING((V239/$H239),1)*$H239),"")</f>
        <v>126</v>
      </c>
      <c r="X239" s="36">
        <f>IFERROR(IF(W239=0,"",ROUNDUP(W239/H239,0)*0.02175),"")</f>
        <v>0.32624999999999998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52</v>
      </c>
      <c r="W240" s="314">
        <f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61</v>
      </c>
      <c r="W241" s="314">
        <f>IFERROR(IF(V241="",0,CEILING((V241/$H241),1)*$H241),"")</f>
        <v>67.2</v>
      </c>
      <c r="X241" s="36">
        <f>IFERROR(IF(W241=0,"",ROUNDUP(W241/H241,0)*0.02175),"")</f>
        <v>0.17399999999999999</v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28.928571428571431</v>
      </c>
      <c r="W242" s="315">
        <f>IFERROR(W239/H239,"0")+IFERROR(W240/H240,"0")+IFERROR(W241/H241,"0")</f>
        <v>30</v>
      </c>
      <c r="X242" s="315">
        <f>IFERROR(IF(X239="",0,X239),"0")+IFERROR(IF(X240="",0,X240),"0")+IFERROR(IF(X241="",0,X241),"0")</f>
        <v>0.65249999999999997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239</v>
      </c>
      <c r="W243" s="315">
        <f>IFERROR(SUM(W239:W241),"0")</f>
        <v>247.8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400</v>
      </c>
      <c r="W292" s="314">
        <f t="shared" ref="W292:W299" si="13">IFERROR(IF(V292="",0,CEILING((V292/$H292),1)*$H292),"")</f>
        <v>405</v>
      </c>
      <c r="X292" s="36">
        <f>IFERROR(IF(W292=0,"",ROUNDUP(W292/H292,0)*0.02175),"")</f>
        <v>0.58724999999999994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1000</v>
      </c>
      <c r="W294" s="314">
        <f t="shared" si="13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850</v>
      </c>
      <c r="W296" s="314">
        <f t="shared" si="13"/>
        <v>855</v>
      </c>
      <c r="X296" s="36">
        <f>IFERROR(IF(W296=0,"",ROUNDUP(W296/H296,0)*0.02175),"")</f>
        <v>1.2397499999999999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37</v>
      </c>
      <c r="W298" s="314">
        <f t="shared" si="13"/>
        <v>40</v>
      </c>
      <c r="X298" s="36">
        <f>IFERROR(IF(W298=0,"",ROUNDUP(W298/H298,0)*0.00937),"")</f>
        <v>7.4959999999999999E-2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157.4</v>
      </c>
      <c r="W300" s="315">
        <f>IFERROR(W292/H292,"0")+IFERROR(W293/H293,"0")+IFERROR(W294/H294,"0")+IFERROR(W295/H295,"0")+IFERROR(W296/H296,"0")+IFERROR(W297/H297,"0")+IFERROR(W298/H298,"0")+IFERROR(W299/H299,"0")</f>
        <v>159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3.3592099999999996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2287</v>
      </c>
      <c r="W301" s="315">
        <f>IFERROR(SUM(W292:W299),"0")</f>
        <v>2305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1700</v>
      </c>
      <c r="W303" s="314">
        <f>IFERROR(IF(V303="",0,CEILING((V303/$H303),1)*$H303),"")</f>
        <v>1710</v>
      </c>
      <c r="X303" s="36">
        <f>IFERROR(IF(W303=0,"",ROUNDUP(W303/H303,0)*0.02175),"")</f>
        <v>2.4794999999999998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113.33333333333333</v>
      </c>
      <c r="W306" s="315">
        <f>IFERROR(W303/H303,"0")+IFERROR(W304/H304,"0")+IFERROR(W305/H305,"0")</f>
        <v>114</v>
      </c>
      <c r="X306" s="315">
        <f>IFERROR(IF(X303="",0,X303),"0")+IFERROR(IF(X304="",0,X304),"0")+IFERROR(IF(X305="",0,X305),"0")</f>
        <v>2.4794999999999998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1700</v>
      </c>
      <c r="W307" s="315">
        <f>IFERROR(SUM(W303:W305),"0")</f>
        <v>1710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84</v>
      </c>
      <c r="W310" s="314">
        <f>IFERROR(IF(V310="",0,CEILING((V310/$H310),1)*$H310),"")</f>
        <v>85.8</v>
      </c>
      <c r="X310" s="36">
        <f>IFERROR(IF(W310=0,"",ROUNDUP(W310/H310,0)*0.02175),"")</f>
        <v>0.23924999999999999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10.76923076923077</v>
      </c>
      <c r="W311" s="315">
        <f>IFERROR(W309/H309,"0")+IFERROR(W310/H310,"0")</f>
        <v>11</v>
      </c>
      <c r="X311" s="315">
        <f>IFERROR(IF(X309="",0,X309),"0")+IFERROR(IF(X310="",0,X310),"0")</f>
        <v>0.23924999999999999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84</v>
      </c>
      <c r="W312" s="315">
        <f>IFERROR(SUM(W309:W310),"0")</f>
        <v>85.8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39</v>
      </c>
      <c r="W314" s="314">
        <f>IFERROR(IF(V314="",0,CEILING((V314/$H314),1)*$H314),"")</f>
        <v>39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5</v>
      </c>
      <c r="W315" s="315">
        <f>IFERROR(W314/H314,"0")</f>
        <v>5</v>
      </c>
      <c r="X315" s="315">
        <f>IFERROR(IF(X314="",0,X314),"0")</f>
        <v>0.10874999999999999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39</v>
      </c>
      <c r="W316" s="315">
        <f>IFERROR(SUM(W314:W314),"0")</f>
        <v>39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272</v>
      </c>
      <c r="W332" s="314">
        <f>IFERROR(IF(V332="",0,CEILING((V332/$H332),1)*$H332),"")</f>
        <v>273</v>
      </c>
      <c r="X332" s="36">
        <f>IFERROR(IF(W332=0,"",ROUNDUP(W332/H332,0)*0.02175),"")</f>
        <v>0.76124999999999998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34.871794871794876</v>
      </c>
      <c r="W336" s="315">
        <f>IFERROR(W332/H332,"0")+IFERROR(W333/H333,"0")+IFERROR(W334/H334,"0")+IFERROR(W335/H335,"0")</f>
        <v>35</v>
      </c>
      <c r="X336" s="315">
        <f>IFERROR(IF(X332="",0,X332),"0")+IFERROR(IF(X333="",0,X333),"0")+IFERROR(IF(X334="",0,X334),"0")+IFERROR(IF(X335="",0,X335),"0")</f>
        <v>0.76124999999999998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272</v>
      </c>
      <c r="W337" s="315">
        <f>IFERROR(SUM(W332:W335),"0")</f>
        <v>273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114</v>
      </c>
      <c r="W352" s="314">
        <f t="shared" si="14"/>
        <v>117.60000000000001</v>
      </c>
      <c r="X352" s="36">
        <f>IFERROR(IF(W352=0,"",ROUNDUP(W352/H352,0)*0.00753),"")</f>
        <v>0.21084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46</v>
      </c>
      <c r="W357" s="314">
        <f t="shared" si="14"/>
        <v>46.2</v>
      </c>
      <c r="X357" s="36">
        <f t="shared" si="15"/>
        <v>0.11044000000000001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63</v>
      </c>
      <c r="W361" s="314">
        <f t="shared" si="14"/>
        <v>63</v>
      </c>
      <c r="X361" s="36">
        <f t="shared" si="15"/>
        <v>0.15060000000000001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79.047619047619051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0.47188000000000002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223</v>
      </c>
      <c r="W364" s="315">
        <f>IFERROR(SUM(W350:W362),"0")</f>
        <v>226.8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274</v>
      </c>
      <c r="W390" s="314">
        <f t="shared" ref="W390:W396" si="16">IFERROR(IF(V390="",0,CEILING((V390/$H390),1)*$H390),"")</f>
        <v>277.2</v>
      </c>
      <c r="X390" s="36">
        <f>IFERROR(IF(W390=0,"",ROUNDUP(W390/H390,0)*0.00753),"")</f>
        <v>0.49698000000000003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32</v>
      </c>
      <c r="W391" s="314">
        <f t="shared" si="16"/>
        <v>32</v>
      </c>
      <c r="X391" s="36">
        <f>IFERROR(IF(W391=0,"",ROUNDUP(W391/H391,0)*0.00937),"")</f>
        <v>7.4959999999999999E-2</v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59</v>
      </c>
      <c r="W392" s="314">
        <f t="shared" si="16"/>
        <v>60.900000000000006</v>
      </c>
      <c r="X392" s="36">
        <f>IFERROR(IF(W392=0,"",ROUNDUP(W392/H392,0)*0.00502),"")</f>
        <v>0.14558000000000001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101.33333333333334</v>
      </c>
      <c r="W397" s="315">
        <f>IFERROR(W390/H390,"0")+IFERROR(W391/H391,"0")+IFERROR(W392/H392,"0")+IFERROR(W393/H393,"0")+IFERROR(W394/H394,"0")+IFERROR(W395/H395,"0")+IFERROR(W396/H396,"0")</f>
        <v>103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0.71752000000000005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365</v>
      </c>
      <c r="W398" s="315">
        <f>IFERROR(SUM(W390:W396),"0")</f>
        <v>370.1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195</v>
      </c>
      <c r="W415" s="314">
        <f t="shared" si="17"/>
        <v>195.36</v>
      </c>
      <c r="X415" s="36">
        <f>IFERROR(IF(W415=0,"",ROUNDUP(W415/H415,0)*0.01196),"")</f>
        <v>0.44252000000000002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66</v>
      </c>
      <c r="W416" s="314">
        <f t="shared" si="17"/>
        <v>68.64</v>
      </c>
      <c r="X416" s="36">
        <f>IFERROR(IF(W416=0,"",ROUNDUP(W416/H416,0)*0.01196),"")</f>
        <v>0.15548000000000001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74</v>
      </c>
      <c r="W417" s="314">
        <f t="shared" si="17"/>
        <v>79.2</v>
      </c>
      <c r="X417" s="36">
        <f>IFERROR(IF(W417=0,"",ROUNDUP(W417/H417,0)*0.01196),"")</f>
        <v>0.1794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63.446969696969695</v>
      </c>
      <c r="W423" s="315">
        <f>IFERROR(W414/H414,"0")+IFERROR(W415/H415,"0")+IFERROR(W416/H416,"0")+IFERROR(W417/H417,"0")+IFERROR(W418/H418,"0")+IFERROR(W419/H419,"0")+IFERROR(W420/H420,"0")+IFERROR(W421/H421,"0")+IFERROR(W422/H422,"0")</f>
        <v>65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0.77740000000000009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335</v>
      </c>
      <c r="W424" s="315">
        <f>IFERROR(SUM(W414:W422),"0")</f>
        <v>343.2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94</v>
      </c>
      <c r="W426" s="314">
        <f>IFERROR(IF(V426="",0,CEILING((V426/$H426),1)*$H426),"")</f>
        <v>95.04</v>
      </c>
      <c r="X426" s="36">
        <f>IFERROR(IF(W426=0,"",ROUNDUP(W426/H426,0)*0.01196),"")</f>
        <v>0.21528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17.803030303030301</v>
      </c>
      <c r="W428" s="315">
        <f>IFERROR(W426/H426,"0")+IFERROR(W427/H427,"0")</f>
        <v>18</v>
      </c>
      <c r="X428" s="315">
        <f>IFERROR(IF(X426="",0,X426),"0")+IFERROR(IF(X427="",0,X427),"0")</f>
        <v>0.21528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94</v>
      </c>
      <c r="W429" s="315">
        <f>IFERROR(SUM(W426:W427),"0")</f>
        <v>95.04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128</v>
      </c>
      <c r="W431" s="314">
        <f t="shared" ref="W431:W436" si="18">IFERROR(IF(V431="",0,CEILING((V431/$H431),1)*$H431),"")</f>
        <v>132</v>
      </c>
      <c r="X431" s="36">
        <f>IFERROR(IF(W431=0,"",ROUNDUP(W431/H431,0)*0.01196),"")</f>
        <v>0.29899999999999999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123</v>
      </c>
      <c r="W433" s="314">
        <f t="shared" si="18"/>
        <v>126.72</v>
      </c>
      <c r="X433" s="36">
        <f>IFERROR(IF(W433=0,"",ROUNDUP(W433/H433,0)*0.01196),"")</f>
        <v>0.28704000000000002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47.537878787878782</v>
      </c>
      <c r="W437" s="315">
        <f>IFERROR(W431/H431,"0")+IFERROR(W432/H432,"0")+IFERROR(W433/H433,"0")+IFERROR(W434/H434,"0")+IFERROR(W435/H435,"0")+IFERROR(W436/H436,"0")</f>
        <v>49</v>
      </c>
      <c r="X437" s="315">
        <f>IFERROR(IF(X431="",0,X431),"0")+IFERROR(IF(X432="",0,X432),"0")+IFERROR(IF(X433="",0,X433),"0")+IFERROR(IF(X434="",0,X434),"0")+IFERROR(IF(X435="",0,X435),"0")+IFERROR(IF(X436="",0,X436),"0")</f>
        <v>0.58604000000000001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251</v>
      </c>
      <c r="W438" s="315">
        <f>IFERROR(SUM(W431:W436),"0")</f>
        <v>258.72000000000003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66</v>
      </c>
      <c r="W441" s="314">
        <f>IFERROR(IF(V441="",0,CEILING((V441/$H441),1)*$H441),"")</f>
        <v>70.2</v>
      </c>
      <c r="X441" s="36">
        <f>IFERROR(IF(W441=0,"",ROUNDUP(W441/H441,0)*0.02175),"")</f>
        <v>0.19574999999999998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8.4615384615384617</v>
      </c>
      <c r="W442" s="315">
        <f>IFERROR(W440/H440,"0")+IFERROR(W441/H441,"0")</f>
        <v>9</v>
      </c>
      <c r="X442" s="315">
        <f>IFERROR(IF(X440="",0,X440),"0")+IFERROR(IF(X441="",0,X441),"0")</f>
        <v>0.19574999999999998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66</v>
      </c>
      <c r="W443" s="315">
        <f>IFERROR(SUM(W440:W441),"0")</f>
        <v>70.2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44</v>
      </c>
      <c r="W458" s="314">
        <f>IFERROR(IF(V458="",0,CEILING((V458/$H458),1)*$H458),"")</f>
        <v>46.2</v>
      </c>
      <c r="X458" s="36">
        <f>IFERROR(IF(W458=0,"",ROUNDUP(W458/H458,0)*0.00753),"")</f>
        <v>8.2830000000000001E-2</v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108</v>
      </c>
      <c r="W459" s="314">
        <f>IFERROR(IF(V459="",0,CEILING((V459/$H459),1)*$H459),"")</f>
        <v>109.2</v>
      </c>
      <c r="X459" s="36">
        <f>IFERROR(IF(W459=0,"",ROUNDUP(W459/H459,0)*0.00753),"")</f>
        <v>0.19578000000000001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36.19047619047619</v>
      </c>
      <c r="W461" s="315">
        <f>IFERROR(W457/H457,"0")+IFERROR(W458/H458,"0")+IFERROR(W459/H459,"0")+IFERROR(W460/H460,"0")</f>
        <v>37</v>
      </c>
      <c r="X461" s="315">
        <f>IFERROR(IF(X457="",0,X457),"0")+IFERROR(IF(X458="",0,X458),"0")+IFERROR(IF(X459="",0,X459),"0")+IFERROR(IF(X460="",0,X460),"0")</f>
        <v>0.27861000000000002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152</v>
      </c>
      <c r="W462" s="315">
        <f>IFERROR(SUM(W457:W460),"0")</f>
        <v>155.4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100</v>
      </c>
      <c r="W466" s="314">
        <f>IFERROR(IF(V466="",0,CEILING((V466/$H466),1)*$H466),"")</f>
        <v>101.39999999999999</v>
      </c>
      <c r="X466" s="36">
        <f>IFERROR(IF(W466=0,"",ROUNDUP(W466/H466,0)*0.02175),"")</f>
        <v>0.28275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12.820512820512821</v>
      </c>
      <c r="W469" s="315">
        <f>IFERROR(W464/H464,"0")+IFERROR(W465/H465,"0")+IFERROR(W466/H466,"0")+IFERROR(W467/H467,"0")+IFERROR(W468/H468,"0")</f>
        <v>13</v>
      </c>
      <c r="X469" s="315">
        <f>IFERROR(IF(X464="",0,X464),"0")+IFERROR(IF(X465="",0,X465),"0")+IFERROR(IF(X466="",0,X466),"0")+IFERROR(IF(X467="",0,X467),"0")+IFERROR(IF(X468="",0,X468),"0")</f>
        <v>0.28275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100</v>
      </c>
      <c r="W470" s="315">
        <f>IFERROR(SUM(W464:W468),"0")</f>
        <v>101.39999999999999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8012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8141.9400000000005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8420.4173219558215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8557.6739999999991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14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8770.4173219558215</v>
      </c>
      <c r="W474" s="315">
        <f>GrossWeightTotalR+PalletQtyTotalR*25</f>
        <v>8907.6739999999991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1116.4073028823032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1136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15.765590000000001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73.08</v>
      </c>
      <c r="C481" s="46">
        <f>IFERROR(W49*1,"0")+IFERROR(W50*1,"0")</f>
        <v>75.600000000000009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545.20000000000005</v>
      </c>
      <c r="F481" s="46">
        <f>IFERROR(W121*1,"0")+IFERROR(W122*1,"0")+IFERROR(W123*1,"0")</f>
        <v>151.20000000000002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184.8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796.99999999999989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281.39999999999998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4139.8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273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226.8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370.1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767.16000000000008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256.8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116,41"/>
        <filter val="1 700,00"/>
        <filter val="10,77"/>
        <filter val="100,00"/>
        <filter val="101,33"/>
        <filter val="108,00"/>
        <filter val="113,33"/>
        <filter val="114,00"/>
        <filter val="12,82"/>
        <filter val="123,00"/>
        <filter val="126,00"/>
        <filter val="128,00"/>
        <filter val="14"/>
        <filter val="14,00"/>
        <filter val="15,71"/>
        <filter val="15,83"/>
        <filter val="151,00"/>
        <filter val="152,00"/>
        <filter val="157,40"/>
        <filter val="160,00"/>
        <filter val="162,00"/>
        <filter val="166,00"/>
        <filter val="17,80"/>
        <filter val="17,98"/>
        <filter val="183,00"/>
        <filter val="189,52"/>
        <filter val="19,76"/>
        <filter val="195,00"/>
        <filter val="2 287,00"/>
        <filter val="22,07"/>
        <filter val="223,00"/>
        <filter val="239,00"/>
        <filter val="24,00"/>
        <filter val="243,00"/>
        <filter val="251,00"/>
        <filter val="272,00"/>
        <filter val="274,00"/>
        <filter val="28,17"/>
        <filter val="28,93"/>
        <filter val="29,63"/>
        <filter val="30,00"/>
        <filter val="32,00"/>
        <filter val="33,00"/>
        <filter val="335,00"/>
        <filter val="34,87"/>
        <filter val="35,00"/>
        <filter val="36,00"/>
        <filter val="36,19"/>
        <filter val="365,00"/>
        <filter val="37,00"/>
        <filter val="38,00"/>
        <filter val="39,00"/>
        <filter val="4,72"/>
        <filter val="400,00"/>
        <filter val="42,00"/>
        <filter val="43,57"/>
        <filter val="44,00"/>
        <filter val="46,00"/>
        <filter val="47,54"/>
        <filter val="5,00"/>
        <filter val="51,00"/>
        <filter val="52,00"/>
        <filter val="55,00"/>
        <filter val="57,00"/>
        <filter val="589,00"/>
        <filter val="59,00"/>
        <filter val="6,19"/>
        <filter val="6,30"/>
        <filter val="61,00"/>
        <filter val="63,00"/>
        <filter val="63,45"/>
        <filter val="66,00"/>
        <filter val="68,00"/>
        <filter val="69,00"/>
        <filter val="71,00"/>
        <filter val="74,00"/>
        <filter val="79,05"/>
        <filter val="8 012,00"/>
        <filter val="8 420,42"/>
        <filter val="8 770,42"/>
        <filter val="8,46"/>
        <filter val="84,00"/>
        <filter val="850,00"/>
        <filter val="94,00"/>
        <filter val="97,00"/>
        <filter val="98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