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3E9A14-54AC-45EC-B524-D5437877EA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X440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X423" i="1" s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W225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J481" i="1" s="1"/>
  <c r="N194" i="1"/>
  <c r="V191" i="1"/>
  <c r="V190" i="1"/>
  <c r="X189" i="1"/>
  <c r="W189" i="1"/>
  <c r="N189" i="1"/>
  <c r="W188" i="1"/>
  <c r="X188" i="1" s="1"/>
  <c r="N188" i="1"/>
  <c r="W187" i="1"/>
  <c r="X187" i="1" s="1"/>
  <c r="X186" i="1"/>
  <c r="W186" i="1"/>
  <c r="W190" i="1" s="1"/>
  <c r="V184" i="1"/>
  <c r="V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X169" i="1"/>
  <c r="W169" i="1"/>
  <c r="W168" i="1"/>
  <c r="X168" i="1" s="1"/>
  <c r="N168" i="1"/>
  <c r="X167" i="1"/>
  <c r="W167" i="1"/>
  <c r="W166" i="1"/>
  <c r="N166" i="1"/>
  <c r="V164" i="1"/>
  <c r="V163" i="1"/>
  <c r="X162" i="1"/>
  <c r="W162" i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N150" i="1"/>
  <c r="W149" i="1"/>
  <c r="X149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N139" i="1"/>
  <c r="W138" i="1"/>
  <c r="X138" i="1" s="1"/>
  <c r="N138" i="1"/>
  <c r="W137" i="1"/>
  <c r="X137" i="1" s="1"/>
  <c r="N137" i="1"/>
  <c r="X136" i="1"/>
  <c r="W136" i="1"/>
  <c r="N136" i="1"/>
  <c r="V133" i="1"/>
  <c r="V132" i="1"/>
  <c r="W131" i="1"/>
  <c r="X131" i="1" s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3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N94" i="1"/>
  <c r="W93" i="1"/>
  <c r="X93" i="1" s="1"/>
  <c r="N93" i="1"/>
  <c r="X92" i="1"/>
  <c r="W92" i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W83" i="1"/>
  <c r="N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W66" i="1"/>
  <c r="X66" i="1" s="1"/>
  <c r="N66" i="1"/>
  <c r="X65" i="1"/>
  <c r="W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N49" i="1"/>
  <c r="V45" i="1"/>
  <c r="V44" i="1"/>
  <c r="W43" i="1"/>
  <c r="W45" i="1" s="1"/>
  <c r="N43" i="1"/>
  <c r="V41" i="1"/>
  <c r="V40" i="1"/>
  <c r="W39" i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D7" i="1"/>
  <c r="O6" i="1"/>
  <c r="N2" i="1"/>
  <c r="X43" i="1" l="1"/>
  <c r="X44" i="1" s="1"/>
  <c r="W44" i="1"/>
  <c r="W89" i="1"/>
  <c r="W152" i="1"/>
  <c r="X194" i="1"/>
  <c r="X195" i="1" s="1"/>
  <c r="W52" i="1"/>
  <c r="W51" i="1"/>
  <c r="X49" i="1"/>
  <c r="X51" i="1" s="1"/>
  <c r="W442" i="1"/>
  <c r="W443" i="1"/>
  <c r="W469" i="1"/>
  <c r="W23" i="1"/>
  <c r="X22" i="1"/>
  <c r="X23" i="1" s="1"/>
  <c r="W80" i="1"/>
  <c r="X63" i="1"/>
  <c r="W81" i="1"/>
  <c r="W99" i="1"/>
  <c r="X91" i="1"/>
  <c r="W151" i="1"/>
  <c r="W243" i="1"/>
  <c r="W254" i="1"/>
  <c r="W270" i="1"/>
  <c r="W341" i="1"/>
  <c r="W340" i="1"/>
  <c r="X339" i="1"/>
  <c r="X340" i="1" s="1"/>
  <c r="R481" i="1"/>
  <c r="W388" i="1"/>
  <c r="W387" i="1"/>
  <c r="X385" i="1"/>
  <c r="X387" i="1" s="1"/>
  <c r="F10" i="1"/>
  <c r="F9" i="1"/>
  <c r="W41" i="1"/>
  <c r="W40" i="1"/>
  <c r="X39" i="1"/>
  <c r="X40" i="1" s="1"/>
  <c r="W88" i="1"/>
  <c r="X83" i="1"/>
  <c r="W98" i="1"/>
  <c r="W124" i="1"/>
  <c r="X163" i="1"/>
  <c r="X245" i="1"/>
  <c r="W249" i="1"/>
  <c r="W325" i="1"/>
  <c r="X319" i="1"/>
  <c r="W329" i="1"/>
  <c r="W330" i="1"/>
  <c r="W347" i="1"/>
  <c r="W348" i="1"/>
  <c r="W364" i="1"/>
  <c r="Q481" i="1"/>
  <c r="W374" i="1"/>
  <c r="W375" i="1"/>
  <c r="W462" i="1"/>
  <c r="W461" i="1"/>
  <c r="X457" i="1"/>
  <c r="X461" i="1" s="1"/>
  <c r="X469" i="1"/>
  <c r="V471" i="1"/>
  <c r="W32" i="1"/>
  <c r="W33" i="1"/>
  <c r="W59" i="1"/>
  <c r="W111" i="1"/>
  <c r="W118" i="1"/>
  <c r="W117" i="1"/>
  <c r="H481" i="1"/>
  <c r="W146" i="1"/>
  <c r="W191" i="1"/>
  <c r="W196" i="1"/>
  <c r="L481" i="1"/>
  <c r="W214" i="1"/>
  <c r="W306" i="1"/>
  <c r="W401" i="1"/>
  <c r="W402" i="1"/>
  <c r="W429" i="1"/>
  <c r="W470" i="1"/>
  <c r="X124" i="1"/>
  <c r="X236" i="1"/>
  <c r="H9" i="1"/>
  <c r="V475" i="1"/>
  <c r="X29" i="1"/>
  <c r="X32" i="1" s="1"/>
  <c r="X67" i="1"/>
  <c r="X80" i="1" s="1"/>
  <c r="X84" i="1"/>
  <c r="X88" i="1" s="1"/>
  <c r="X94" i="1"/>
  <c r="X98" i="1" s="1"/>
  <c r="X101" i="1"/>
  <c r="X110" i="1" s="1"/>
  <c r="W110" i="1"/>
  <c r="X114" i="1"/>
  <c r="X117" i="1" s="1"/>
  <c r="G481" i="1"/>
  <c r="W133" i="1"/>
  <c r="X139" i="1"/>
  <c r="X145" i="1" s="1"/>
  <c r="W145" i="1"/>
  <c r="X154" i="1"/>
  <c r="X156" i="1" s="1"/>
  <c r="W163" i="1"/>
  <c r="W183" i="1"/>
  <c r="W184" i="1"/>
  <c r="X202" i="1"/>
  <c r="X214" i="1" s="1"/>
  <c r="W219" i="1"/>
  <c r="X217" i="1"/>
  <c r="X218" i="1" s="1"/>
  <c r="X240" i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X352" i="1"/>
  <c r="W370" i="1"/>
  <c r="X397" i="1"/>
  <c r="W409" i="1"/>
  <c r="W410" i="1"/>
  <c r="T481" i="1"/>
  <c r="W449" i="1"/>
  <c r="X447" i="1"/>
  <c r="X449" i="1" s="1"/>
  <c r="D481" i="1"/>
  <c r="W24" i="1"/>
  <c r="J9" i="1"/>
  <c r="C481" i="1"/>
  <c r="X55" i="1"/>
  <c r="X59" i="1" s="1"/>
  <c r="W60" i="1"/>
  <c r="X129" i="1"/>
  <c r="X132" i="1" s="1"/>
  <c r="W132" i="1"/>
  <c r="I481" i="1"/>
  <c r="X150" i="1"/>
  <c r="X151" i="1" s="1"/>
  <c r="W164" i="1"/>
  <c r="X166" i="1"/>
  <c r="X183" i="1" s="1"/>
  <c r="X190" i="1"/>
  <c r="W237" i="1"/>
  <c r="W236" i="1"/>
  <c r="W242" i="1"/>
  <c r="X239" i="1"/>
  <c r="X242" i="1" s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A10" i="1"/>
  <c r="B481" i="1"/>
  <c r="W472" i="1"/>
  <c r="E481" i="1"/>
  <c r="F481" i="1"/>
  <c r="W125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W454" i="1"/>
  <c r="W473" i="1"/>
  <c r="M481" i="1"/>
  <c r="W157" i="1"/>
  <c r="X248" i="1"/>
  <c r="W311" i="1"/>
  <c r="W312" i="1"/>
  <c r="X309" i="1"/>
  <c r="X311" i="1" s="1"/>
  <c r="W315" i="1"/>
  <c r="W316" i="1"/>
  <c r="W406" i="1"/>
  <c r="X404" i="1"/>
  <c r="X405" i="1" s="1"/>
  <c r="W195" i="1"/>
  <c r="W248" i="1"/>
  <c r="W336" i="1"/>
  <c r="W397" i="1"/>
  <c r="W437" i="1"/>
  <c r="W455" i="1"/>
  <c r="W215" i="1"/>
  <c r="X268" i="1"/>
  <c r="X270" i="1" s="1"/>
  <c r="X350" i="1"/>
  <c r="X452" i="1"/>
  <c r="X454" i="1" s="1"/>
  <c r="W475" i="1" l="1"/>
  <c r="X363" i="1"/>
  <c r="X476" i="1" s="1"/>
  <c r="W471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<sst xmlns="http://schemas.openxmlformats.org/spreadsheetml/2006/main" count="2016" uniqueCount="703">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</sst>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45317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21</v>
      </c>
      <c r="W31" s="314">
        <f t="shared" si="0"/>
        <v>22.68</v>
      </c>
      <c r="X31" s="36">
        <f t="shared" si="1"/>
        <v>6.7769999999999997E-2</v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8.3333333333333339</v>
      </c>
      <c r="W32" s="315">
        <f>IFERROR(W26/H26,"0")+IFERROR(W27/H27,"0")+IFERROR(W28/H28,"0")+IFERROR(W29/H29,"0")+IFERROR(W30/H30,"0")+IFERROR(W31/H31,"0")</f>
        <v>9</v>
      </c>
      <c r="X32" s="315">
        <f>IFERROR(IF(X26="",0,X26),"0")+IFERROR(IF(X27="",0,X27),"0")+IFERROR(IF(X28="",0,X28),"0")+IFERROR(IF(X29="",0,X29),"0")+IFERROR(IF(X30="",0,X30),"0")+IFERROR(IF(X31="",0,X31),"0")</f>
        <v>6.7769999999999997E-2</v>
      </c>
      <c r="Y32" s="316"/>
      <c r="Z32" s="31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21</v>
      </c>
      <c r="W33" s="315">
        <f>IFERROR(SUM(W26:W31),"0")</f>
        <v>22.68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50</v>
      </c>
      <c r="W66" s="314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50</v>
      </c>
      <c r="W67" s="314">
        <f t="shared" si="2"/>
        <v>56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9.0939153439153451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0.21749999999999997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100</v>
      </c>
      <c r="W81" s="315">
        <f>IFERROR(SUM(W63:W79),"0")</f>
        <v>110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100</v>
      </c>
      <c r="W114" s="314">
        <f>IFERROR(IF(V114="",0,CEILING((V114/$H114),1)*$H114),"")</f>
        <v>100.80000000000001</v>
      </c>
      <c r="X114" s="36">
        <f>IFERROR(IF(W114=0,"",ROUNDUP(W114/H114,0)*0.02175),"")</f>
        <v>0.26100000000000001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11.904761904761905</v>
      </c>
      <c r="W117" s="315">
        <f>IFERROR(W113/H113,"0")+IFERROR(W114/H114,"0")+IFERROR(W115/H115,"0")+IFERROR(W116/H116,"0")</f>
        <v>12</v>
      </c>
      <c r="X117" s="315">
        <f>IFERROR(IF(X113="",0,X113),"0")+IFERROR(IF(X114="",0,X114),"0")+IFERROR(IF(X115="",0,X115),"0")+IFERROR(IF(X116="",0,X116),"0")</f>
        <v>0.26100000000000001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100</v>
      </c>
      <c r="W118" s="315">
        <f>IFERROR(SUM(W113:W116),"0")</f>
        <v>100.80000000000001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100</v>
      </c>
      <c r="W121" s="314">
        <f>IFERROR(IF(V121="",0,CEILING((V121/$H121),1)*$H121),"")</f>
        <v>100.80000000000001</v>
      </c>
      <c r="X121" s="36">
        <f>IFERROR(IF(W121=0,"",ROUNDUP(W121/H121,0)*0.02175),"")</f>
        <v>0.26100000000000001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11.904761904761905</v>
      </c>
      <c r="W124" s="315">
        <f>IFERROR(W121/H121,"0")+IFERROR(W122/H122,"0")+IFERROR(W123/H123,"0")</f>
        <v>12</v>
      </c>
      <c r="X124" s="315">
        <f>IFERROR(IF(X121="",0,X121),"0")+IFERROR(IF(X122="",0,X122),"0")+IFERROR(IF(X123="",0,X123),"0")</f>
        <v>0.26100000000000001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100</v>
      </c>
      <c r="W125" s="315">
        <f>IFERROR(SUM(W121:W123),"0")</f>
        <v>100.80000000000001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100</v>
      </c>
      <c r="W136" s="314">
        <f t="shared" ref="W136:W144" si="6">IFERROR(IF(V136="",0,CEILING((V136/$H136),1)*$H136),"")</f>
        <v>100.80000000000001</v>
      </c>
      <c r="X136" s="36">
        <f>IFERROR(IF(W136=0,"",ROUNDUP(W136/H136,0)*0.00753),"")</f>
        <v>0.18071999999999999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23.80952380952381</v>
      </c>
      <c r="W145" s="315">
        <f>IFERROR(W136/H136,"0")+IFERROR(W137/H137,"0")+IFERROR(W138/H138,"0")+IFERROR(W139/H139,"0")+IFERROR(W140/H140,"0")+IFERROR(W141/H141,"0")+IFERROR(W142/H142,"0")+IFERROR(W143/H143,"0")+IFERROR(W144/H144,"0")</f>
        <v>24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0.18071999999999999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100</v>
      </c>
      <c r="W146" s="315">
        <f>IFERROR(SUM(W136:W144),"0")</f>
        <v>100.80000000000001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150</v>
      </c>
      <c r="W170" s="314">
        <f t="shared" si="7"/>
        <v>156</v>
      </c>
      <c r="X170" s="36">
        <f>IFERROR(IF(W170=0,"",ROUNDUP(W170/H170,0)*0.02175),"")</f>
        <v>0.43499999999999994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60</v>
      </c>
      <c r="W172" s="314">
        <f t="shared" si="7"/>
        <v>60</v>
      </c>
      <c r="X172" s="36">
        <f>IFERROR(IF(W172=0,"",ROUNDUP(W172/H172,0)*0.00753),"")</f>
        <v>0.18825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80</v>
      </c>
      <c r="W176" s="314">
        <f t="shared" si="7"/>
        <v>81.599999999999994</v>
      </c>
      <c r="X176" s="36">
        <f t="shared" ref="X176:X182" si="8">IFERROR(IF(W176=0,"",ROUNDUP(W176/H176,0)*0.00753),"")</f>
        <v>0.25602000000000003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40</v>
      </c>
      <c r="W178" s="314">
        <f t="shared" si="7"/>
        <v>40.799999999999997</v>
      </c>
      <c r="X178" s="36">
        <f t="shared" si="8"/>
        <v>0.12801000000000001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20</v>
      </c>
      <c r="W181" s="314">
        <f t="shared" si="7"/>
        <v>21.599999999999998</v>
      </c>
      <c r="X181" s="36">
        <f t="shared" si="8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40</v>
      </c>
      <c r="W182" s="314">
        <f t="shared" si="7"/>
        <v>40.799999999999997</v>
      </c>
      <c r="X182" s="36">
        <f t="shared" si="8"/>
        <v>0.12801000000000001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119.23076923076924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122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1.20306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390</v>
      </c>
      <c r="W184" s="315">
        <f>IFERROR(SUM(W166:W182),"0")</f>
        <v>400.80000000000007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17.5</v>
      </c>
      <c r="W230" s="314">
        <f t="shared" si="11"/>
        <v>18.900000000000002</v>
      </c>
      <c r="X230" s="36">
        <f>IFERROR(IF(W230=0,"",ROUNDUP(W230/H230,0)*0.00753),"")</f>
        <v>6.7769999999999997E-2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8.3333333333333321</v>
      </c>
      <c r="W236" s="315">
        <f>IFERROR(W227/H227,"0")+IFERROR(W228/H228,"0")+IFERROR(W229/H229,"0")+IFERROR(W230/H230,"0")+IFERROR(W231/H231,"0")+IFERROR(W232/H232,"0")+IFERROR(W233/H233,"0")+IFERROR(W234/H234,"0")+IFERROR(W235/H235,"0")</f>
        <v>9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6.7769999999999997E-2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17.5</v>
      </c>
      <c r="W237" s="315">
        <f>IFERROR(SUM(W227:W235),"0")</f>
        <v>18.900000000000002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100</v>
      </c>
      <c r="W239" s="314">
        <f>IFERROR(IF(V239="",0,CEILING((V239/$H239),1)*$H239),"")</f>
        <v>100.80000000000001</v>
      </c>
      <c r="X239" s="36">
        <f>IFERROR(IF(W239=0,"",ROUNDUP(W239/H239,0)*0.02175),"")</f>
        <v>0.26100000000000001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11.904761904761905</v>
      </c>
      <c r="W242" s="315">
        <f>IFERROR(W239/H239,"0")+IFERROR(W240/H240,"0")+IFERROR(W241/H241,"0")</f>
        <v>12</v>
      </c>
      <c r="X242" s="315">
        <f>IFERROR(IF(X239="",0,X239),"0")+IFERROR(IF(X240="",0,X240),"0")+IFERROR(IF(X241="",0,X241),"0")</f>
        <v>0.26100000000000001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100</v>
      </c>
      <c r="W243" s="315">
        <f>IFERROR(SUM(W239:W241),"0")</f>
        <v>100.80000000000001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400</v>
      </c>
      <c r="W292" s="314">
        <f t="shared" ref="W292:W299" si="13">IFERROR(IF(V292="",0,CEILING((V292/$H292),1)*$H292),"")</f>
        <v>405</v>
      </c>
      <c r="X292" s="36">
        <f>IFERROR(IF(W292=0,"",ROUNDUP(W292/H292,0)*0.02175),"")</f>
        <v>0.58724999999999994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1000</v>
      </c>
      <c r="W294" s="314">
        <f t="shared" si="13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800</v>
      </c>
      <c r="W296" s="314">
        <f t="shared" si="13"/>
        <v>810</v>
      </c>
      <c r="X296" s="36">
        <f>IFERROR(IF(W296=0,"",ROUNDUP(W296/H296,0)*0.02175),"")</f>
        <v>1.1744999999999999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146.66666666666669</v>
      </c>
      <c r="W300" s="315">
        <f>IFERROR(W292/H292,"0")+IFERROR(W293/H293,"0")+IFERROR(W294/H294,"0")+IFERROR(W295/H295,"0")+IFERROR(W296/H296,"0")+IFERROR(W297/H297,"0")+IFERROR(W298/H298,"0")+IFERROR(W299/H299,"0")</f>
        <v>148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3.2189999999999994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2200</v>
      </c>
      <c r="W301" s="315">
        <f>IFERROR(SUM(W292:W299),"0")</f>
        <v>2220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1600</v>
      </c>
      <c r="W303" s="314">
        <f>IFERROR(IF(V303="",0,CEILING((V303/$H303),1)*$H303),"")</f>
        <v>1605</v>
      </c>
      <c r="X303" s="36">
        <f>IFERROR(IF(W303=0,"",ROUNDUP(W303/H303,0)*0.02175),"")</f>
        <v>2.3272499999999998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106.66666666666667</v>
      </c>
      <c r="W306" s="315">
        <f>IFERROR(W303/H303,"0")+IFERROR(W304/H304,"0")+IFERROR(W305/H305,"0")</f>
        <v>107</v>
      </c>
      <c r="X306" s="315">
        <f>IFERROR(IF(X303="",0,X303),"0")+IFERROR(IF(X304="",0,X304),"0")+IFERROR(IF(X305="",0,X305),"0")</f>
        <v>2.3272499999999998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1600</v>
      </c>
      <c r="W307" s="315">
        <f>IFERROR(SUM(W303:W305),"0")</f>
        <v>1605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50</v>
      </c>
      <c r="W310" s="314">
        <f>IFERROR(IF(V310="",0,CEILING((V310/$H310),1)*$H310),"")</f>
        <v>54.6</v>
      </c>
      <c r="X310" s="36">
        <f>IFERROR(IF(W310=0,"",ROUNDUP(W310/H310,0)*0.02175),"")</f>
        <v>0.15225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6.4102564102564106</v>
      </c>
      <c r="W311" s="315">
        <f>IFERROR(W309/H309,"0")+IFERROR(W310/H310,"0")</f>
        <v>7</v>
      </c>
      <c r="X311" s="315">
        <f>IFERROR(IF(X309="",0,X309),"0")+IFERROR(IF(X310="",0,X310),"0")</f>
        <v>0.15225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50</v>
      </c>
      <c r="W312" s="315">
        <f>IFERROR(SUM(W309:W310),"0")</f>
        <v>54.6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100</v>
      </c>
      <c r="W332" s="314">
        <f>IFERROR(IF(V332="",0,CEILING((V332/$H332),1)*$H332),"")</f>
        <v>101.39999999999999</v>
      </c>
      <c r="X332" s="36">
        <f>IFERROR(IF(W332=0,"",ROUNDUP(W332/H332,0)*0.02175),"")</f>
        <v>0.28275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12.820512820512821</v>
      </c>
      <c r="W336" s="315">
        <f>IFERROR(W332/H332,"0")+IFERROR(W333/H333,"0")+IFERROR(W334/H334,"0")+IFERROR(W335/H335,"0")</f>
        <v>13</v>
      </c>
      <c r="X336" s="315">
        <f>IFERROR(IF(X332="",0,X332),"0")+IFERROR(IF(X333="",0,X333),"0")+IFERROR(IF(X334="",0,X334),"0")+IFERROR(IF(X335="",0,X335),"0")</f>
        <v>0.28275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100</v>
      </c>
      <c r="W337" s="315">
        <f>IFERROR(SUM(W332:W335),"0")</f>
        <v>101.39999999999999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50</v>
      </c>
      <c r="W352" s="314">
        <f t="shared" si="14"/>
        <v>50.400000000000006</v>
      </c>
      <c r="X352" s="36">
        <f>IFERROR(IF(W352=0,"",ROUNDUP(W352/H352,0)*0.00753),"")</f>
        <v>9.0359999999999996E-2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35</v>
      </c>
      <c r="W357" s="314">
        <f t="shared" si="14"/>
        <v>35.700000000000003</v>
      </c>
      <c r="X357" s="36">
        <f t="shared" si="15"/>
        <v>8.5339999999999999E-2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52.5</v>
      </c>
      <c r="W361" s="314">
        <f t="shared" si="14"/>
        <v>52.5</v>
      </c>
      <c r="X361" s="36">
        <f t="shared" si="15"/>
        <v>0.1255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53.571428571428569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54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0.30120000000000002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137.5</v>
      </c>
      <c r="W364" s="315">
        <f>IFERROR(SUM(W350:W362),"0")</f>
        <v>138.60000000000002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200</v>
      </c>
      <c r="W390" s="314">
        <f t="shared" ref="W390:W396" si="16">IFERROR(IF(V390="",0,CEILING((V390/$H390),1)*$H390),"")</f>
        <v>201.60000000000002</v>
      </c>
      <c r="X390" s="36">
        <f>IFERROR(IF(W390=0,"",ROUNDUP(W390/H390,0)*0.00753),"")</f>
        <v>0.36143999999999998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35</v>
      </c>
      <c r="W392" s="314">
        <f t="shared" si="16"/>
        <v>35.700000000000003</v>
      </c>
      <c r="X392" s="36">
        <f>IFERROR(IF(W392=0,"",ROUNDUP(W392/H392,0)*0.00502),"")</f>
        <v>8.5339999999999999E-2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64.285714285714278</v>
      </c>
      <c r="W397" s="315">
        <f>IFERROR(W390/H390,"0")+IFERROR(W391/H391,"0")+IFERROR(W392/H392,"0")+IFERROR(W393/H393,"0")+IFERROR(W394/H394,"0")+IFERROR(W395/H395,"0")+IFERROR(W396/H396,"0")</f>
        <v>65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0.44677999999999995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235</v>
      </c>
      <c r="W398" s="315">
        <f>IFERROR(SUM(W390:W396),"0")</f>
        <v>237.3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150</v>
      </c>
      <c r="W415" s="314">
        <f t="shared" si="17"/>
        <v>153.12</v>
      </c>
      <c r="X415" s="36">
        <f>IFERROR(IF(W415=0,"",ROUNDUP(W415/H415,0)*0.01196),"")</f>
        <v>0.34683999999999998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50</v>
      </c>
      <c r="W417" s="314">
        <f t="shared" si="17"/>
        <v>52.800000000000004</v>
      </c>
      <c r="X417" s="36">
        <f>IFERROR(IF(W417=0,"",ROUNDUP(W417/H417,0)*0.01196),"")</f>
        <v>0.1196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37.878787878787875</v>
      </c>
      <c r="W423" s="315">
        <f>IFERROR(W414/H414,"0")+IFERROR(W415/H415,"0")+IFERROR(W416/H416,"0")+IFERROR(W417/H417,"0")+IFERROR(W418/H418,"0")+IFERROR(W419/H419,"0")+IFERROR(W420/H420,"0")+IFERROR(W421/H421,"0")+IFERROR(W422/H422,"0")</f>
        <v>39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0.46643999999999997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200</v>
      </c>
      <c r="W424" s="315">
        <f>IFERROR(SUM(W414:W422),"0")</f>
        <v>205.92000000000002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50</v>
      </c>
      <c r="W431" s="314">
        <f t="shared" ref="W431:W436" si="18">IFERROR(IF(V431="",0,CEILING((V431/$H431),1)*$H431),"")</f>
        <v>52.800000000000004</v>
      </c>
      <c r="X431" s="36">
        <f>IFERROR(IF(W431=0,"",ROUNDUP(W431/H431,0)*0.01196),"")</f>
        <v>0.1196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100</v>
      </c>
      <c r="W433" s="314">
        <f t="shared" si="18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28.409090909090907</v>
      </c>
      <c r="W437" s="315">
        <f>IFERROR(W431/H431,"0")+IFERROR(W432/H432,"0")+IFERROR(W433/H433,"0")+IFERROR(W434/H434,"0")+IFERROR(W435/H435,"0")+IFERROR(W436/H436,"0")</f>
        <v>29</v>
      </c>
      <c r="X437" s="315">
        <f>IFERROR(IF(X431="",0,X431),"0")+IFERROR(IF(X432="",0,X432),"0")+IFERROR(IF(X433="",0,X433),"0")+IFERROR(IF(X434="",0,X434),"0")+IFERROR(IF(X435="",0,X435),"0")+IFERROR(IF(X436="",0,X436),"0")</f>
        <v>0.34683999999999998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150</v>
      </c>
      <c r="W438" s="315">
        <f>IFERROR(SUM(W431:W436),"0")</f>
        <v>153.12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50</v>
      </c>
      <c r="W441" s="314">
        <f>IFERROR(IF(V441="",0,CEILING((V441/$H441),1)*$H441),"")</f>
        <v>54.6</v>
      </c>
      <c r="X441" s="36">
        <f>IFERROR(IF(W441=0,"",ROUNDUP(W441/H441,0)*0.02175),"")</f>
        <v>0.15225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6.4102564102564106</v>
      </c>
      <c r="W442" s="315">
        <f>IFERROR(W440/H440,"0")+IFERROR(W441/H441,"0")</f>
        <v>7</v>
      </c>
      <c r="X442" s="315">
        <f>IFERROR(IF(X440="",0,X440),"0")+IFERROR(IF(X441="",0,X441),"0")</f>
        <v>0.15225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50</v>
      </c>
      <c r="W443" s="315">
        <f>IFERROR(SUM(W440:W441),"0")</f>
        <v>54.6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50</v>
      </c>
      <c r="W459" s="314">
        <f>IFERROR(IF(V459="",0,CEILING((V459/$H459),1)*$H459),"")</f>
        <v>50.400000000000006</v>
      </c>
      <c r="X459" s="36">
        <f>IFERROR(IF(W459=0,"",ROUNDUP(W459/H459,0)*0.00753),"")</f>
        <v>9.0359999999999996E-2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11.904761904761905</v>
      </c>
      <c r="W461" s="315">
        <f>IFERROR(W457/H457,"0")+IFERROR(W458/H458,"0")+IFERROR(W459/H459,"0")+IFERROR(W460/H460,"0")</f>
        <v>12</v>
      </c>
      <c r="X461" s="315">
        <f>IFERROR(IF(X457="",0,X457),"0")+IFERROR(IF(X458="",0,X458),"0")+IFERROR(IF(X459="",0,X459),"0")+IFERROR(IF(X460="",0,X460),"0")</f>
        <v>9.0359999999999996E-2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50</v>
      </c>
      <c r="W462" s="315">
        <f>IFERROR(SUM(W457:W460),"0")</f>
        <v>50.400000000000006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100</v>
      </c>
      <c r="W466" s="314">
        <f>IFERROR(IF(V466="",0,CEILING((V466/$H466),1)*$H466),"")</f>
        <v>101.39999999999999</v>
      </c>
      <c r="X466" s="36">
        <f>IFERROR(IF(W466=0,"",ROUNDUP(W466/H466,0)*0.02175),"")</f>
        <v>0.28275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12.820512820512821</v>
      </c>
      <c r="W469" s="315">
        <f>IFERROR(W464/H464,"0")+IFERROR(W465/H465,"0")+IFERROR(W466/H466,"0")+IFERROR(W467/H467,"0")+IFERROR(W468/H468,"0")</f>
        <v>13</v>
      </c>
      <c r="X469" s="315">
        <f>IFERROR(IF(X464="",0,X464),"0")+IFERROR(IF(X465="",0,X465),"0")+IFERROR(IF(X466="",0,X466),"0")+IFERROR(IF(X467="",0,X467),"0")+IFERROR(IF(X468="",0,X468),"0")</f>
        <v>0.28275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100</v>
      </c>
      <c r="W470" s="315">
        <f>IFERROR(SUM(W464:W468),"0")</f>
        <v>101.39999999999999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5801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5877.92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6066.2660783660804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6147.6759999999995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10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10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6316.2660783660804</v>
      </c>
      <c r="W474" s="315">
        <f>GrossWeightTotalR+PalletQtyTotalR*25</f>
        <v>6397.6759999999995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692.35981610981617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704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10.587690000000002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22.68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210.8</v>
      </c>
      <c r="F481" s="46">
        <f>IFERROR(W121*1,"0")+IFERROR(W122*1,"0")+IFERROR(W123*1,"0")</f>
        <v>100.80000000000001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100.80000000000001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400.80000000000007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119.70000000000002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3879.6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101.39999999999999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138.60000000000002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237.3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413.64000000000004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151.80000000000001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600,00"/>
        <filter val="10"/>
        <filter val="100,00"/>
        <filter val="106,67"/>
        <filter val="11,90"/>
        <filter val="119,23"/>
        <filter val="12,82"/>
        <filter val="137,50"/>
        <filter val="146,67"/>
        <filter val="150,00"/>
        <filter val="17,50"/>
        <filter val="2 200,00"/>
        <filter val="20,00"/>
        <filter val="200,00"/>
        <filter val="21,00"/>
        <filter val="23,81"/>
        <filter val="235,00"/>
        <filter val="28,41"/>
        <filter val="35,00"/>
        <filter val="37,88"/>
        <filter val="390,00"/>
        <filter val="40,00"/>
        <filter val="400,00"/>
        <filter val="5 801,00"/>
        <filter val="50,00"/>
        <filter val="52,50"/>
        <filter val="53,57"/>
        <filter val="6 066,27"/>
        <filter val="6 316,27"/>
        <filter val="6,41"/>
        <filter val="60,00"/>
        <filter val="64,29"/>
        <filter val="692,36"/>
        <filter val="8,33"/>
        <filter val="80,00"/>
        <filter val="800,00"/>
        <filter val="9,09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