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AB4929-8B37-4A15-8640-48B76C30C9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X260" i="1"/>
  <c r="W41" i="1"/>
  <c r="W57" i="1"/>
  <c r="W176" i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W259" i="1" l="1"/>
  <c r="A268" i="1"/>
  <c r="W255" i="1"/>
  <c r="B268" i="1" s="1"/>
  <c r="C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<sst xmlns="http://schemas.openxmlformats.org/spreadsheetml/2006/main" count="971" uniqueCount="394">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</sst>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 t="s">
        <v>393</v>
      </c>
      <c r="I5" s="330"/>
      <c r="J5" s="330"/>
      <c r="K5" s="330"/>
      <c r="L5" s="309"/>
      <c r="N5" s="25" t="s">
        <v>10</v>
      </c>
      <c r="O5" s="201">
        <v>45320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0.375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0</v>
      </c>
      <c r="W28" s="16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0</v>
      </c>
      <c r="W29" s="16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316</v>
      </c>
      <c r="W30" s="162">
        <f>IFERROR(IF(V30="","",V30),"")</f>
        <v>316</v>
      </c>
      <c r="X30" s="37">
        <f>IFERROR(IF(V30="","",V30*0.00936),"")</f>
        <v>2.9577599999999999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0</v>
      </c>
      <c r="W31" s="16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316</v>
      </c>
      <c r="W32" s="163">
        <f>IFERROR(SUM(W28:W31),"0")</f>
        <v>316</v>
      </c>
      <c r="X32" s="163">
        <f>IFERROR(IF(X28="",0,X28),"0")+IFERROR(IF(X29="",0,X29),"0")+IFERROR(IF(X30="",0,X30),"0")+IFERROR(IF(X31="",0,X31),"0")</f>
        <v>2.9577599999999999</v>
      </c>
      <c r="Y32" s="164"/>
      <c r="Z32" s="164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474</v>
      </c>
      <c r="W33" s="163">
        <f>IFERROR(SUMPRODUCT(W28:W31*H28:H31),"0")</f>
        <v>474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55</v>
      </c>
      <c r="W39" s="162">
        <f>IFERROR(IF(V39="","",V39),"")</f>
        <v>55</v>
      </c>
      <c r="X39" s="37">
        <f>IFERROR(IF(V39="","",V39*0.0155),"")</f>
        <v>0.85250000000000004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55</v>
      </c>
      <c r="W40" s="163">
        <f>IFERROR(SUM(W36:W39),"0")</f>
        <v>55</v>
      </c>
      <c r="X40" s="163">
        <f>IFERROR(IF(X36="",0,X36),"0")+IFERROR(IF(X37="",0,X37),"0")+IFERROR(IF(X38="",0,X38),"0")+IFERROR(IF(X39="",0,X39),"0")</f>
        <v>0.85250000000000004</v>
      </c>
      <c r="Y40" s="164"/>
      <c r="Z40" s="164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330</v>
      </c>
      <c r="W41" s="163">
        <f>IFERROR(SUMPRODUCT(W36:W39*H36:H39),"0")</f>
        <v>330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0</v>
      </c>
      <c r="W44" s="16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0</v>
      </c>
      <c r="W45" s="16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0</v>
      </c>
      <c r="W46" s="163">
        <f>IFERROR(SUM(W44:W45),"0")</f>
        <v>0</v>
      </c>
      <c r="X46" s="163">
        <f>IFERROR(IF(X44="",0,X44),"0")+IFERROR(IF(X45="",0,X45),"0")</f>
        <v>0</v>
      </c>
      <c r="Y46" s="164"/>
      <c r="Z46" s="164"/>
    </row>
    <row r="47" spans="1:53" hidden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0</v>
      </c>
      <c r="W47" s="163">
        <f>IFERROR(SUMPRODUCT(W44:W45*H44:H45),"0")</f>
        <v>0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0</v>
      </c>
      <c r="W55" s="162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0</v>
      </c>
      <c r="W56" s="163">
        <f>IFERROR(SUM(W50:W55),"0")</f>
        <v>0</v>
      </c>
      <c r="X56" s="163">
        <f>IFERROR(IF(X50="",0,X50),"0")+IFERROR(IF(X51="",0,X51),"0")+IFERROR(IF(X52="",0,X52),"0")+IFERROR(IF(X53="",0,X53),"0")+IFERROR(IF(X54="",0,X54),"0")+IFERROR(IF(X55="",0,X55),"0")</f>
        <v>0</v>
      </c>
      <c r="Y56" s="164"/>
      <c r="Z56" s="164"/>
    </row>
    <row r="57" spans="1:53" hidden="1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0</v>
      </c>
      <c r="W57" s="163">
        <f>IFERROR(SUMPRODUCT(W50:W55*H50:H55),"0")</f>
        <v>0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220</v>
      </c>
      <c r="W61" s="162">
        <f>IFERROR(IF(V61="","",V61),"")</f>
        <v>220</v>
      </c>
      <c r="X61" s="37">
        <f>IFERROR(IF(V61="","",V61*0.00866),"")</f>
        <v>1.9051999999999998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220</v>
      </c>
      <c r="W62" s="163">
        <f>IFERROR(SUM(W60:W61),"0")</f>
        <v>220</v>
      </c>
      <c r="X62" s="163">
        <f>IFERROR(IF(X60="",0,X60),"0")+IFERROR(IF(X61="",0,X61),"0")</f>
        <v>1.9051999999999998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1100</v>
      </c>
      <c r="W63" s="163">
        <f>IFERROR(SUMPRODUCT(W60:W61*H60:H61),"0")</f>
        <v>1100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hidden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hidden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0</v>
      </c>
      <c r="W78" s="16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63</v>
      </c>
      <c r="W79" s="162">
        <f t="shared" si="2"/>
        <v>63</v>
      </c>
      <c r="X79" s="37">
        <f t="shared" si="3"/>
        <v>1.1264400000000001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2</v>
      </c>
      <c r="W81" s="162">
        <f t="shared" si="2"/>
        <v>2</v>
      </c>
      <c r="X81" s="37">
        <f t="shared" si="3"/>
        <v>3.576E-2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71</v>
      </c>
      <c r="W82" s="162">
        <f t="shared" si="2"/>
        <v>71</v>
      </c>
      <c r="X82" s="37">
        <f t="shared" si="3"/>
        <v>1.2694799999999999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136</v>
      </c>
      <c r="W83" s="163">
        <f>IFERROR(SUM(W77:W82),"0")</f>
        <v>136</v>
      </c>
      <c r="X83" s="163">
        <f>IFERROR(IF(X77="",0,X77),"0")+IFERROR(IF(X78="",0,X78),"0")+IFERROR(IF(X79="",0,X79),"0")+IFERROR(IF(X80="",0,X80),"0")+IFERROR(IF(X81="",0,X81),"0")+IFERROR(IF(X82="",0,X82),"0")</f>
        <v>2.4316800000000001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490.08000000000004</v>
      </c>
      <c r="W84" s="163">
        <f>IFERROR(SUMPRODUCT(W77:W82*H77:H82),"0")</f>
        <v>490.08000000000004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0</v>
      </c>
      <c r="W87" s="16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21</v>
      </c>
      <c r="W88" s="162">
        <f>IFERROR(IF(V88="","",V88),"")</f>
        <v>21</v>
      </c>
      <c r="X88" s="37">
        <f>IFERROR(IF(V88="","",V88*0.01788),"")</f>
        <v>0.37547999999999998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21</v>
      </c>
      <c r="W90" s="163">
        <f>IFERROR(SUM(W87:W89),"0")</f>
        <v>21</v>
      </c>
      <c r="X90" s="163">
        <f>IFERROR(IF(X87="",0,X87),"0")+IFERROR(IF(X88="",0,X88),"0")+IFERROR(IF(X89="",0,X89),"0")</f>
        <v>0.37547999999999998</v>
      </c>
      <c r="Y90" s="164"/>
      <c r="Z90" s="164"/>
    </row>
    <row r="91" spans="1:53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75.600000000000009</v>
      </c>
      <c r="W91" s="163">
        <f>IFERROR(SUMPRODUCT(W87:W89*H87:H89),"0")</f>
        <v>75.600000000000009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0</v>
      </c>
      <c r="W94" s="16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0</v>
      </c>
      <c r="W95" s="162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0</v>
      </c>
      <c r="W96" s="162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163</v>
      </c>
      <c r="W97" s="162">
        <f>IFERROR(IF(V97="","",V97),"")</f>
        <v>163</v>
      </c>
      <c r="X97" s="37">
        <f>IFERROR(IF(V97="","",V97*0.0155),"")</f>
        <v>2.5265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163</v>
      </c>
      <c r="W98" s="163">
        <f>IFERROR(SUM(W94:W97),"0")</f>
        <v>163</v>
      </c>
      <c r="X98" s="163">
        <f>IFERROR(IF(X94="",0,X94),"0")+IFERROR(IF(X95="",0,X95),"0")+IFERROR(IF(X96="",0,X96),"0")+IFERROR(IF(X97="",0,X97),"0")</f>
        <v>2.5265</v>
      </c>
      <c r="Y98" s="164"/>
      <c r="Z98" s="164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1173.6000000000001</v>
      </c>
      <c r="W99" s="163">
        <f>IFERROR(SUMPRODUCT(W94:W97*H94:H97),"0")</f>
        <v>1173.6000000000001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37</v>
      </c>
      <c r="W102" s="162">
        <f>IFERROR(IF(V102="","",V102),"")</f>
        <v>37</v>
      </c>
      <c r="X102" s="37">
        <f>IFERROR(IF(V102="","",V102*0.01788),"")</f>
        <v>0.66156000000000004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129</v>
      </c>
      <c r="W103" s="162">
        <f>IFERROR(IF(V103="","",V103),"")</f>
        <v>129</v>
      </c>
      <c r="X103" s="37">
        <f>IFERROR(IF(V103="","",V103*0.01788),"")</f>
        <v>2.3065199999999999</v>
      </c>
      <c r="Y103" s="57"/>
      <c r="Z103" s="58"/>
      <c r="AD103" s="62"/>
      <c r="BA103" s="99" t="s">
        <v>75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166</v>
      </c>
      <c r="W104" s="163">
        <f>IFERROR(SUM(W102:W103),"0")</f>
        <v>166</v>
      </c>
      <c r="X104" s="163">
        <f>IFERROR(IF(X102="",0,X102),"0")+IFERROR(IF(X103="",0,X103),"0")</f>
        <v>2.9680800000000001</v>
      </c>
      <c r="Y104" s="164"/>
      <c r="Z104" s="164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498</v>
      </c>
      <c r="W105" s="163">
        <f>IFERROR(SUMPRODUCT(W102:W103*H102:H103),"0")</f>
        <v>498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110</v>
      </c>
      <c r="W108" s="162">
        <f>IFERROR(IF(V108="","",V108),"")</f>
        <v>110</v>
      </c>
      <c r="X108" s="37">
        <f>IFERROR(IF(V108="","",V108*0.01788),"")</f>
        <v>1.9668000000000001</v>
      </c>
      <c r="Y108" s="57"/>
      <c r="Z108" s="58"/>
      <c r="AD108" s="62"/>
      <c r="BA108" s="100" t="s">
        <v>75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110</v>
      </c>
      <c r="W109" s="163">
        <f>IFERROR(SUM(W108:W108),"0")</f>
        <v>110</v>
      </c>
      <c r="X109" s="163">
        <f>IFERROR(IF(X108="",0,X108),"0")</f>
        <v>1.9668000000000001</v>
      </c>
      <c r="Y109" s="164"/>
      <c r="Z109" s="164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330</v>
      </c>
      <c r="W110" s="163">
        <f>IFERROR(SUMPRODUCT(W108:W108*H108:H108),"0")</f>
        <v>330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53</v>
      </c>
      <c r="W115" s="162">
        <f>IFERROR(IF(V115="","",V115),"")</f>
        <v>53</v>
      </c>
      <c r="X115" s="37">
        <f>IFERROR(IF(V115="","",V115*0.01788),"")</f>
        <v>0.94764000000000004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9</v>
      </c>
      <c r="W116" s="162">
        <f>IFERROR(IF(V116="","",V116),"")</f>
        <v>9</v>
      </c>
      <c r="X116" s="37">
        <f>IFERROR(IF(V116="","",V116*0.01788),"")</f>
        <v>0.16092000000000001</v>
      </c>
      <c r="Y116" s="57"/>
      <c r="Z116" s="58"/>
      <c r="AD116" s="62"/>
      <c r="BA116" s="104" t="s">
        <v>75</v>
      </c>
    </row>
    <row r="117" spans="1:53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62</v>
      </c>
      <c r="W117" s="163">
        <f>IFERROR(SUM(W113:W116),"0")</f>
        <v>62</v>
      </c>
      <c r="X117" s="163">
        <f>IFERROR(IF(X113="",0,X113),"0")+IFERROR(IF(X114="",0,X114),"0")+IFERROR(IF(X115="",0,X115),"0")+IFERROR(IF(X116="",0,X116),"0")</f>
        <v>1.10856</v>
      </c>
      <c r="Y117" s="164"/>
      <c r="Z117" s="164"/>
    </row>
    <row r="118" spans="1:53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186</v>
      </c>
      <c r="W118" s="163">
        <f>IFERROR(SUMPRODUCT(W113:W116*H113:H116),"0")</f>
        <v>186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0</v>
      </c>
      <c r="W121" s="162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0</v>
      </c>
      <c r="W122" s="163">
        <f>IFERROR(SUM(W121:W121),"0")</f>
        <v>0</v>
      </c>
      <c r="X122" s="163">
        <f>IFERROR(IF(X121="",0,X121),"0")</f>
        <v>0</v>
      </c>
      <c r="Y122" s="164"/>
      <c r="Z122" s="164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0</v>
      </c>
      <c r="W123" s="163">
        <f>IFERROR(SUMPRODUCT(W121:W121*H121:H121),"0")</f>
        <v>0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0</v>
      </c>
      <c r="W145" s="162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0</v>
      </c>
      <c r="W147" s="163">
        <f>IFERROR(SUM(W143:W146),"0")</f>
        <v>0</v>
      </c>
      <c r="X147" s="163">
        <f>IFERROR(IF(X143="",0,X143),"0")+IFERROR(IF(X144="",0,X144),"0")+IFERROR(IF(X145="",0,X145),"0")+IFERROR(IF(X146="",0,X146),"0")</f>
        <v>0</v>
      </c>
      <c r="Y147" s="164"/>
      <c r="Z147" s="164"/>
    </row>
    <row r="148" spans="1:53" hidden="1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0</v>
      </c>
      <c r="W148" s="163">
        <f>IFERROR(SUMPRODUCT(W143:W146*H143:H146),"0")</f>
        <v>0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hidden="1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0</v>
      </c>
      <c r="W157" s="162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108</v>
      </c>
      <c r="W158" s="162">
        <f>IFERROR(IF(V158="","",V158),"")</f>
        <v>108</v>
      </c>
      <c r="X158" s="37">
        <f>IFERROR(IF(V158="","",V158*0.01788),"")</f>
        <v>1.9310400000000001</v>
      </c>
      <c r="Y158" s="57"/>
      <c r="Z158" s="58"/>
      <c r="AD158" s="62"/>
      <c r="BA158" s="117" t="s">
        <v>75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108</v>
      </c>
      <c r="W159" s="163">
        <f>IFERROR(SUM(W157:W158),"0")</f>
        <v>108</v>
      </c>
      <c r="X159" s="163">
        <f>IFERROR(IF(X157="",0,X157),"0")+IFERROR(IF(X158="",0,X158),"0")</f>
        <v>1.9310400000000001</v>
      </c>
      <c r="Y159" s="164"/>
      <c r="Z159" s="164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324</v>
      </c>
      <c r="W160" s="163">
        <f>IFERROR(SUMPRODUCT(W157:W158*H157:H158),"0")</f>
        <v>324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6</v>
      </c>
      <c r="W175" s="162">
        <f>IFERROR(IF(V175="","",V175),"")</f>
        <v>6</v>
      </c>
      <c r="X175" s="37">
        <f>IFERROR(IF(V175="","",V175*0.01788),"")</f>
        <v>0.10728</v>
      </c>
      <c r="Y175" s="57"/>
      <c r="Z175" s="58"/>
      <c r="AD175" s="62"/>
      <c r="BA175" s="122" t="s">
        <v>75</v>
      </c>
    </row>
    <row r="176" spans="1:53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6</v>
      </c>
      <c r="W176" s="163">
        <f>IFERROR(SUM(W173:W175),"0")</f>
        <v>6</v>
      </c>
      <c r="X176" s="163">
        <f>IFERROR(IF(X173="",0,X173),"0")+IFERROR(IF(X174="",0,X174),"0")+IFERROR(IF(X175="",0,X175),"0")</f>
        <v>0.10728</v>
      </c>
      <c r="Y176" s="164"/>
      <c r="Z176" s="164"/>
    </row>
    <row r="177" spans="1:53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18</v>
      </c>
      <c r="W177" s="163">
        <f>IFERROR(SUMPRODUCT(W173:W175*H173:H175),"0")</f>
        <v>18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23</v>
      </c>
      <c r="W181" s="162">
        <f>IFERROR(IF(V181="","",V181),"")</f>
        <v>23</v>
      </c>
      <c r="X181" s="37">
        <f>IFERROR(IF(V181="","",V181*0.0155),"")</f>
        <v>0.35649999999999998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23</v>
      </c>
      <c r="W184" s="163">
        <f>IFERROR(SUM(W181:W183),"0")</f>
        <v>23</v>
      </c>
      <c r="X184" s="163">
        <f>IFERROR(IF(X181="",0,X181),"0")+IFERROR(IF(X182="",0,X182),"0")+IFERROR(IF(X183="",0,X183),"0")</f>
        <v>0.35649999999999998</v>
      </c>
      <c r="Y184" s="164"/>
      <c r="Z184" s="164"/>
    </row>
    <row r="185" spans="1:53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128.79999999999998</v>
      </c>
      <c r="W185" s="163">
        <f>IFERROR(SUMPRODUCT(W181:W183*H181:H183),"0")</f>
        <v>128.79999999999998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50</v>
      </c>
      <c r="W189" s="162">
        <f>IFERROR(IF(V189="","",V189),"")</f>
        <v>50</v>
      </c>
      <c r="X189" s="37">
        <f>IFERROR(IF(V189="","",V189*0.0155),"")</f>
        <v>0.77500000000000002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50</v>
      </c>
      <c r="W192" s="163">
        <f>IFERROR(SUM(W188:W191),"0")</f>
        <v>50</v>
      </c>
      <c r="X192" s="163">
        <f>IFERROR(IF(X188="",0,X188),"0")+IFERROR(IF(X189="",0,X189),"0")+IFERROR(IF(X190="",0,X190),"0")+IFERROR(IF(X191="",0,X191),"0")</f>
        <v>0.77500000000000002</v>
      </c>
      <c r="Y192" s="164"/>
      <c r="Z192" s="164"/>
    </row>
    <row r="193" spans="1:53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360</v>
      </c>
      <c r="W193" s="163">
        <f>IFERROR(SUMPRODUCT(W188:W191*H188:H191),"0")</f>
        <v>360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115</v>
      </c>
      <c r="W214" s="162">
        <f>IFERROR(IF(V214="","",V214),"")</f>
        <v>115</v>
      </c>
      <c r="X214" s="37">
        <f>IFERROR(IF(V214="","",V214*0.0155),"")</f>
        <v>1.7825</v>
      </c>
      <c r="Y214" s="57"/>
      <c r="Z214" s="58"/>
      <c r="AD214" s="62"/>
      <c r="BA214" s="134" t="s">
        <v>1</v>
      </c>
    </row>
    <row r="215" spans="1:53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115</v>
      </c>
      <c r="W215" s="163">
        <f>IFERROR(SUM(W214:W214),"0")</f>
        <v>115</v>
      </c>
      <c r="X215" s="163">
        <f>IFERROR(IF(X214="",0,X214),"0")</f>
        <v>1.7825</v>
      </c>
      <c r="Y215" s="164"/>
      <c r="Z215" s="164"/>
    </row>
    <row r="216" spans="1:53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575</v>
      </c>
      <c r="W216" s="163">
        <f>IFERROR(SUMPRODUCT(W214:W214*H214:H214),"0")</f>
        <v>575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26</v>
      </c>
      <c r="W225" s="162">
        <f>IFERROR(IF(V225="","",V225),"")</f>
        <v>26</v>
      </c>
      <c r="X225" s="37">
        <f>IFERROR(IF(V225="","",V225*0.00502),"")</f>
        <v>0.13052</v>
      </c>
      <c r="Y225" s="57"/>
      <c r="Z225" s="58"/>
      <c r="AD225" s="62"/>
      <c r="BA225" s="136" t="s">
        <v>75</v>
      </c>
    </row>
    <row r="226" spans="1:53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26</v>
      </c>
      <c r="W226" s="163">
        <f>IFERROR(SUM(W225:W225),"0")</f>
        <v>26</v>
      </c>
      <c r="X226" s="163">
        <f>IFERROR(IF(X225="",0,X225),"0")</f>
        <v>0.13052</v>
      </c>
      <c r="Y226" s="164"/>
      <c r="Z226" s="164"/>
    </row>
    <row r="227" spans="1:53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46.800000000000004</v>
      </c>
      <c r="W227" s="163">
        <f>IFERROR(SUMPRODUCT(W225:W225*H225:H225),"0")</f>
        <v>46.800000000000004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114</v>
      </c>
      <c r="W229" s="162">
        <f>IFERROR(IF(V229="","",V229),"")</f>
        <v>114</v>
      </c>
      <c r="X229" s="37">
        <f>IFERROR(IF(V229="","",V229*0.0155),"")</f>
        <v>1.7669999999999999</v>
      </c>
      <c r="Y229" s="57"/>
      <c r="Z229" s="58"/>
      <c r="AD229" s="62"/>
      <c r="BA229" s="137" t="s">
        <v>75</v>
      </c>
    </row>
    <row r="230" spans="1:53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114</v>
      </c>
      <c r="W230" s="163">
        <f>IFERROR(SUM(W229:W229),"0")</f>
        <v>114</v>
      </c>
      <c r="X230" s="163">
        <f>IFERROR(IF(X229="",0,X229),"0")</f>
        <v>1.7669999999999999</v>
      </c>
      <c r="Y230" s="164"/>
      <c r="Z230" s="164"/>
    </row>
    <row r="231" spans="1:53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684</v>
      </c>
      <c r="W231" s="163">
        <f>IFERROR(SUMPRODUCT(W229:W229*H229:H229),"0")</f>
        <v>684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hidden="1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hidden="1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0</v>
      </c>
      <c r="W235" s="162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hidden="1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0</v>
      </c>
      <c r="W237" s="163">
        <f>IFERROR(SUM(W233:W236),"0")</f>
        <v>0</v>
      </c>
      <c r="X237" s="163">
        <f>IFERROR(IF(X233="",0,X233),"0")+IFERROR(IF(X234="",0,X234),"0")+IFERROR(IF(X235="",0,X235),"0")+IFERROR(IF(X236="",0,X236),"0")</f>
        <v>0</v>
      </c>
      <c r="Y237" s="164"/>
      <c r="Z237" s="164"/>
    </row>
    <row r="238" spans="1:53" hidden="1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0</v>
      </c>
      <c r="W238" s="163">
        <f>IFERROR(SUMPRODUCT(W233:W236*H233:H236),"0")</f>
        <v>0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hidden="1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0</v>
      </c>
      <c r="W240" s="162">
        <f t="shared" ref="W240:W252" si="4">IFERROR(IF(V240="","",V240),"")</f>
        <v>0</v>
      </c>
      <c r="X240" s="37">
        <f t="shared" ref="X240:X245" si="5">IFERROR(IF(V240="","",V240*0.00936),"")</f>
        <v>0</v>
      </c>
      <c r="Y240" s="57"/>
      <c r="Z240" s="58"/>
      <c r="AD240" s="62"/>
      <c r="BA240" s="142" t="s">
        <v>75</v>
      </c>
    </row>
    <row r="241" spans="1:53" ht="27" hidden="1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0</v>
      </c>
      <c r="W241" s="162">
        <f t="shared" si="4"/>
        <v>0</v>
      </c>
      <c r="X241" s="37">
        <f t="shared" si="5"/>
        <v>0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34</v>
      </c>
      <c r="W245" s="162">
        <f t="shared" si="4"/>
        <v>34</v>
      </c>
      <c r="X245" s="37">
        <f t="shared" si="5"/>
        <v>0.31824000000000002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54</v>
      </c>
      <c r="W246" s="162">
        <f t="shared" si="4"/>
        <v>54</v>
      </c>
      <c r="X246" s="37">
        <f>IFERROR(IF(V246="","",V246*0.0155),"")</f>
        <v>0.83699999999999997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60</v>
      </c>
      <c r="W248" s="162">
        <f t="shared" si="4"/>
        <v>60</v>
      </c>
      <c r="X248" s="37">
        <f>IFERROR(IF(V248="","",V248*0.00502),"")</f>
        <v>0.30120000000000002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148</v>
      </c>
      <c r="W253" s="163">
        <f>IFERROR(SUM(W240:W252),"0")</f>
        <v>148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1.4564400000000002</v>
      </c>
      <c r="Y253" s="164"/>
      <c r="Z253" s="164"/>
    </row>
    <row r="254" spans="1:53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530.79999999999995</v>
      </c>
      <c r="W254" s="163">
        <f>IFERROR(SUMPRODUCT(W240:W252*H240:H252),"0")</f>
        <v>530.79999999999995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7324.68</v>
      </c>
      <c r="W255" s="163">
        <f>IFERROR(W24+W33+W41+W47+W57+W63+W68+W74+W84+W91+W99+W105+W110+W118+W123+W129+W134+W140+W148+W153+W160+W165+W170+W177+W185+W193+W198+W204+W210+W216+W221+W227+W231+W238+W254,"0")</f>
        <v>7324.68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8067.9096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8067.9096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21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21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8592.909599999999</v>
      </c>
      <c r="W258" s="163">
        <f>GrossWeightTotalR+PalletQtyTotalR*25</f>
        <v>8592.909599999999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1839</v>
      </c>
      <c r="W259" s="163">
        <f>IFERROR(W23+W32+W40+W46+W56+W62+W67+W73+W83+W90+W98+W104+W109+W117+W122+W128+W133+W139+W147+W152+W159+W164+W169+W176+W184+W192+W197+W203+W209+W215+W220+W226+W230+W237+W253,"0")</f>
        <v>1839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25.39884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474</v>
      </c>
      <c r="D265" s="47">
        <f>IFERROR(V36*H36,"0")+IFERROR(V37*H37,"0")+IFERROR(V38*H38,"0")+IFERROR(V39*H39,"0")</f>
        <v>330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0</v>
      </c>
      <c r="G265" s="47">
        <f>IFERROR(V60*H60,"0")+IFERROR(V61*H61,"0")</f>
        <v>1100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490.08000000000004</v>
      </c>
      <c r="K265" s="47">
        <f>IFERROR(V87*H87,"0")+IFERROR(V88*H88,"0")+IFERROR(V89*H89,"0")</f>
        <v>75.600000000000009</v>
      </c>
      <c r="L265" s="47">
        <f>IFERROR(V94*H94,"0")+IFERROR(V95*H95,"0")+IFERROR(V96*H96,"0")+IFERROR(V97*H97,"0")</f>
        <v>1173.6000000000001</v>
      </c>
      <c r="M265" s="47">
        <f>IFERROR(V102*H102,"0")+IFERROR(V103*H103,"0")</f>
        <v>498</v>
      </c>
      <c r="N265" s="47">
        <f>IFERROR(V108*H108,"0")</f>
        <v>330</v>
      </c>
      <c r="O265" s="47">
        <f>IFERROR(V113*H113,"0")+IFERROR(V114*H114,"0")+IFERROR(V115*H115,"0")+IFERROR(V116*H116,"0")</f>
        <v>186</v>
      </c>
      <c r="P265" s="47">
        <f>IFERROR(V121*H121,"0")</f>
        <v>0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0</v>
      </c>
      <c r="U265" s="47">
        <f>IFERROR(V157*H157,"0")+IFERROR(V158*H158,"0")</f>
        <v>324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18</v>
      </c>
      <c r="Y265" s="47">
        <f>IFERROR(V181*H181,"0")+IFERROR(V182*H182,"0")+IFERROR(V183*H183,"0")</f>
        <v>128.79999999999998</v>
      </c>
      <c r="Z265" s="47">
        <f>IFERROR(V188*H188,"0")+IFERROR(V189*H189,"0")+IFERROR(V190*H190,"0")+IFERROR(V191*H191,"0")</f>
        <v>360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575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1261.5999999999999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3667.4000000000005</v>
      </c>
      <c r="B268" s="61">
        <f>SUMPRODUCT(--(BA:BA="ПГП"),--(U:U="кор"),H:H,W:W)+SUMPRODUCT(--(BA:BA="ПГП"),--(U:U="кг"),W:W)</f>
        <v>3657.28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173,60"/>
        <filter val="1 839,00"/>
        <filter val="108,00"/>
        <filter val="110,00"/>
        <filter val="114,00"/>
        <filter val="115,00"/>
        <filter val="128,80"/>
        <filter val="129,00"/>
        <filter val="136,00"/>
        <filter val="148,00"/>
        <filter val="163,00"/>
        <filter val="166,00"/>
        <filter val="18,00"/>
        <filter val="186,00"/>
        <filter val="2,00"/>
        <filter val="21"/>
        <filter val="21,00"/>
        <filter val="220,00"/>
        <filter val="23,00"/>
        <filter val="26,00"/>
        <filter val="316,00"/>
        <filter val="324,00"/>
        <filter val="330,00"/>
        <filter val="34,00"/>
        <filter val="360,00"/>
        <filter val="37,00"/>
        <filter val="46,80"/>
        <filter val="474,00"/>
        <filter val="490,08"/>
        <filter val="498,00"/>
        <filter val="50,00"/>
        <filter val="53,00"/>
        <filter val="530,80"/>
        <filter val="54,00"/>
        <filter val="55,00"/>
        <filter val="575,00"/>
        <filter val="6,00"/>
        <filter val="60,00"/>
        <filter val="62,00"/>
        <filter val="63,00"/>
        <filter val="684,00"/>
        <filter val="7 324,68"/>
        <filter val="71,00"/>
        <filter val="75,60"/>
        <filter val="8 067,91"/>
        <filter val="8 592,91"/>
        <filter val="9,00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