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1,24 филиалы КИ внеплана\"/>
    </mc:Choice>
  </mc:AlternateContent>
  <xr:revisionPtr revIDLastSave="0" documentId="13_ncr:1_{480A5053-1AD7-44D2-94BA-04F4B3523A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Sheet!$A$3:$AA$81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4" i="1" l="1"/>
  <c r="T81" i="1"/>
  <c r="U81" i="1"/>
  <c r="X5" i="1"/>
  <c r="W5" i="1"/>
  <c r="AA81" i="1" l="1"/>
  <c r="P7" i="1" l="1"/>
  <c r="Q7" i="1" s="1"/>
  <c r="P8" i="1"/>
  <c r="Q8" i="1" s="1"/>
  <c r="P9" i="1"/>
  <c r="Q9" i="1" s="1"/>
  <c r="P10" i="1"/>
  <c r="Q10" i="1" s="1"/>
  <c r="P11" i="1"/>
  <c r="Q11" i="1" s="1"/>
  <c r="P12" i="1"/>
  <c r="P13" i="1"/>
  <c r="P14" i="1"/>
  <c r="P15" i="1"/>
  <c r="P16" i="1"/>
  <c r="P17" i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P25" i="1"/>
  <c r="Q25" i="1" s="1"/>
  <c r="P26" i="1"/>
  <c r="Q26" i="1" s="1"/>
  <c r="P27" i="1"/>
  <c r="Q27" i="1" s="1"/>
  <c r="P28" i="1"/>
  <c r="P29" i="1"/>
  <c r="Q29" i="1" s="1"/>
  <c r="P30" i="1"/>
  <c r="Q30" i="1" s="1"/>
  <c r="P31" i="1"/>
  <c r="Q31" i="1" s="1"/>
  <c r="P32" i="1"/>
  <c r="Q32" i="1" s="1"/>
  <c r="P33" i="1"/>
  <c r="P34" i="1"/>
  <c r="Q34" i="1" s="1"/>
  <c r="P35" i="1"/>
  <c r="Q35" i="1" s="1"/>
  <c r="P36" i="1"/>
  <c r="P37" i="1"/>
  <c r="P38" i="1"/>
  <c r="P39" i="1"/>
  <c r="Q39" i="1" s="1"/>
  <c r="P40" i="1"/>
  <c r="P41" i="1"/>
  <c r="P42" i="1"/>
  <c r="P43" i="1"/>
  <c r="Q43" i="1" s="1"/>
  <c r="P44" i="1"/>
  <c r="Q44" i="1" s="1"/>
  <c r="P45" i="1"/>
  <c r="Q45" i="1" s="1"/>
  <c r="P46" i="1"/>
  <c r="Q46" i="1" s="1"/>
  <c r="P47" i="1"/>
  <c r="P48" i="1"/>
  <c r="Q48" i="1" s="1"/>
  <c r="P49" i="1"/>
  <c r="Q49" i="1" s="1"/>
  <c r="P50" i="1"/>
  <c r="Q50" i="1" s="1"/>
  <c r="P51" i="1"/>
  <c r="Q51" i="1" s="1"/>
  <c r="P52" i="1"/>
  <c r="P53" i="1"/>
  <c r="Q53" i="1" s="1"/>
  <c r="P54" i="1"/>
  <c r="Q54" i="1" s="1"/>
  <c r="P55" i="1"/>
  <c r="P56" i="1"/>
  <c r="Q56" i="1" s="1"/>
  <c r="P57" i="1"/>
  <c r="P58" i="1"/>
  <c r="Q58" i="1" s="1"/>
  <c r="P59" i="1"/>
  <c r="Q59" i="1" s="1"/>
  <c r="P60" i="1"/>
  <c r="P61" i="1"/>
  <c r="P62" i="1"/>
  <c r="P63" i="1"/>
  <c r="P64" i="1"/>
  <c r="Q64" i="1" s="1"/>
  <c r="P65" i="1"/>
  <c r="Q65" i="1" s="1"/>
  <c r="P66" i="1"/>
  <c r="Q66" i="1" s="1"/>
  <c r="P67" i="1"/>
  <c r="Q67" i="1" s="1"/>
  <c r="P68" i="1"/>
  <c r="P69" i="1"/>
  <c r="P70" i="1"/>
  <c r="Q70" i="1" s="1"/>
  <c r="P71" i="1"/>
  <c r="Q71" i="1" s="1"/>
  <c r="P72" i="1"/>
  <c r="P73" i="1"/>
  <c r="P74" i="1"/>
  <c r="P75" i="1"/>
  <c r="P76" i="1"/>
  <c r="Q76" i="1" s="1"/>
  <c r="P77" i="1"/>
  <c r="Q77" i="1" s="1"/>
  <c r="P78" i="1"/>
  <c r="P79" i="1"/>
  <c r="P80" i="1"/>
  <c r="P6" i="1"/>
  <c r="T80" i="1" l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U6" i="1"/>
  <c r="T6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M5" i="1"/>
  <c r="L5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6" i="1"/>
  <c r="K80" i="1" l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Y5" i="1"/>
  <c r="V5" i="1"/>
  <c r="R5" i="1"/>
  <c r="Q5" i="1"/>
  <c r="P5" i="1"/>
  <c r="O5" i="1"/>
  <c r="N5" i="1"/>
  <c r="J5" i="1"/>
  <c r="F5" i="1"/>
  <c r="E5" i="1"/>
  <c r="K5" i="1" l="1"/>
</calcChain>
</file>

<file path=xl/sharedStrings.xml><?xml version="1.0" encoding="utf-8"?>
<sst xmlns="http://schemas.openxmlformats.org/spreadsheetml/2006/main" count="199" uniqueCount="116">
  <si>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</si>
  <si>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</si>
  <si>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</si>
  <si>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</si>
  <si>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</si>
  <si>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</si>
  <si>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</si>
  <si>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</si>
  <si>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</si>
  <si>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</si>
  <si>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</si>
  <si>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</si>
  <si>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</si>
  <si>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</si>
  <si>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</si>
  <si>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</si>
  <si>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</si>
  <si>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</si>
  <si>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</si>
  <si>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</si>
  <si>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</si>
  <si>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</si>
  <si>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19,01,</t>
  </si>
  <si>
    <t>20,01,</t>
  </si>
  <si>
    <t>17,01,</t>
  </si>
  <si>
    <t>03,01,</t>
  </si>
  <si>
    <t>10,01,</t>
  </si>
  <si>
    <t>16,01,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</si>
  <si>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</si>
  <si>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</si>
  <si>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</si>
  <si>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</si>
  <si>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</si>
  <si>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</si>
  <si>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</si>
  <si>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</si>
  <si>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</si>
  <si>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</si>
  <si>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необходимо увеличить продажи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</si>
  <si>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</si>
  <si>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</si>
  <si>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</si>
  <si>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</si>
  <si>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068  Колбаса Особая ТМ Особый рецепт, 0,5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</si>
  <si>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</si>
  <si>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</si>
  <si>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</si>
  <si>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</si>
  <si>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</si>
  <si>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</si>
  <si>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</si>
  <si>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</si>
  <si>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</si>
  <si>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</si>
  <si>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</si>
  <si>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</si>
  <si>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</si>
  <si>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</si>
  <si>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</si>
  <si>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</si>
  <si>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</si>
  <si>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</si>
  <si>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</si>
  <si>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</si>
  <si>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то же что и 318 (задвоенное СКЮ)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</si>
  <si>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</si>
  <si>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</si>
  <si>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</si>
  <si>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</si>
  <si>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</si>
  <si>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</si>
  <si>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</si>
  <si>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</si>
  <si>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</si>
  <si>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</si>
  <si>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</si>
  <si>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</si>
  <si>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</si>
  <si>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</si>
  <si>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</si>
  <si>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</si>
  <si>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</si>
  <si>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</si>
  <si>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</si>
  <si>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</si>
  <si>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</si>
  <si>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</si>
  <si>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</si>
  <si>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</si>
  <si>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</si>
  <si>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</si>
  <si>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</si>
  <si>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</si>
  <si>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</si>
  <si>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</si>
  <si>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</si>
  <si>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</si>
  <si>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</si>
  <si>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</si>
  <si>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</si>
  <si>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418 С/к колбасы Мини-салями во вкусом бекона Ядрена копоть Фикс.вес 0,05 б/о Ядрена копоть  Поком</t>
  </si>
  <si>
    <t>427 Колбаса Молочная оригинальная ТМ Особый рецепт в оболочке посное издел  Поком</t>
  </si>
  <si>
    <t>427 Колбаса вареная Молокуша ТМ Вязанка в оболочке полиамид 0,4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</si>
  <si>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</si>
  <si>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</si>
  <si>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</si>
  <si>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новинка согласовал Химич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</si>
  <si>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</si>
  <si>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</si>
  <si>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</si>
  <si>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то же что и 094</t>
  </si>
  <si>
    <t>014  Сардельки Вязанка Стародворские, СЕМЕЙНАЯ УПАКОВКА, ВЕС, ТМ Стародворские колбасы</t>
  </si>
  <si>
    <t>21,01,</t>
  </si>
  <si>
    <t>23,01,</t>
  </si>
  <si>
    <t>заказ</t>
  </si>
  <si>
    <t>26,01,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</si>
</sst>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ySplit="5" topLeftCell="A6" activePane="bottomLeft" state="frozen"/>
      <selection pane="bottomLeft" activeCell="S9" sqref="S9"/>
    </sheetView>
  </sheetViews>
  <sheetFormatPr defaultRowHeight="15" x14ac:dyDescent="0.25"/>
  <cols>
    <col min="1" max="1" width="60" customWidth="1"/>
    <col min="2" max="2" width="4" customWidth="1"/>
    <col min="3" max="6" width="8" customWidth="1"/>
    <col min="7" max="7" width="5" style="8" customWidth="1"/>
    <col min="8" max="8" width="5" customWidth="1"/>
    <col min="9" max="9" width="1" customWidth="1"/>
    <col min="10" max="11" width="8" customWidth="1"/>
    <col min="12" max="13" width="1" customWidth="1"/>
    <col min="14" max="16" width="7.28515625" customWidth="1"/>
    <col min="17" max="18" width="8" customWidth="1"/>
    <col min="19" max="19" width="22.42578125" customWidth="1"/>
    <col min="20" max="21" width="5.140625" customWidth="1"/>
    <col min="22" max="25" width="8" customWidth="1"/>
    <col min="26" max="26" width="30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 t="s">
        <v>112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114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113</v>
      </c>
      <c r="Q4" s="1" t="s">
        <v>115</v>
      </c>
      <c r="R4" s="1"/>
      <c r="S4" s="1"/>
      <c r="T4" s="1"/>
      <c r="U4" s="1"/>
      <c r="V4" s="1" t="s">
        <v>24</v>
      </c>
      <c r="W4" s="1" t="s">
        <v>27</v>
      </c>
      <c r="X4" s="1" t="s">
        <v>26</v>
      </c>
      <c r="Y4" s="1" t="s">
        <v>25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25542.937999999998</v>
      </c>
      <c r="F5" s="4">
        <f>SUM(F6:F499)</f>
        <v>36112.127</v>
      </c>
      <c r="G5" s="6"/>
      <c r="H5" s="1"/>
      <c r="I5" s="1"/>
      <c r="J5" s="4">
        <f>SUM(J6:J499)</f>
        <v>26451.233999999993</v>
      </c>
      <c r="K5" s="4">
        <f>SUM(K6:K499)</f>
        <v>-908.29599999999982</v>
      </c>
      <c r="L5" s="4">
        <f t="shared" ref="L5:M5" si="0">SUM(L6:L499)</f>
        <v>0</v>
      </c>
      <c r="M5" s="4">
        <f t="shared" si="0"/>
        <v>0</v>
      </c>
      <c r="N5" s="4">
        <f t="shared" ref="N5:R5" si="1">SUM(N6:N499)</f>
        <v>5281.5997968992224</v>
      </c>
      <c r="O5" s="4">
        <f t="shared" si="1"/>
        <v>13436.793137209301</v>
      </c>
      <c r="P5" s="4">
        <f t="shared" si="1"/>
        <v>5108.5876000000017</v>
      </c>
      <c r="Q5" s="4">
        <f t="shared" si="1"/>
        <v>13959.392959689927</v>
      </c>
      <c r="R5" s="4">
        <f t="shared" si="1"/>
        <v>0</v>
      </c>
      <c r="S5" s="1"/>
      <c r="T5" s="1"/>
      <c r="U5" s="1"/>
      <c r="V5" s="4">
        <f>SUM(V6:V499)</f>
        <v>5518.269400000002</v>
      </c>
      <c r="W5" s="4">
        <f>SUM(W6:W499)</f>
        <v>5593.135000000002</v>
      </c>
      <c r="X5" s="4">
        <f>SUM(X6:X499)</f>
        <v>8530.2439999999988</v>
      </c>
      <c r="Y5" s="4">
        <f>SUM(Y6:Y499)</f>
        <v>4710.3103333333356</v>
      </c>
      <c r="Z5" s="1"/>
      <c r="AA5" s="4">
        <f>SUM(AA6:AA499)</f>
        <v>11271.112320155042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28</v>
      </c>
      <c r="B6" s="1" t="s">
        <v>29</v>
      </c>
      <c r="C6" s="1">
        <v>137.494</v>
      </c>
      <c r="D6" s="1">
        <v>311.06</v>
      </c>
      <c r="E6" s="1">
        <v>84.894000000000005</v>
      </c>
      <c r="F6" s="1">
        <v>130.709</v>
      </c>
      <c r="G6" s="6">
        <v>1</v>
      </c>
      <c r="H6" s="1">
        <v>50</v>
      </c>
      <c r="I6" s="1"/>
      <c r="J6" s="1">
        <v>89.4</v>
      </c>
      <c r="K6" s="1">
        <f t="shared" ref="K6:K37" si="2">E6-J6</f>
        <v>-4.5060000000000002</v>
      </c>
      <c r="L6" s="1"/>
      <c r="M6" s="1"/>
      <c r="N6" s="1">
        <v>348.39139999999992</v>
      </c>
      <c r="O6" s="1">
        <v>393.5021069767443</v>
      </c>
      <c r="P6" s="1">
        <f>E6/5</f>
        <v>16.9788</v>
      </c>
      <c r="Q6" s="5"/>
      <c r="R6" s="5"/>
      <c r="S6" s="1"/>
      <c r="T6" s="1">
        <f>(F6+N6+O6+Q6)/P6</f>
        <v>51.393650138805114</v>
      </c>
      <c r="U6" s="1">
        <f>(F6+N6+O6)/P6</f>
        <v>51.393650138805114</v>
      </c>
      <c r="V6" s="1">
        <v>58.901200000000003</v>
      </c>
      <c r="W6" s="1">
        <v>58.822400000000002</v>
      </c>
      <c r="X6" s="1">
        <v>1.522</v>
      </c>
      <c r="Y6" s="1">
        <v>34.445</v>
      </c>
      <c r="Z6" s="1"/>
      <c r="AA6" s="1">
        <f t="shared" ref="AA6:AA37" si="3">Q6*G6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30</v>
      </c>
      <c r="B7" s="1" t="s">
        <v>29</v>
      </c>
      <c r="C7" s="1">
        <v>-14.723000000000001</v>
      </c>
      <c r="D7" s="1">
        <v>369.12400000000002</v>
      </c>
      <c r="E7" s="1">
        <v>215.298</v>
      </c>
      <c r="F7" s="1">
        <v>136.65700000000001</v>
      </c>
      <c r="G7" s="6">
        <v>1</v>
      </c>
      <c r="H7" s="1">
        <v>45</v>
      </c>
      <c r="I7" s="1"/>
      <c r="J7" s="1">
        <v>209.4</v>
      </c>
      <c r="K7" s="1">
        <f t="shared" si="2"/>
        <v>5.8979999999999961</v>
      </c>
      <c r="L7" s="1"/>
      <c r="M7" s="1"/>
      <c r="N7" s="1"/>
      <c r="O7" s="1"/>
      <c r="P7" s="1">
        <f t="shared" ref="P7:P70" si="4">E7/5</f>
        <v>43.059600000000003</v>
      </c>
      <c r="Q7" s="5">
        <f>10*P7-O7-N7-F7</f>
        <v>293.93899999999996</v>
      </c>
      <c r="R7" s="5"/>
      <c r="S7" s="1"/>
      <c r="T7" s="1">
        <f t="shared" ref="T7:T70" si="5">(F7+N7+O7+Q7)/P7</f>
        <v>10</v>
      </c>
      <c r="U7" s="1">
        <f t="shared" ref="U7:U70" si="6">(F7+N7+O7)/P7</f>
        <v>3.1736709119453037</v>
      </c>
      <c r="V7" s="1">
        <v>19.882999999999999</v>
      </c>
      <c r="W7" s="1">
        <v>29.276399999999999</v>
      </c>
      <c r="X7" s="1">
        <v>51.955000000000013</v>
      </c>
      <c r="Y7" s="1">
        <v>19.965666666666671</v>
      </c>
      <c r="Z7" s="1"/>
      <c r="AA7" s="1">
        <f t="shared" si="3"/>
        <v>293.93899999999996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31</v>
      </c>
      <c r="B8" s="1" t="s">
        <v>29</v>
      </c>
      <c r="C8" s="1">
        <v>27.811</v>
      </c>
      <c r="D8" s="1">
        <v>648.11599999999999</v>
      </c>
      <c r="E8" s="1">
        <v>255.74199999999999</v>
      </c>
      <c r="F8" s="1">
        <v>393.733</v>
      </c>
      <c r="G8" s="6">
        <v>1</v>
      </c>
      <c r="H8" s="1">
        <v>45</v>
      </c>
      <c r="I8" s="1"/>
      <c r="J8" s="1">
        <v>243.1</v>
      </c>
      <c r="K8" s="1">
        <f t="shared" si="2"/>
        <v>12.641999999999996</v>
      </c>
      <c r="L8" s="1"/>
      <c r="M8" s="1"/>
      <c r="N8" s="1"/>
      <c r="O8" s="1">
        <v>70</v>
      </c>
      <c r="P8" s="1">
        <f t="shared" si="4"/>
        <v>51.148399999999995</v>
      </c>
      <c r="Q8" s="5">
        <f>12*P8-O8-N8-F8</f>
        <v>150.0478</v>
      </c>
      <c r="R8" s="5"/>
      <c r="S8" s="1"/>
      <c r="T8" s="1">
        <f t="shared" si="5"/>
        <v>12.000000000000002</v>
      </c>
      <c r="U8" s="1">
        <f t="shared" si="6"/>
        <v>9.0664224100851651</v>
      </c>
      <c r="V8" s="1">
        <v>49.139800000000001</v>
      </c>
      <c r="W8" s="1">
        <v>55.1706</v>
      </c>
      <c r="X8" s="1">
        <v>94.547666666666657</v>
      </c>
      <c r="Y8" s="1">
        <v>33.616</v>
      </c>
      <c r="Z8" s="1"/>
      <c r="AA8" s="1">
        <f t="shared" si="3"/>
        <v>150.0478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32</v>
      </c>
      <c r="B9" s="1" t="s">
        <v>33</v>
      </c>
      <c r="C9" s="1">
        <v>56</v>
      </c>
      <c r="D9" s="1">
        <v>130</v>
      </c>
      <c r="E9" s="1">
        <v>75</v>
      </c>
      <c r="F9" s="1">
        <v>91</v>
      </c>
      <c r="G9" s="6">
        <v>0.4</v>
      </c>
      <c r="H9" s="1">
        <v>50</v>
      </c>
      <c r="I9" s="1"/>
      <c r="J9" s="1">
        <v>81</v>
      </c>
      <c r="K9" s="1">
        <f t="shared" si="2"/>
        <v>-6</v>
      </c>
      <c r="L9" s="1"/>
      <c r="M9" s="1"/>
      <c r="N9" s="1"/>
      <c r="O9" s="1">
        <v>24</v>
      </c>
      <c r="P9" s="1">
        <f t="shared" si="4"/>
        <v>15</v>
      </c>
      <c r="Q9" s="5">
        <f t="shared" ref="Q9:Q11" si="7">12*P9-O9-N9-F9</f>
        <v>65</v>
      </c>
      <c r="R9" s="5"/>
      <c r="S9" s="1"/>
      <c r="T9" s="1">
        <f t="shared" si="5"/>
        <v>12</v>
      </c>
      <c r="U9" s="1">
        <f t="shared" si="6"/>
        <v>7.666666666666667</v>
      </c>
      <c r="V9" s="1">
        <v>12</v>
      </c>
      <c r="W9" s="1">
        <v>9.1999999999999993</v>
      </c>
      <c r="X9" s="1">
        <v>17.333333333333329</v>
      </c>
      <c r="Y9" s="1">
        <v>12</v>
      </c>
      <c r="Z9" s="1"/>
      <c r="AA9" s="1">
        <f t="shared" si="3"/>
        <v>26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34</v>
      </c>
      <c r="B10" s="1" t="s">
        <v>33</v>
      </c>
      <c r="C10" s="1">
        <v>-4</v>
      </c>
      <c r="D10" s="1">
        <v>665</v>
      </c>
      <c r="E10" s="1">
        <v>307</v>
      </c>
      <c r="F10" s="1">
        <v>351</v>
      </c>
      <c r="G10" s="6">
        <v>0.45</v>
      </c>
      <c r="H10" s="1">
        <v>45</v>
      </c>
      <c r="I10" s="1"/>
      <c r="J10" s="1">
        <v>320</v>
      </c>
      <c r="K10" s="1">
        <f t="shared" si="2"/>
        <v>-13</v>
      </c>
      <c r="L10" s="1"/>
      <c r="M10" s="1"/>
      <c r="N10" s="1"/>
      <c r="O10" s="1"/>
      <c r="P10" s="1">
        <f t="shared" si="4"/>
        <v>61.4</v>
      </c>
      <c r="Q10" s="5">
        <f t="shared" si="7"/>
        <v>385.79999999999995</v>
      </c>
      <c r="R10" s="5"/>
      <c r="S10" s="1"/>
      <c r="T10" s="1">
        <f t="shared" si="5"/>
        <v>12</v>
      </c>
      <c r="U10" s="1">
        <f t="shared" si="6"/>
        <v>5.7166123778501632</v>
      </c>
      <c r="V10" s="1">
        <v>36.6</v>
      </c>
      <c r="W10" s="1">
        <v>51.2</v>
      </c>
      <c r="X10" s="1">
        <v>92.333333333333329</v>
      </c>
      <c r="Y10" s="1">
        <v>41</v>
      </c>
      <c r="Z10" s="1" t="s">
        <v>35</v>
      </c>
      <c r="AA10" s="1">
        <f t="shared" si="3"/>
        <v>173.60999999999999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36</v>
      </c>
      <c r="B11" s="1" t="s">
        <v>33</v>
      </c>
      <c r="C11" s="1">
        <v>20</v>
      </c>
      <c r="D11" s="1">
        <v>978.09</v>
      </c>
      <c r="E11" s="1">
        <v>528</v>
      </c>
      <c r="F11" s="1">
        <v>445</v>
      </c>
      <c r="G11" s="6">
        <v>0.45</v>
      </c>
      <c r="H11" s="1">
        <v>45</v>
      </c>
      <c r="I11" s="1"/>
      <c r="J11" s="1">
        <v>555</v>
      </c>
      <c r="K11" s="1">
        <f t="shared" si="2"/>
        <v>-27</v>
      </c>
      <c r="L11" s="1"/>
      <c r="M11" s="1"/>
      <c r="N11" s="1"/>
      <c r="O11" s="1">
        <v>451.11</v>
      </c>
      <c r="P11" s="1">
        <f t="shared" si="4"/>
        <v>105.6</v>
      </c>
      <c r="Q11" s="5">
        <f t="shared" si="7"/>
        <v>371.0899999999998</v>
      </c>
      <c r="R11" s="5"/>
      <c r="S11" s="1"/>
      <c r="T11" s="1">
        <f t="shared" si="5"/>
        <v>11.999999999999998</v>
      </c>
      <c r="U11" s="1">
        <f t="shared" si="6"/>
        <v>8.4858901515151519</v>
      </c>
      <c r="V11" s="1">
        <v>104.4</v>
      </c>
      <c r="W11" s="1">
        <v>106.8</v>
      </c>
      <c r="X11" s="1">
        <v>148</v>
      </c>
      <c r="Y11" s="1">
        <v>50</v>
      </c>
      <c r="Z11" s="1"/>
      <c r="AA11" s="1">
        <f t="shared" si="3"/>
        <v>166.99049999999991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37</v>
      </c>
      <c r="B12" s="1" t="s">
        <v>33</v>
      </c>
      <c r="C12" s="1">
        <v>8</v>
      </c>
      <c r="D12" s="1"/>
      <c r="E12" s="1"/>
      <c r="F12" s="1"/>
      <c r="G12" s="6">
        <v>0</v>
      </c>
      <c r="H12" s="1">
        <v>45</v>
      </c>
      <c r="I12" s="1"/>
      <c r="J12" s="1"/>
      <c r="K12" s="1">
        <f t="shared" si="2"/>
        <v>0</v>
      </c>
      <c r="L12" s="1"/>
      <c r="M12" s="1"/>
      <c r="N12" s="1"/>
      <c r="O12" s="1"/>
      <c r="P12" s="1">
        <f t="shared" si="4"/>
        <v>0</v>
      </c>
      <c r="Q12" s="5"/>
      <c r="R12" s="5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"/>
      <c r="AA12" s="1">
        <f t="shared" si="3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33</v>
      </c>
      <c r="C13" s="1">
        <v>11</v>
      </c>
      <c r="D13" s="1"/>
      <c r="E13" s="1"/>
      <c r="F13" s="1"/>
      <c r="G13" s="6">
        <v>0</v>
      </c>
      <c r="H13" s="1">
        <v>50</v>
      </c>
      <c r="I13" s="1"/>
      <c r="J13" s="1">
        <v>8</v>
      </c>
      <c r="K13" s="1">
        <f t="shared" si="2"/>
        <v>-8</v>
      </c>
      <c r="L13" s="1"/>
      <c r="M13" s="1"/>
      <c r="N13" s="1"/>
      <c r="O13" s="1"/>
      <c r="P13" s="1">
        <f t="shared" si="4"/>
        <v>0</v>
      </c>
      <c r="Q13" s="5"/>
      <c r="R13" s="5"/>
      <c r="S13" s="1"/>
      <c r="T13" s="1" t="e">
        <f t="shared" si="5"/>
        <v>#DIV/0!</v>
      </c>
      <c r="U13" s="1" t="e">
        <f t="shared" si="6"/>
        <v>#DIV/0!</v>
      </c>
      <c r="V13" s="1">
        <v>0</v>
      </c>
      <c r="W13" s="1">
        <v>0</v>
      </c>
      <c r="X13" s="1">
        <v>3.333333333333333</v>
      </c>
      <c r="Y13" s="1">
        <v>3</v>
      </c>
      <c r="Z13" s="1"/>
      <c r="AA13" s="1">
        <f t="shared" si="3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33</v>
      </c>
      <c r="C14" s="1">
        <v>139</v>
      </c>
      <c r="D14" s="1">
        <v>15</v>
      </c>
      <c r="E14" s="1">
        <v>30</v>
      </c>
      <c r="F14" s="1">
        <v>111</v>
      </c>
      <c r="G14" s="6">
        <v>0.17</v>
      </c>
      <c r="H14" s="1">
        <v>180</v>
      </c>
      <c r="I14" s="1"/>
      <c r="J14" s="1">
        <v>31</v>
      </c>
      <c r="K14" s="1">
        <f t="shared" si="2"/>
        <v>-1</v>
      </c>
      <c r="L14" s="1"/>
      <c r="M14" s="1"/>
      <c r="N14" s="1"/>
      <c r="O14" s="1"/>
      <c r="P14" s="1">
        <f t="shared" si="4"/>
        <v>6</v>
      </c>
      <c r="Q14" s="5"/>
      <c r="R14" s="5"/>
      <c r="S14" s="1"/>
      <c r="T14" s="1">
        <f t="shared" si="5"/>
        <v>18.5</v>
      </c>
      <c r="U14" s="1">
        <f t="shared" si="6"/>
        <v>18.5</v>
      </c>
      <c r="V14" s="1">
        <v>7.8</v>
      </c>
      <c r="W14" s="1">
        <v>7.6</v>
      </c>
      <c r="X14" s="1">
        <v>12.66666666666667</v>
      </c>
      <c r="Y14" s="1">
        <v>16.666666666666671</v>
      </c>
      <c r="Z14" s="1"/>
      <c r="AA14" s="1">
        <f t="shared" si="3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33</v>
      </c>
      <c r="C15" s="1">
        <v>38</v>
      </c>
      <c r="D15" s="1">
        <v>40</v>
      </c>
      <c r="E15" s="1">
        <v>13</v>
      </c>
      <c r="F15" s="1">
        <v>43</v>
      </c>
      <c r="G15" s="6">
        <v>0.5</v>
      </c>
      <c r="H15" s="1">
        <v>60</v>
      </c>
      <c r="I15" s="1"/>
      <c r="J15" s="1">
        <v>14</v>
      </c>
      <c r="K15" s="1">
        <f t="shared" si="2"/>
        <v>-1</v>
      </c>
      <c r="L15" s="1"/>
      <c r="M15" s="1"/>
      <c r="N15" s="1"/>
      <c r="O15" s="1"/>
      <c r="P15" s="1">
        <f t="shared" si="4"/>
        <v>2.6</v>
      </c>
      <c r="Q15" s="5"/>
      <c r="R15" s="5"/>
      <c r="S15" s="1"/>
      <c r="T15" s="1">
        <f t="shared" si="5"/>
        <v>16.538461538461537</v>
      </c>
      <c r="U15" s="1">
        <f t="shared" si="6"/>
        <v>16.538461538461537</v>
      </c>
      <c r="V15" s="1">
        <v>4</v>
      </c>
      <c r="W15" s="1">
        <v>3.6</v>
      </c>
      <c r="X15" s="1">
        <v>6.666666666666667</v>
      </c>
      <c r="Y15" s="1">
        <v>5.666666666666667</v>
      </c>
      <c r="Z15" s="1"/>
      <c r="AA15" s="1">
        <f t="shared" si="3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42</v>
      </c>
      <c r="B16" s="1" t="s">
        <v>33</v>
      </c>
      <c r="C16" s="1">
        <v>10</v>
      </c>
      <c r="D16" s="1">
        <v>73</v>
      </c>
      <c r="E16" s="1">
        <v>19</v>
      </c>
      <c r="F16" s="1">
        <v>61</v>
      </c>
      <c r="G16" s="6">
        <v>0.3</v>
      </c>
      <c r="H16" s="1">
        <v>40</v>
      </c>
      <c r="I16" s="1"/>
      <c r="J16" s="1">
        <v>24</v>
      </c>
      <c r="K16" s="1">
        <f t="shared" si="2"/>
        <v>-5</v>
      </c>
      <c r="L16" s="1"/>
      <c r="M16" s="1"/>
      <c r="N16" s="1"/>
      <c r="O16" s="1"/>
      <c r="P16" s="1">
        <f t="shared" si="4"/>
        <v>3.8</v>
      </c>
      <c r="Q16" s="5"/>
      <c r="R16" s="5"/>
      <c r="S16" s="1"/>
      <c r="T16" s="1">
        <f t="shared" si="5"/>
        <v>16.05263157894737</v>
      </c>
      <c r="U16" s="1">
        <f t="shared" si="6"/>
        <v>16.05263157894737</v>
      </c>
      <c r="V16" s="1">
        <v>1.6</v>
      </c>
      <c r="W16" s="1">
        <v>3</v>
      </c>
      <c r="X16" s="1">
        <v>9.6666666666666661</v>
      </c>
      <c r="Y16" s="1">
        <v>4.666666666666667</v>
      </c>
      <c r="Z16" s="1"/>
      <c r="AA16" s="1">
        <f t="shared" si="3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43</v>
      </c>
      <c r="B17" s="1" t="s">
        <v>33</v>
      </c>
      <c r="C17" s="1">
        <v>40.76</v>
      </c>
      <c r="D17" s="1"/>
      <c r="E17" s="1"/>
      <c r="F17" s="1"/>
      <c r="G17" s="6">
        <v>0</v>
      </c>
      <c r="H17" s="1" t="e">
        <v>#N/A</v>
      </c>
      <c r="I17" s="1"/>
      <c r="J17" s="1">
        <v>7</v>
      </c>
      <c r="K17" s="1">
        <f t="shared" si="2"/>
        <v>-7</v>
      </c>
      <c r="L17" s="1"/>
      <c r="M17" s="1"/>
      <c r="N17" s="1"/>
      <c r="O17" s="1"/>
      <c r="P17" s="1">
        <f t="shared" si="4"/>
        <v>0</v>
      </c>
      <c r="Q17" s="5"/>
      <c r="R17" s="5"/>
      <c r="S17" s="1"/>
      <c r="T17" s="1" t="e">
        <f t="shared" si="5"/>
        <v>#DIV/0!</v>
      </c>
      <c r="U17" s="1" t="e">
        <f t="shared" si="6"/>
        <v>#DIV/0!</v>
      </c>
      <c r="V17" s="1">
        <v>0</v>
      </c>
      <c r="W17" s="1">
        <v>0</v>
      </c>
      <c r="X17" s="1">
        <v>2.08</v>
      </c>
      <c r="Y17" s="1">
        <v>0.66666666666666663</v>
      </c>
      <c r="Z17" s="1"/>
      <c r="AA17" s="1">
        <f t="shared" si="3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33</v>
      </c>
      <c r="C18" s="1">
        <v>276</v>
      </c>
      <c r="D18" s="1"/>
      <c r="E18" s="1">
        <v>88</v>
      </c>
      <c r="F18" s="1">
        <v>172</v>
      </c>
      <c r="G18" s="6">
        <v>0.17</v>
      </c>
      <c r="H18" s="1">
        <v>180</v>
      </c>
      <c r="I18" s="1"/>
      <c r="J18" s="1">
        <v>88</v>
      </c>
      <c r="K18" s="1">
        <f t="shared" si="2"/>
        <v>0</v>
      </c>
      <c r="L18" s="1"/>
      <c r="M18" s="1"/>
      <c r="N18" s="1"/>
      <c r="O18" s="1">
        <v>27.599999999999969</v>
      </c>
      <c r="P18" s="1">
        <f t="shared" si="4"/>
        <v>17.600000000000001</v>
      </c>
      <c r="Q18" s="5">
        <f>12*P18-O18-N18-F18</f>
        <v>11.600000000000051</v>
      </c>
      <c r="R18" s="5"/>
      <c r="S18" s="1"/>
      <c r="T18" s="1">
        <f t="shared" si="5"/>
        <v>12</v>
      </c>
      <c r="U18" s="1">
        <f t="shared" si="6"/>
        <v>11.340909090909088</v>
      </c>
      <c r="V18" s="1">
        <v>21.2</v>
      </c>
      <c r="W18" s="1">
        <v>22.8</v>
      </c>
      <c r="X18" s="1">
        <v>22</v>
      </c>
      <c r="Y18" s="1">
        <v>39.333333333333343</v>
      </c>
      <c r="Z18" s="1"/>
      <c r="AA18" s="1">
        <f t="shared" si="3"/>
        <v>1.9720000000000089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33</v>
      </c>
      <c r="C19" s="1">
        <v>1</v>
      </c>
      <c r="D19" s="1">
        <v>18</v>
      </c>
      <c r="E19" s="1">
        <v>12</v>
      </c>
      <c r="F19" s="1">
        <v>3</v>
      </c>
      <c r="G19" s="6">
        <v>0.35</v>
      </c>
      <c r="H19" s="1">
        <v>45</v>
      </c>
      <c r="I19" s="1"/>
      <c r="J19" s="1">
        <v>17</v>
      </c>
      <c r="K19" s="1">
        <f t="shared" si="2"/>
        <v>-5</v>
      </c>
      <c r="L19" s="1"/>
      <c r="M19" s="1"/>
      <c r="N19" s="1">
        <v>10</v>
      </c>
      <c r="O19" s="1"/>
      <c r="P19" s="1">
        <f t="shared" si="4"/>
        <v>2.4</v>
      </c>
      <c r="Q19" s="5">
        <f>12*P19-O19-N19-F19</f>
        <v>15.799999999999997</v>
      </c>
      <c r="R19" s="5"/>
      <c r="S19" s="1"/>
      <c r="T19" s="1">
        <f t="shared" si="5"/>
        <v>12</v>
      </c>
      <c r="U19" s="1">
        <f t="shared" si="6"/>
        <v>5.416666666666667</v>
      </c>
      <c r="V19" s="1">
        <v>1</v>
      </c>
      <c r="W19" s="1">
        <v>2.4</v>
      </c>
      <c r="X19" s="1">
        <v>2</v>
      </c>
      <c r="Y19" s="1">
        <v>0.33333333333333331</v>
      </c>
      <c r="Z19" s="1"/>
      <c r="AA19" s="1">
        <f t="shared" si="3"/>
        <v>5.5299999999999985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29</v>
      </c>
      <c r="C20" s="1">
        <v>658.79399999999998</v>
      </c>
      <c r="D20" s="1">
        <v>1614.7</v>
      </c>
      <c r="E20" s="1">
        <v>1042.5129999999999</v>
      </c>
      <c r="F20" s="1">
        <v>787.55100000000004</v>
      </c>
      <c r="G20" s="6">
        <v>1</v>
      </c>
      <c r="H20" s="1">
        <v>55</v>
      </c>
      <c r="I20" s="1"/>
      <c r="J20" s="1">
        <v>1122.0999999999999</v>
      </c>
      <c r="K20" s="1">
        <f t="shared" si="2"/>
        <v>-79.586999999999989</v>
      </c>
      <c r="L20" s="1"/>
      <c r="M20" s="1"/>
      <c r="N20" s="1"/>
      <c r="O20" s="1">
        <v>1006.229689922481</v>
      </c>
      <c r="P20" s="1">
        <f t="shared" si="4"/>
        <v>208.50259999999997</v>
      </c>
      <c r="Q20" s="5">
        <f t="shared" ref="Q20:Q22" si="8">12*P20-O20-N20-F20</f>
        <v>708.25051007751824</v>
      </c>
      <c r="R20" s="5"/>
      <c r="S20" s="1"/>
      <c r="T20" s="1">
        <f t="shared" si="5"/>
        <v>11.999999999999998</v>
      </c>
      <c r="U20" s="1">
        <f t="shared" si="6"/>
        <v>8.6031574182886992</v>
      </c>
      <c r="V20" s="1">
        <v>202.505</v>
      </c>
      <c r="W20" s="1">
        <v>202.30439999999999</v>
      </c>
      <c r="X20" s="1">
        <v>272.44333333333333</v>
      </c>
      <c r="Y20" s="1">
        <v>184.5033333333333</v>
      </c>
      <c r="Z20" s="1"/>
      <c r="AA20" s="1">
        <f t="shared" si="3"/>
        <v>708.25051007751824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29</v>
      </c>
      <c r="C21" s="1">
        <v>2477.402</v>
      </c>
      <c r="D21" s="1">
        <v>8025.3490000000002</v>
      </c>
      <c r="E21" s="1">
        <v>3259.05</v>
      </c>
      <c r="F21" s="1">
        <v>6049.3429999999998</v>
      </c>
      <c r="G21" s="6">
        <v>1</v>
      </c>
      <c r="H21" s="1">
        <v>50</v>
      </c>
      <c r="I21" s="1"/>
      <c r="J21" s="1">
        <v>3302.915</v>
      </c>
      <c r="K21" s="1">
        <f t="shared" si="2"/>
        <v>-43.864999999999782</v>
      </c>
      <c r="L21" s="1"/>
      <c r="M21" s="1"/>
      <c r="N21" s="1"/>
      <c r="O21" s="1"/>
      <c r="P21" s="1">
        <f t="shared" si="4"/>
        <v>651.81000000000006</v>
      </c>
      <c r="Q21" s="5">
        <f t="shared" si="8"/>
        <v>1772.3770000000013</v>
      </c>
      <c r="R21" s="5"/>
      <c r="S21" s="1"/>
      <c r="T21" s="1">
        <f t="shared" si="5"/>
        <v>12</v>
      </c>
      <c r="U21" s="1">
        <f t="shared" si="6"/>
        <v>9.2808379742563005</v>
      </c>
      <c r="V21" s="1">
        <v>648.98299999999995</v>
      </c>
      <c r="W21" s="1">
        <v>671.86080000000004</v>
      </c>
      <c r="X21" s="1">
        <v>1093.5936666666671</v>
      </c>
      <c r="Y21" s="1">
        <v>615.83066666666662</v>
      </c>
      <c r="Z21" s="1"/>
      <c r="AA21" s="1">
        <f t="shared" si="3"/>
        <v>1772.3770000000013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29</v>
      </c>
      <c r="C22" s="1">
        <v>234.78399999999999</v>
      </c>
      <c r="D22" s="1"/>
      <c r="E22" s="1">
        <v>24.439</v>
      </c>
      <c r="F22" s="1">
        <v>34.575000000000003</v>
      </c>
      <c r="G22" s="6">
        <v>1</v>
      </c>
      <c r="H22" s="1">
        <v>55</v>
      </c>
      <c r="I22" s="1"/>
      <c r="J22" s="1">
        <v>25.4</v>
      </c>
      <c r="K22" s="1">
        <f t="shared" si="2"/>
        <v>-0.96099999999999852</v>
      </c>
      <c r="L22" s="1"/>
      <c r="M22" s="1"/>
      <c r="N22" s="1"/>
      <c r="O22" s="1"/>
      <c r="P22" s="1">
        <f t="shared" si="4"/>
        <v>4.8878000000000004</v>
      </c>
      <c r="Q22" s="5">
        <f t="shared" si="8"/>
        <v>24.078600000000002</v>
      </c>
      <c r="R22" s="5"/>
      <c r="S22" s="1"/>
      <c r="T22" s="1">
        <f t="shared" si="5"/>
        <v>12</v>
      </c>
      <c r="U22" s="1">
        <f t="shared" si="6"/>
        <v>7.0737346045255531</v>
      </c>
      <c r="V22" s="1">
        <v>4.2244000000000002</v>
      </c>
      <c r="W22" s="1">
        <v>4.7522000000000002</v>
      </c>
      <c r="X22" s="1">
        <v>12.927666666666671</v>
      </c>
      <c r="Y22" s="1">
        <v>8.8326666666666664</v>
      </c>
      <c r="Z22" s="1"/>
      <c r="AA22" s="1">
        <f t="shared" si="3"/>
        <v>24.078600000000002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29</v>
      </c>
      <c r="C23" s="1">
        <v>15.992000000000001</v>
      </c>
      <c r="D23" s="1">
        <v>2214.9589999999998</v>
      </c>
      <c r="E23" s="1">
        <v>1451.3610000000001</v>
      </c>
      <c r="F23" s="1">
        <v>758.52</v>
      </c>
      <c r="G23" s="6">
        <v>1</v>
      </c>
      <c r="H23" s="1">
        <v>55</v>
      </c>
      <c r="I23" s="1"/>
      <c r="J23" s="1">
        <v>1541.05</v>
      </c>
      <c r="K23" s="1">
        <f t="shared" si="2"/>
        <v>-89.688999999999851</v>
      </c>
      <c r="L23" s="1"/>
      <c r="M23" s="1"/>
      <c r="N23" s="1"/>
      <c r="O23" s="1"/>
      <c r="P23" s="1">
        <f t="shared" si="4"/>
        <v>290.2722</v>
      </c>
      <c r="Q23" s="5">
        <f>10*P23-O23-N23-F23</f>
        <v>2144.2019999999998</v>
      </c>
      <c r="R23" s="5"/>
      <c r="S23" s="1"/>
      <c r="T23" s="1">
        <f t="shared" si="5"/>
        <v>10</v>
      </c>
      <c r="U23" s="1">
        <f t="shared" si="6"/>
        <v>2.6131334657607583</v>
      </c>
      <c r="V23" s="1">
        <v>105.5818</v>
      </c>
      <c r="W23" s="1">
        <v>96.067599999999999</v>
      </c>
      <c r="X23" s="1">
        <v>341.69133333333338</v>
      </c>
      <c r="Y23" s="1">
        <v>114.1273333333333</v>
      </c>
      <c r="Z23" s="1"/>
      <c r="AA23" s="1">
        <f t="shared" si="3"/>
        <v>2144.2019999999998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29</v>
      </c>
      <c r="C24" s="1">
        <v>3381.9690000000001</v>
      </c>
      <c r="D24" s="1">
        <v>11514.425999999999</v>
      </c>
      <c r="E24" s="1">
        <v>3731.88</v>
      </c>
      <c r="F24" s="1">
        <v>9603.7219999999998</v>
      </c>
      <c r="G24" s="6">
        <v>1</v>
      </c>
      <c r="H24" s="1">
        <v>60</v>
      </c>
      <c r="I24" s="1"/>
      <c r="J24" s="1">
        <v>3700.73</v>
      </c>
      <c r="K24" s="1">
        <f t="shared" si="2"/>
        <v>31.150000000000091</v>
      </c>
      <c r="L24" s="1"/>
      <c r="M24" s="1"/>
      <c r="N24" s="1"/>
      <c r="O24" s="1">
        <v>0</v>
      </c>
      <c r="P24" s="1">
        <f t="shared" si="4"/>
        <v>746.37599999999998</v>
      </c>
      <c r="Q24" s="5"/>
      <c r="R24" s="5"/>
      <c r="S24" s="1"/>
      <c r="T24" s="1">
        <f t="shared" si="5"/>
        <v>12.867136671061235</v>
      </c>
      <c r="U24" s="1">
        <f t="shared" si="6"/>
        <v>12.867136671061235</v>
      </c>
      <c r="V24" s="1">
        <v>1033.3044</v>
      </c>
      <c r="W24" s="1">
        <v>1006.1342</v>
      </c>
      <c r="X24" s="1">
        <v>1522.5920000000001</v>
      </c>
      <c r="Y24" s="1">
        <v>900.52633333333335</v>
      </c>
      <c r="Z24" s="1"/>
      <c r="AA24" s="1">
        <f t="shared" si="3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29</v>
      </c>
      <c r="C25" s="1">
        <v>44.999000000000002</v>
      </c>
      <c r="D25" s="1">
        <v>334.87299999999999</v>
      </c>
      <c r="E25" s="1">
        <v>205.18799999999999</v>
      </c>
      <c r="F25" s="1">
        <v>147.18799999999999</v>
      </c>
      <c r="G25" s="6">
        <v>1</v>
      </c>
      <c r="H25" s="1">
        <v>50</v>
      </c>
      <c r="I25" s="1"/>
      <c r="J25" s="1">
        <v>199.93700000000001</v>
      </c>
      <c r="K25" s="1">
        <f t="shared" si="2"/>
        <v>5.2509999999999764</v>
      </c>
      <c r="L25" s="1"/>
      <c r="M25" s="1"/>
      <c r="N25" s="1"/>
      <c r="O25" s="1">
        <v>63.654199999999967</v>
      </c>
      <c r="P25" s="1">
        <f t="shared" si="4"/>
        <v>41.037599999999998</v>
      </c>
      <c r="Q25" s="5">
        <f>12*P25-O25-N25-F25</f>
        <v>281.60900000000004</v>
      </c>
      <c r="R25" s="5"/>
      <c r="S25" s="1"/>
      <c r="T25" s="1">
        <f t="shared" si="5"/>
        <v>12</v>
      </c>
      <c r="U25" s="1">
        <f t="shared" si="6"/>
        <v>5.1377809618496206</v>
      </c>
      <c r="V25" s="1">
        <v>30.660399999999999</v>
      </c>
      <c r="W25" s="1">
        <v>37.157600000000002</v>
      </c>
      <c r="X25" s="1">
        <v>52.654333333333327</v>
      </c>
      <c r="Y25" s="1">
        <v>17.379333333333332</v>
      </c>
      <c r="Z25" s="1"/>
      <c r="AA25" s="1">
        <f t="shared" si="3"/>
        <v>281.60900000000004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29</v>
      </c>
      <c r="C26" s="1">
        <v>1214.2619999999999</v>
      </c>
      <c r="D26" s="1">
        <v>1534.91</v>
      </c>
      <c r="E26" s="1">
        <v>1437.982</v>
      </c>
      <c r="F26" s="1">
        <v>625.71400000000006</v>
      </c>
      <c r="G26" s="6">
        <v>1</v>
      </c>
      <c r="H26" s="1">
        <v>55</v>
      </c>
      <c r="I26" s="1"/>
      <c r="J26" s="1">
        <v>1504.05</v>
      </c>
      <c r="K26" s="1">
        <f t="shared" si="2"/>
        <v>-66.067999999999984</v>
      </c>
      <c r="L26" s="1"/>
      <c r="M26" s="1"/>
      <c r="N26" s="1">
        <v>466.79947209302333</v>
      </c>
      <c r="O26" s="1">
        <v>1536.7363279069759</v>
      </c>
      <c r="P26" s="1">
        <f t="shared" si="4"/>
        <v>287.59640000000002</v>
      </c>
      <c r="Q26" s="5">
        <f t="shared" ref="Q26:Q27" si="9">12*P26-O26-N26-F26</f>
        <v>821.90700000000095</v>
      </c>
      <c r="R26" s="5"/>
      <c r="S26" s="1"/>
      <c r="T26" s="1">
        <f t="shared" si="5"/>
        <v>12.000000000000002</v>
      </c>
      <c r="U26" s="1">
        <f t="shared" si="6"/>
        <v>9.1421512925752868</v>
      </c>
      <c r="V26" s="1">
        <v>295.28359999999998</v>
      </c>
      <c r="W26" s="1">
        <v>265.16980000000001</v>
      </c>
      <c r="X26" s="1">
        <v>309.02733333333327</v>
      </c>
      <c r="Y26" s="1">
        <v>301.37666666666672</v>
      </c>
      <c r="Z26" s="1"/>
      <c r="AA26" s="1">
        <f t="shared" si="3"/>
        <v>821.90700000000095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53</v>
      </c>
      <c r="B27" s="1" t="s">
        <v>29</v>
      </c>
      <c r="C27" s="1">
        <v>3052.125</v>
      </c>
      <c r="D27" s="1">
        <v>8961.2950000000001</v>
      </c>
      <c r="E27" s="1">
        <v>3275.53</v>
      </c>
      <c r="F27" s="1">
        <v>7785.1769999999997</v>
      </c>
      <c r="G27" s="6">
        <v>1</v>
      </c>
      <c r="H27" s="1">
        <v>60</v>
      </c>
      <c r="I27" s="1"/>
      <c r="J27" s="1">
        <v>3235.19</v>
      </c>
      <c r="K27" s="1">
        <f t="shared" si="2"/>
        <v>40.340000000000146</v>
      </c>
      <c r="L27" s="1"/>
      <c r="M27" s="1"/>
      <c r="N27" s="1"/>
      <c r="O27" s="1"/>
      <c r="P27" s="1">
        <f t="shared" si="4"/>
        <v>655.10599999999999</v>
      </c>
      <c r="Q27" s="5">
        <f t="shared" si="9"/>
        <v>76.095000000000255</v>
      </c>
      <c r="R27" s="5"/>
      <c r="S27" s="1"/>
      <c r="T27" s="1">
        <f t="shared" si="5"/>
        <v>12</v>
      </c>
      <c r="U27" s="1">
        <f t="shared" si="6"/>
        <v>11.883843225371161</v>
      </c>
      <c r="V27" s="1">
        <v>616.72180000000003</v>
      </c>
      <c r="W27" s="1">
        <v>571.97259999999994</v>
      </c>
      <c r="X27" s="1">
        <v>1265.691333333333</v>
      </c>
      <c r="Y27" s="1">
        <v>701.90500000000009</v>
      </c>
      <c r="Z27" s="1"/>
      <c r="AA27" s="1">
        <f t="shared" si="3"/>
        <v>76.095000000000255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54</v>
      </c>
      <c r="B28" s="1" t="s">
        <v>29</v>
      </c>
      <c r="C28" s="1">
        <v>1713.048</v>
      </c>
      <c r="D28" s="1">
        <v>3080.74</v>
      </c>
      <c r="E28" s="1">
        <v>1437.4659999999999</v>
      </c>
      <c r="F28" s="1">
        <v>2732.348</v>
      </c>
      <c r="G28" s="6">
        <v>1</v>
      </c>
      <c r="H28" s="1">
        <v>60</v>
      </c>
      <c r="I28" s="1"/>
      <c r="J28" s="1">
        <v>1491.68</v>
      </c>
      <c r="K28" s="1">
        <f t="shared" si="2"/>
        <v>-54.214000000000169</v>
      </c>
      <c r="L28" s="1"/>
      <c r="M28" s="1"/>
      <c r="N28" s="1"/>
      <c r="O28" s="1">
        <v>1256</v>
      </c>
      <c r="P28" s="1">
        <f t="shared" si="4"/>
        <v>287.4932</v>
      </c>
      <c r="Q28" s="5"/>
      <c r="R28" s="5"/>
      <c r="S28" s="1"/>
      <c r="T28" s="1">
        <f t="shared" si="5"/>
        <v>13.872842905501765</v>
      </c>
      <c r="U28" s="1">
        <f t="shared" si="6"/>
        <v>13.872842905501765</v>
      </c>
      <c r="V28" s="1">
        <v>398.49939999999998</v>
      </c>
      <c r="W28" s="1">
        <v>382.19040000000001</v>
      </c>
      <c r="X28" s="1">
        <v>517.68099999999993</v>
      </c>
      <c r="Y28" s="1">
        <v>185.27466666666669</v>
      </c>
      <c r="Z28" s="1"/>
      <c r="AA28" s="1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55</v>
      </c>
      <c r="B29" s="1" t="s">
        <v>29</v>
      </c>
      <c r="C29" s="1">
        <v>43.170999999999999</v>
      </c>
      <c r="D29" s="1">
        <v>712.71900000000005</v>
      </c>
      <c r="E29" s="1">
        <v>502.483</v>
      </c>
      <c r="F29" s="1">
        <v>207.489</v>
      </c>
      <c r="G29" s="6">
        <v>1</v>
      </c>
      <c r="H29" s="1">
        <v>60</v>
      </c>
      <c r="I29" s="1"/>
      <c r="J29" s="1">
        <v>499.6</v>
      </c>
      <c r="K29" s="1">
        <f t="shared" si="2"/>
        <v>2.8829999999999814</v>
      </c>
      <c r="L29" s="1"/>
      <c r="M29" s="1"/>
      <c r="N29" s="1">
        <v>42.055341860465212</v>
      </c>
      <c r="O29" s="1">
        <v>173.77265813953471</v>
      </c>
      <c r="P29" s="1">
        <f t="shared" si="4"/>
        <v>100.4966</v>
      </c>
      <c r="Q29" s="5">
        <f>11*P29-O29-N29-F29</f>
        <v>682.14560000000006</v>
      </c>
      <c r="R29" s="5"/>
      <c r="S29" s="1"/>
      <c r="T29" s="1">
        <f t="shared" si="5"/>
        <v>10.999999999999998</v>
      </c>
      <c r="U29" s="1">
        <f t="shared" si="6"/>
        <v>4.212251956782616</v>
      </c>
      <c r="V29" s="1">
        <v>67.662999999999997</v>
      </c>
      <c r="W29" s="1">
        <v>82.924599999999998</v>
      </c>
      <c r="X29" s="1">
        <v>123.39133333333329</v>
      </c>
      <c r="Y29" s="1">
        <v>53.927</v>
      </c>
      <c r="Z29" s="1"/>
      <c r="AA29" s="1">
        <f t="shared" si="3"/>
        <v>682.14560000000006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56</v>
      </c>
      <c r="B30" s="1" t="s">
        <v>29</v>
      </c>
      <c r="C30" s="1">
        <v>168.56700000000001</v>
      </c>
      <c r="D30" s="1">
        <v>1033.7750000000001</v>
      </c>
      <c r="E30" s="1">
        <v>650.51900000000001</v>
      </c>
      <c r="F30" s="1">
        <v>383.54</v>
      </c>
      <c r="G30" s="6">
        <v>1</v>
      </c>
      <c r="H30" s="1">
        <v>60</v>
      </c>
      <c r="I30" s="1"/>
      <c r="J30" s="1">
        <v>637.04999999999995</v>
      </c>
      <c r="K30" s="1">
        <f t="shared" si="2"/>
        <v>13.469000000000051</v>
      </c>
      <c r="L30" s="1"/>
      <c r="M30" s="1"/>
      <c r="N30" s="1">
        <v>193.00427441860461</v>
      </c>
      <c r="O30" s="1">
        <v>515.61612558139541</v>
      </c>
      <c r="P30" s="1">
        <f t="shared" si="4"/>
        <v>130.10380000000001</v>
      </c>
      <c r="Q30" s="5">
        <f t="shared" ref="Q30:Q32" si="10">12*P30-O30-N30-F30</f>
        <v>469.08520000000016</v>
      </c>
      <c r="R30" s="5"/>
      <c r="S30" s="1"/>
      <c r="T30" s="1">
        <f t="shared" si="5"/>
        <v>12</v>
      </c>
      <c r="U30" s="1">
        <f t="shared" si="6"/>
        <v>8.3945311359084052</v>
      </c>
      <c r="V30" s="1">
        <v>125.3428</v>
      </c>
      <c r="W30" s="1">
        <v>134.60939999999999</v>
      </c>
      <c r="X30" s="1">
        <v>168.23099999999999</v>
      </c>
      <c r="Y30" s="1">
        <v>93.149000000000001</v>
      </c>
      <c r="Z30" s="1"/>
      <c r="AA30" s="1">
        <f t="shared" si="3"/>
        <v>469.08520000000016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57</v>
      </c>
      <c r="B31" s="1" t="s">
        <v>29</v>
      </c>
      <c r="C31" s="1"/>
      <c r="D31" s="1">
        <v>32.484999999999999</v>
      </c>
      <c r="E31" s="1">
        <v>11.677</v>
      </c>
      <c r="F31" s="1">
        <v>20.632999999999999</v>
      </c>
      <c r="G31" s="6">
        <v>1</v>
      </c>
      <c r="H31" s="1">
        <v>180</v>
      </c>
      <c r="I31" s="1"/>
      <c r="J31" s="1">
        <v>10.91</v>
      </c>
      <c r="K31" s="1">
        <f t="shared" si="2"/>
        <v>0.76699999999999946</v>
      </c>
      <c r="L31" s="1"/>
      <c r="M31" s="1"/>
      <c r="N31" s="1"/>
      <c r="O31" s="1"/>
      <c r="P31" s="1">
        <f t="shared" si="4"/>
        <v>2.3353999999999999</v>
      </c>
      <c r="Q31" s="5">
        <f t="shared" si="10"/>
        <v>7.3917999999999999</v>
      </c>
      <c r="R31" s="5"/>
      <c r="S31" s="1"/>
      <c r="T31" s="1">
        <f t="shared" si="5"/>
        <v>12</v>
      </c>
      <c r="U31" s="1">
        <f t="shared" si="6"/>
        <v>8.8348890982272845</v>
      </c>
      <c r="V31" s="1">
        <v>0.40699999999999997</v>
      </c>
      <c r="W31" s="1">
        <v>0</v>
      </c>
      <c r="X31" s="1">
        <v>-0.1253333333333333</v>
      </c>
      <c r="Y31" s="1">
        <v>0</v>
      </c>
      <c r="Z31" s="1"/>
      <c r="AA31" s="1">
        <f t="shared" si="3"/>
        <v>7.3917999999999999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58</v>
      </c>
      <c r="B32" s="1" t="s">
        <v>29</v>
      </c>
      <c r="C32" s="1">
        <v>394.17099999999999</v>
      </c>
      <c r="D32" s="1">
        <v>1461.098</v>
      </c>
      <c r="E32" s="1">
        <v>1049.2539999999999</v>
      </c>
      <c r="F32" s="1">
        <v>328.03800000000001</v>
      </c>
      <c r="G32" s="6">
        <v>1</v>
      </c>
      <c r="H32" s="1">
        <v>60</v>
      </c>
      <c r="I32" s="1"/>
      <c r="J32" s="1">
        <v>1076.5</v>
      </c>
      <c r="K32" s="1">
        <f t="shared" si="2"/>
        <v>-27.246000000000095</v>
      </c>
      <c r="L32" s="1"/>
      <c r="M32" s="1"/>
      <c r="N32" s="1">
        <v>580.68044496124014</v>
      </c>
      <c r="O32" s="1">
        <v>848.18615503876003</v>
      </c>
      <c r="P32" s="1">
        <f t="shared" si="4"/>
        <v>209.85079999999999</v>
      </c>
      <c r="Q32" s="5">
        <f t="shared" si="10"/>
        <v>761.30499999999984</v>
      </c>
      <c r="R32" s="5"/>
      <c r="S32" s="1"/>
      <c r="T32" s="1">
        <f t="shared" si="5"/>
        <v>12.000000000000002</v>
      </c>
      <c r="U32" s="1">
        <f t="shared" si="6"/>
        <v>8.372160601722749</v>
      </c>
      <c r="V32" s="1">
        <v>212.7362</v>
      </c>
      <c r="W32" s="1">
        <v>227.99039999999999</v>
      </c>
      <c r="X32" s="1">
        <v>243.54433333333341</v>
      </c>
      <c r="Y32" s="1">
        <v>151.3246666666667</v>
      </c>
      <c r="Z32" s="1"/>
      <c r="AA32" s="1">
        <f t="shared" si="3"/>
        <v>761.30499999999984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59</v>
      </c>
      <c r="B33" s="1" t="s">
        <v>29</v>
      </c>
      <c r="C33" s="1">
        <v>4.7960000000000003</v>
      </c>
      <c r="D33" s="1">
        <v>25.148</v>
      </c>
      <c r="E33" s="1">
        <v>17.600999999999999</v>
      </c>
      <c r="F33" s="1">
        <v>5.3540000000000001</v>
      </c>
      <c r="G33" s="6">
        <v>1</v>
      </c>
      <c r="H33" s="1">
        <v>35</v>
      </c>
      <c r="I33" s="1"/>
      <c r="J33" s="1">
        <v>37.9</v>
      </c>
      <c r="K33" s="1">
        <f t="shared" si="2"/>
        <v>-20.298999999999999</v>
      </c>
      <c r="L33" s="1"/>
      <c r="M33" s="1"/>
      <c r="N33" s="1">
        <v>24.141999999999999</v>
      </c>
      <c r="O33" s="1">
        <v>24.180799999999991</v>
      </c>
      <c r="P33" s="1">
        <f t="shared" si="4"/>
        <v>3.5202</v>
      </c>
      <c r="Q33" s="5"/>
      <c r="R33" s="5"/>
      <c r="S33" s="1"/>
      <c r="T33" s="1">
        <f t="shared" si="5"/>
        <v>15.248224532697002</v>
      </c>
      <c r="U33" s="1">
        <f t="shared" si="6"/>
        <v>15.248224532697002</v>
      </c>
      <c r="V33" s="1">
        <v>5.0045999999999999</v>
      </c>
      <c r="W33" s="1">
        <v>4.867</v>
      </c>
      <c r="X33" s="1">
        <v>-0.23666666666666669</v>
      </c>
      <c r="Y33" s="1">
        <v>0</v>
      </c>
      <c r="Z33" s="1"/>
      <c r="AA33" s="1">
        <f t="shared" si="3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60</v>
      </c>
      <c r="B34" s="1" t="s">
        <v>29</v>
      </c>
      <c r="C34" s="1">
        <v>51.331000000000003</v>
      </c>
      <c r="D34" s="1">
        <v>106.889</v>
      </c>
      <c r="E34" s="1">
        <v>107.761</v>
      </c>
      <c r="F34" s="1">
        <v>5.7430000000000003</v>
      </c>
      <c r="G34" s="6">
        <v>1</v>
      </c>
      <c r="H34" s="1">
        <v>30</v>
      </c>
      <c r="I34" s="1"/>
      <c r="J34" s="1">
        <v>118.1</v>
      </c>
      <c r="K34" s="1">
        <f t="shared" si="2"/>
        <v>-10.338999999999999</v>
      </c>
      <c r="L34" s="1"/>
      <c r="M34" s="1"/>
      <c r="N34" s="1">
        <v>97.692732558139355</v>
      </c>
      <c r="O34" s="1">
        <v>73.198467441860629</v>
      </c>
      <c r="P34" s="1">
        <f t="shared" si="4"/>
        <v>21.552199999999999</v>
      </c>
      <c r="Q34" s="5">
        <f t="shared" ref="Q34:Q35" si="11">12*P34-O34-N34-F34</f>
        <v>81.992200000000011</v>
      </c>
      <c r="R34" s="5"/>
      <c r="S34" s="1"/>
      <c r="T34" s="1">
        <f t="shared" si="5"/>
        <v>12</v>
      </c>
      <c r="U34" s="1">
        <f t="shared" si="6"/>
        <v>8.195645920138082</v>
      </c>
      <c r="V34" s="1">
        <v>21.630400000000002</v>
      </c>
      <c r="W34" s="1">
        <v>23.367000000000001</v>
      </c>
      <c r="X34" s="1">
        <v>18.129666666666669</v>
      </c>
      <c r="Y34" s="1">
        <v>17.287666666666649</v>
      </c>
      <c r="Z34" s="1"/>
      <c r="AA34" s="1">
        <f t="shared" si="3"/>
        <v>81.992200000000011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61</v>
      </c>
      <c r="B35" s="1" t="s">
        <v>29</v>
      </c>
      <c r="C35" s="1">
        <v>3.4689999999999999</v>
      </c>
      <c r="D35" s="1">
        <v>778.8</v>
      </c>
      <c r="E35" s="1">
        <v>363.79599999999999</v>
      </c>
      <c r="F35" s="1">
        <v>410.95100000000002</v>
      </c>
      <c r="G35" s="6">
        <v>1</v>
      </c>
      <c r="H35" s="1">
        <v>30</v>
      </c>
      <c r="I35" s="1"/>
      <c r="J35" s="1">
        <v>398.2</v>
      </c>
      <c r="K35" s="1">
        <f t="shared" si="2"/>
        <v>-34.403999999999996</v>
      </c>
      <c r="L35" s="1"/>
      <c r="M35" s="1"/>
      <c r="N35" s="1"/>
      <c r="O35" s="1"/>
      <c r="P35" s="1">
        <f t="shared" si="4"/>
        <v>72.759199999999993</v>
      </c>
      <c r="Q35" s="5">
        <f t="shared" si="11"/>
        <v>462.15939999999989</v>
      </c>
      <c r="R35" s="5"/>
      <c r="S35" s="1"/>
      <c r="T35" s="1">
        <f t="shared" si="5"/>
        <v>12</v>
      </c>
      <c r="U35" s="1">
        <f t="shared" si="6"/>
        <v>5.6480967355331018</v>
      </c>
      <c r="V35" s="1">
        <v>18.869800000000001</v>
      </c>
      <c r="W35" s="1">
        <v>34.999400000000001</v>
      </c>
      <c r="X35" s="1">
        <v>133.017</v>
      </c>
      <c r="Y35" s="1">
        <v>51.640333333333331</v>
      </c>
      <c r="Z35" s="1"/>
      <c r="AA35" s="1">
        <f t="shared" si="3"/>
        <v>462.15939999999989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62</v>
      </c>
      <c r="B36" s="1" t="s">
        <v>29</v>
      </c>
      <c r="C36" s="1">
        <v>-4.0279999999999996</v>
      </c>
      <c r="D36" s="1">
        <v>7.9550000000000001</v>
      </c>
      <c r="E36" s="1">
        <v>-7.95</v>
      </c>
      <c r="F36" s="1">
        <v>3.927</v>
      </c>
      <c r="G36" s="6">
        <v>0</v>
      </c>
      <c r="H36" s="1" t="e">
        <v>#N/A</v>
      </c>
      <c r="I36" s="1"/>
      <c r="J36" s="1"/>
      <c r="K36" s="1">
        <f t="shared" si="2"/>
        <v>-7.95</v>
      </c>
      <c r="L36" s="1"/>
      <c r="M36" s="1"/>
      <c r="N36" s="1"/>
      <c r="O36" s="1"/>
      <c r="P36" s="1">
        <f t="shared" si="4"/>
        <v>-1.59</v>
      </c>
      <c r="Q36" s="5"/>
      <c r="R36" s="5"/>
      <c r="S36" s="1"/>
      <c r="T36" s="1">
        <f t="shared" si="5"/>
        <v>-2.469811320754717</v>
      </c>
      <c r="U36" s="1">
        <f t="shared" si="6"/>
        <v>-2.469811320754717</v>
      </c>
      <c r="V36" s="1">
        <v>2.1118000000000001</v>
      </c>
      <c r="W36" s="1">
        <v>2.8898000000000001</v>
      </c>
      <c r="X36" s="1">
        <v>7.7719999999999994</v>
      </c>
      <c r="Y36" s="1">
        <v>0.20866666666666669</v>
      </c>
      <c r="Z36" s="1"/>
      <c r="AA36" s="1">
        <f t="shared" si="3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63</v>
      </c>
      <c r="B37" s="1" t="s">
        <v>29</v>
      </c>
      <c r="C37" s="1">
        <v>7.8470000000000004</v>
      </c>
      <c r="D37" s="1"/>
      <c r="E37" s="1"/>
      <c r="F37" s="12">
        <v>7.8179999999999996</v>
      </c>
      <c r="G37" s="6">
        <v>0</v>
      </c>
      <c r="H37" s="1">
        <v>40</v>
      </c>
      <c r="I37" s="1"/>
      <c r="J37" s="1">
        <v>9.1</v>
      </c>
      <c r="K37" s="1">
        <f t="shared" si="2"/>
        <v>-9.1</v>
      </c>
      <c r="L37" s="1"/>
      <c r="M37" s="1"/>
      <c r="N37" s="1"/>
      <c r="O37" s="1"/>
      <c r="P37" s="1">
        <f t="shared" si="4"/>
        <v>0</v>
      </c>
      <c r="Q37" s="5"/>
      <c r="R37" s="5"/>
      <c r="S37" s="1"/>
      <c r="T37" s="1" t="e">
        <f t="shared" si="5"/>
        <v>#DIV/0!</v>
      </c>
      <c r="U37" s="1" t="e">
        <f t="shared" si="6"/>
        <v>#DIV/0!</v>
      </c>
      <c r="V37" s="1">
        <v>14.658200000000001</v>
      </c>
      <c r="W37" s="1">
        <v>34.562600000000003</v>
      </c>
      <c r="X37" s="1">
        <v>51.704000000000001</v>
      </c>
      <c r="Y37" s="1">
        <v>0</v>
      </c>
      <c r="Z37" s="11" t="s">
        <v>64</v>
      </c>
      <c r="AA37" s="1">
        <f t="shared" si="3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65</v>
      </c>
      <c r="B38" s="1" t="s">
        <v>29</v>
      </c>
      <c r="C38" s="1">
        <v>630.48900000000003</v>
      </c>
      <c r="D38" s="1">
        <v>1330.5260000000001</v>
      </c>
      <c r="E38" s="1">
        <v>1393.9079999999999</v>
      </c>
      <c r="F38" s="1">
        <v>0.04</v>
      </c>
      <c r="G38" s="6">
        <v>1</v>
      </c>
      <c r="H38" s="1">
        <v>40</v>
      </c>
      <c r="I38" s="1"/>
      <c r="J38" s="1">
        <v>1496.03</v>
      </c>
      <c r="K38" s="1">
        <f t="shared" ref="K38:K69" si="12">E38-J38</f>
        <v>-102.12200000000007</v>
      </c>
      <c r="L38" s="1"/>
      <c r="M38" s="1"/>
      <c r="N38" s="1">
        <v>2608.6533999999988</v>
      </c>
      <c r="O38" s="1">
        <v>4596.1346868217061</v>
      </c>
      <c r="P38" s="1">
        <f t="shared" si="4"/>
        <v>278.78159999999997</v>
      </c>
      <c r="Q38" s="5"/>
      <c r="R38" s="5"/>
      <c r="S38" s="1"/>
      <c r="T38" s="1">
        <f t="shared" si="5"/>
        <v>25.84398714557096</v>
      </c>
      <c r="U38" s="1">
        <f t="shared" si="6"/>
        <v>25.84398714557096</v>
      </c>
      <c r="V38" s="1">
        <v>633.77760000000001</v>
      </c>
      <c r="W38" s="1">
        <v>566.07619999999997</v>
      </c>
      <c r="X38" s="1">
        <v>374.89466666666658</v>
      </c>
      <c r="Y38" s="1">
        <v>501.80866666666662</v>
      </c>
      <c r="Z38" s="1"/>
      <c r="AA38" s="1">
        <f t="shared" ref="AA38:AA69" si="13">Q38*G38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66</v>
      </c>
      <c r="B39" s="1" t="s">
        <v>29</v>
      </c>
      <c r="C39" s="1">
        <v>4.1929999999999996</v>
      </c>
      <c r="D39" s="1">
        <v>16.042000000000002</v>
      </c>
      <c r="E39" s="1">
        <v>8.0939999999999994</v>
      </c>
      <c r="F39" s="1">
        <v>10.782</v>
      </c>
      <c r="G39" s="6">
        <v>1</v>
      </c>
      <c r="H39" s="1">
        <v>35</v>
      </c>
      <c r="I39" s="1"/>
      <c r="J39" s="1">
        <v>7.3</v>
      </c>
      <c r="K39" s="1">
        <f t="shared" si="12"/>
        <v>0.79399999999999959</v>
      </c>
      <c r="L39" s="1"/>
      <c r="M39" s="1"/>
      <c r="N39" s="1"/>
      <c r="O39" s="1"/>
      <c r="P39" s="1">
        <f t="shared" si="4"/>
        <v>1.6187999999999998</v>
      </c>
      <c r="Q39" s="5">
        <f>12*P39-O39-N39-F39</f>
        <v>8.6435999999999957</v>
      </c>
      <c r="R39" s="5"/>
      <c r="S39" s="1"/>
      <c r="T39" s="1">
        <f t="shared" si="5"/>
        <v>11.999999999999998</v>
      </c>
      <c r="U39" s="1">
        <f t="shared" si="6"/>
        <v>6.6604892512972578</v>
      </c>
      <c r="V39" s="1">
        <v>0.82040000000000002</v>
      </c>
      <c r="W39" s="1">
        <v>0.82040000000000002</v>
      </c>
      <c r="X39" s="1">
        <v>0.42466666666666669</v>
      </c>
      <c r="Y39" s="1">
        <v>0</v>
      </c>
      <c r="Z39" s="1"/>
      <c r="AA39" s="1">
        <f t="shared" si="13"/>
        <v>8.6435999999999957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1" t="s">
        <v>29</v>
      </c>
      <c r="C40" s="1">
        <v>19.117000000000001</v>
      </c>
      <c r="D40" s="1">
        <v>20.152999999999999</v>
      </c>
      <c r="E40" s="1">
        <v>9.2379999999999995</v>
      </c>
      <c r="F40" s="1">
        <v>22.888999999999999</v>
      </c>
      <c r="G40" s="6">
        <v>1</v>
      </c>
      <c r="H40" s="1">
        <v>45</v>
      </c>
      <c r="I40" s="1"/>
      <c r="J40" s="1">
        <v>10.4</v>
      </c>
      <c r="K40" s="1">
        <f t="shared" si="12"/>
        <v>-1.1620000000000008</v>
      </c>
      <c r="L40" s="1"/>
      <c r="M40" s="1"/>
      <c r="N40" s="1">
        <v>10</v>
      </c>
      <c r="O40" s="1">
        <v>9.5353000000000101</v>
      </c>
      <c r="P40" s="1">
        <f t="shared" si="4"/>
        <v>1.8475999999999999</v>
      </c>
      <c r="Q40" s="5"/>
      <c r="R40" s="5"/>
      <c r="S40" s="1"/>
      <c r="T40" s="1">
        <f t="shared" si="5"/>
        <v>22.961842390127735</v>
      </c>
      <c r="U40" s="1">
        <f t="shared" si="6"/>
        <v>22.961842390127735</v>
      </c>
      <c r="V40" s="1">
        <v>3.277600000000001</v>
      </c>
      <c r="W40" s="1">
        <v>3.4236</v>
      </c>
      <c r="X40" s="1">
        <v>3.0819999999999999</v>
      </c>
      <c r="Y40" s="1">
        <v>2.8849999999999998</v>
      </c>
      <c r="Z40" s="1"/>
      <c r="AA40" s="1">
        <f t="shared" si="13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68</v>
      </c>
      <c r="B41" s="1" t="s">
        <v>29</v>
      </c>
      <c r="C41" s="1">
        <v>100.267</v>
      </c>
      <c r="D41" s="1">
        <v>60.475000000000001</v>
      </c>
      <c r="E41" s="1">
        <v>28.2</v>
      </c>
      <c r="F41" s="1">
        <v>115.259</v>
      </c>
      <c r="G41" s="6">
        <v>1</v>
      </c>
      <c r="H41" s="1">
        <v>45</v>
      </c>
      <c r="I41" s="1"/>
      <c r="J41" s="1">
        <v>33.6</v>
      </c>
      <c r="K41" s="1">
        <f t="shared" si="12"/>
        <v>-5.4000000000000021</v>
      </c>
      <c r="L41" s="1"/>
      <c r="M41" s="1"/>
      <c r="N41" s="1"/>
      <c r="O41" s="1"/>
      <c r="P41" s="1">
        <f t="shared" si="4"/>
        <v>5.64</v>
      </c>
      <c r="Q41" s="5"/>
      <c r="R41" s="5"/>
      <c r="S41" s="1"/>
      <c r="T41" s="1">
        <f t="shared" si="5"/>
        <v>20.43599290780142</v>
      </c>
      <c r="U41" s="1">
        <f t="shared" si="6"/>
        <v>20.43599290780142</v>
      </c>
      <c r="V41" s="1">
        <v>9.4817999999999998</v>
      </c>
      <c r="W41" s="1">
        <v>10.7432</v>
      </c>
      <c r="X41" s="1">
        <v>14.968666666666669</v>
      </c>
      <c r="Y41" s="1">
        <v>15.978</v>
      </c>
      <c r="Z41" s="1"/>
      <c r="AA41" s="1">
        <f t="shared" si="13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69</v>
      </c>
      <c r="B42" s="1" t="s">
        <v>29</v>
      </c>
      <c r="C42" s="1">
        <v>74.168999999999997</v>
      </c>
      <c r="D42" s="1">
        <v>103.572</v>
      </c>
      <c r="E42" s="1">
        <v>30.863</v>
      </c>
      <c r="F42" s="1">
        <v>134.88999999999999</v>
      </c>
      <c r="G42" s="6">
        <v>1</v>
      </c>
      <c r="H42" s="1">
        <v>45</v>
      </c>
      <c r="I42" s="1"/>
      <c r="J42" s="1">
        <v>37.71</v>
      </c>
      <c r="K42" s="1">
        <f t="shared" si="12"/>
        <v>-6.8470000000000013</v>
      </c>
      <c r="L42" s="1"/>
      <c r="M42" s="1"/>
      <c r="N42" s="1"/>
      <c r="O42" s="1"/>
      <c r="P42" s="1">
        <f t="shared" si="4"/>
        <v>6.1726000000000001</v>
      </c>
      <c r="Q42" s="5"/>
      <c r="R42" s="5"/>
      <c r="S42" s="1"/>
      <c r="T42" s="1">
        <f t="shared" si="5"/>
        <v>21.85302789748242</v>
      </c>
      <c r="U42" s="1">
        <f t="shared" si="6"/>
        <v>21.85302789748242</v>
      </c>
      <c r="V42" s="1">
        <v>5.6494</v>
      </c>
      <c r="W42" s="1">
        <v>8.8073999999999995</v>
      </c>
      <c r="X42" s="1">
        <v>17.705666666666669</v>
      </c>
      <c r="Y42" s="1">
        <v>12.964</v>
      </c>
      <c r="Z42" s="1"/>
      <c r="AA42" s="1">
        <f t="shared" si="13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70</v>
      </c>
      <c r="B43" s="1" t="s">
        <v>33</v>
      </c>
      <c r="C43" s="1">
        <v>33</v>
      </c>
      <c r="D43" s="1">
        <v>71</v>
      </c>
      <c r="E43" s="1">
        <v>55</v>
      </c>
      <c r="F43" s="1">
        <v>34</v>
      </c>
      <c r="G43" s="6">
        <v>0.35</v>
      </c>
      <c r="H43" s="1">
        <v>40</v>
      </c>
      <c r="I43" s="1"/>
      <c r="J43" s="1">
        <v>59</v>
      </c>
      <c r="K43" s="1">
        <f t="shared" si="12"/>
        <v>-4</v>
      </c>
      <c r="L43" s="1"/>
      <c r="M43" s="1"/>
      <c r="N43" s="1"/>
      <c r="O43" s="1">
        <v>77.625581395348817</v>
      </c>
      <c r="P43" s="1">
        <f t="shared" si="4"/>
        <v>11</v>
      </c>
      <c r="Q43" s="5">
        <f t="shared" ref="Q43:Q44" si="14">12*P43-O43-N43-F43</f>
        <v>20.374418604651183</v>
      </c>
      <c r="R43" s="5"/>
      <c r="S43" s="1"/>
      <c r="T43" s="1">
        <f t="shared" si="5"/>
        <v>12</v>
      </c>
      <c r="U43" s="1">
        <f t="shared" si="6"/>
        <v>10.147780126849893</v>
      </c>
      <c r="V43" s="1">
        <v>11.6</v>
      </c>
      <c r="W43" s="1">
        <v>9.1999999999999993</v>
      </c>
      <c r="X43" s="1">
        <v>10.33333333333333</v>
      </c>
      <c r="Y43" s="1">
        <v>9</v>
      </c>
      <c r="Z43" s="1"/>
      <c r="AA43" s="1">
        <f t="shared" si="13"/>
        <v>7.1310465116279138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71</v>
      </c>
      <c r="B44" s="1" t="s">
        <v>33</v>
      </c>
      <c r="C44" s="1">
        <v>2</v>
      </c>
      <c r="D44" s="1">
        <v>1104</v>
      </c>
      <c r="E44" s="1">
        <v>544</v>
      </c>
      <c r="F44" s="1">
        <v>553</v>
      </c>
      <c r="G44" s="6">
        <v>0.4</v>
      </c>
      <c r="H44" s="1">
        <v>45</v>
      </c>
      <c r="I44" s="1"/>
      <c r="J44" s="1">
        <v>562</v>
      </c>
      <c r="K44" s="1">
        <f t="shared" si="12"/>
        <v>-18</v>
      </c>
      <c r="L44" s="1"/>
      <c r="M44" s="1"/>
      <c r="N44" s="1">
        <v>145.39999999999989</v>
      </c>
      <c r="O44" s="1">
        <v>320.04341085271341</v>
      </c>
      <c r="P44" s="1">
        <f t="shared" si="4"/>
        <v>108.8</v>
      </c>
      <c r="Q44" s="5">
        <f t="shared" si="14"/>
        <v>287.1565891472867</v>
      </c>
      <c r="R44" s="5"/>
      <c r="S44" s="1"/>
      <c r="T44" s="1">
        <f t="shared" si="5"/>
        <v>12</v>
      </c>
      <c r="U44" s="1">
        <f t="shared" si="6"/>
        <v>9.3606931144550849</v>
      </c>
      <c r="V44" s="1">
        <v>114.6</v>
      </c>
      <c r="W44" s="1">
        <v>138.6</v>
      </c>
      <c r="X44" s="1">
        <v>186.33333333333329</v>
      </c>
      <c r="Y44" s="1">
        <v>54.666666666666657</v>
      </c>
      <c r="Z44" s="1"/>
      <c r="AA44" s="1">
        <f t="shared" si="13"/>
        <v>114.86263565891468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72</v>
      </c>
      <c r="B45" s="1" t="s">
        <v>33</v>
      </c>
      <c r="C45" s="1">
        <v>67</v>
      </c>
      <c r="D45" s="1">
        <v>2</v>
      </c>
      <c r="E45" s="1">
        <v>58</v>
      </c>
      <c r="F45" s="1">
        <v>4</v>
      </c>
      <c r="G45" s="6">
        <v>0.45</v>
      </c>
      <c r="H45" s="1">
        <v>50</v>
      </c>
      <c r="I45" s="1"/>
      <c r="J45" s="1">
        <v>60</v>
      </c>
      <c r="K45" s="1">
        <f t="shared" si="12"/>
        <v>-2</v>
      </c>
      <c r="L45" s="1"/>
      <c r="M45" s="1"/>
      <c r="N45" s="1"/>
      <c r="O45" s="1">
        <v>58.599999999999987</v>
      </c>
      <c r="P45" s="1">
        <f t="shared" si="4"/>
        <v>11.6</v>
      </c>
      <c r="Q45" s="5">
        <f t="shared" ref="Q45:Q46" si="15">12*P45-O45-N45-F45</f>
        <v>76.599999999999994</v>
      </c>
      <c r="R45" s="5"/>
      <c r="S45" s="1"/>
      <c r="T45" s="1">
        <f t="shared" si="5"/>
        <v>12</v>
      </c>
      <c r="U45" s="1">
        <f t="shared" si="6"/>
        <v>5.3965517241379297</v>
      </c>
      <c r="V45" s="1">
        <v>8.1999999999999993</v>
      </c>
      <c r="W45" s="1">
        <v>5.6</v>
      </c>
      <c r="X45" s="1">
        <v>0</v>
      </c>
      <c r="Y45" s="1">
        <v>14.33333333333333</v>
      </c>
      <c r="Z45" s="1"/>
      <c r="AA45" s="1">
        <f t="shared" si="13"/>
        <v>34.47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73</v>
      </c>
      <c r="B46" s="1" t="s">
        <v>29</v>
      </c>
      <c r="C46" s="1">
        <v>-1.98</v>
      </c>
      <c r="D46" s="1">
        <v>629.89800000000002</v>
      </c>
      <c r="E46" s="1">
        <v>317.29399999999998</v>
      </c>
      <c r="F46" s="1">
        <v>309.608</v>
      </c>
      <c r="G46" s="6">
        <v>1</v>
      </c>
      <c r="H46" s="1">
        <v>45</v>
      </c>
      <c r="I46" s="1"/>
      <c r="J46" s="1">
        <v>309</v>
      </c>
      <c r="K46" s="1">
        <f t="shared" si="12"/>
        <v>8.2939999999999827</v>
      </c>
      <c r="L46" s="1"/>
      <c r="M46" s="1"/>
      <c r="N46" s="1"/>
      <c r="O46" s="1"/>
      <c r="P46" s="1">
        <f t="shared" si="4"/>
        <v>63.458799999999997</v>
      </c>
      <c r="Q46" s="5">
        <f t="shared" si="15"/>
        <v>451.89759999999995</v>
      </c>
      <c r="R46" s="5"/>
      <c r="S46" s="1"/>
      <c r="T46" s="1">
        <f t="shared" si="5"/>
        <v>12</v>
      </c>
      <c r="U46" s="1">
        <f t="shared" si="6"/>
        <v>4.8788820463040592</v>
      </c>
      <c r="V46" s="1">
        <v>6.9816000000000003</v>
      </c>
      <c r="W46" s="1">
        <v>28.730799999999999</v>
      </c>
      <c r="X46" s="1">
        <v>99.577333333333343</v>
      </c>
      <c r="Y46" s="1">
        <v>21.50333333333333</v>
      </c>
      <c r="Z46" s="1"/>
      <c r="AA46" s="1">
        <f t="shared" si="13"/>
        <v>451.89759999999995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74</v>
      </c>
      <c r="B47" s="1" t="s">
        <v>33</v>
      </c>
      <c r="C47" s="1">
        <v>84</v>
      </c>
      <c r="D47" s="1">
        <v>312</v>
      </c>
      <c r="E47" s="1">
        <v>80</v>
      </c>
      <c r="F47" s="1">
        <v>280</v>
      </c>
      <c r="G47" s="6">
        <v>0.35</v>
      </c>
      <c r="H47" s="1">
        <v>40</v>
      </c>
      <c r="I47" s="1"/>
      <c r="J47" s="1">
        <v>89</v>
      </c>
      <c r="K47" s="1">
        <f t="shared" si="12"/>
        <v>-9</v>
      </c>
      <c r="L47" s="1"/>
      <c r="M47" s="1"/>
      <c r="N47" s="1"/>
      <c r="O47" s="1"/>
      <c r="P47" s="1">
        <f t="shared" si="4"/>
        <v>16</v>
      </c>
      <c r="Q47" s="5"/>
      <c r="R47" s="5"/>
      <c r="S47" s="1"/>
      <c r="T47" s="1">
        <f t="shared" si="5"/>
        <v>17.5</v>
      </c>
      <c r="U47" s="1">
        <f t="shared" si="6"/>
        <v>17.5</v>
      </c>
      <c r="V47" s="1">
        <v>26.6</v>
      </c>
      <c r="W47" s="1">
        <v>36</v>
      </c>
      <c r="X47" s="1">
        <v>44.333333333333343</v>
      </c>
      <c r="Y47" s="1">
        <v>-0.33333333333333331</v>
      </c>
      <c r="Z47" s="1"/>
      <c r="AA47" s="1">
        <f t="shared" si="13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75</v>
      </c>
      <c r="B48" s="1" t="s">
        <v>33</v>
      </c>
      <c r="C48" s="1">
        <v>38</v>
      </c>
      <c r="D48" s="1">
        <v>844</v>
      </c>
      <c r="E48" s="1">
        <v>344</v>
      </c>
      <c r="F48" s="1">
        <v>495</v>
      </c>
      <c r="G48" s="6">
        <v>0.4</v>
      </c>
      <c r="H48" s="1">
        <v>40</v>
      </c>
      <c r="I48" s="1"/>
      <c r="J48" s="1">
        <v>357</v>
      </c>
      <c r="K48" s="1">
        <f t="shared" si="12"/>
        <v>-13</v>
      </c>
      <c r="L48" s="1"/>
      <c r="M48" s="1"/>
      <c r="N48" s="1"/>
      <c r="O48" s="1">
        <v>157.30697674418599</v>
      </c>
      <c r="P48" s="1">
        <f t="shared" si="4"/>
        <v>68.8</v>
      </c>
      <c r="Q48" s="5">
        <f>12*P48-O48-N48-F48</f>
        <v>173.29302325581398</v>
      </c>
      <c r="R48" s="5"/>
      <c r="S48" s="1"/>
      <c r="T48" s="1">
        <f t="shared" si="5"/>
        <v>12</v>
      </c>
      <c r="U48" s="1">
        <f t="shared" si="6"/>
        <v>9.4812060573282846</v>
      </c>
      <c r="V48" s="1">
        <v>71.8</v>
      </c>
      <c r="W48" s="1">
        <v>88.4</v>
      </c>
      <c r="X48" s="1">
        <v>113.3333333333333</v>
      </c>
      <c r="Y48" s="1">
        <v>41.333333333333343</v>
      </c>
      <c r="Z48" s="1"/>
      <c r="AA48" s="1">
        <f t="shared" si="13"/>
        <v>69.317209302325594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76</v>
      </c>
      <c r="B49" s="1" t="s">
        <v>33</v>
      </c>
      <c r="C49" s="1">
        <v>19</v>
      </c>
      <c r="D49" s="1">
        <v>1104</v>
      </c>
      <c r="E49" s="1">
        <v>587</v>
      </c>
      <c r="F49" s="1">
        <v>523</v>
      </c>
      <c r="G49" s="6">
        <v>0.4</v>
      </c>
      <c r="H49" s="1">
        <v>45</v>
      </c>
      <c r="I49" s="1"/>
      <c r="J49" s="1">
        <v>588</v>
      </c>
      <c r="K49" s="1">
        <f t="shared" si="12"/>
        <v>-1</v>
      </c>
      <c r="L49" s="1"/>
      <c r="M49" s="1"/>
      <c r="N49" s="1"/>
      <c r="O49" s="1"/>
      <c r="P49" s="1">
        <f t="shared" si="4"/>
        <v>117.4</v>
      </c>
      <c r="Q49" s="5">
        <f t="shared" ref="Q49:Q50" si="16">11*P49-O49-N49-F49</f>
        <v>768.40000000000009</v>
      </c>
      <c r="R49" s="5"/>
      <c r="S49" s="1"/>
      <c r="T49" s="1">
        <f t="shared" si="5"/>
        <v>11</v>
      </c>
      <c r="U49" s="1">
        <f t="shared" si="6"/>
        <v>4.4548551959114135</v>
      </c>
      <c r="V49" s="1">
        <v>40.6</v>
      </c>
      <c r="W49" s="1">
        <v>68.599999999999994</v>
      </c>
      <c r="X49" s="1">
        <v>190.66666666666671</v>
      </c>
      <c r="Y49" s="1">
        <v>66.666666666666671</v>
      </c>
      <c r="Z49" s="1"/>
      <c r="AA49" s="1">
        <f t="shared" si="13"/>
        <v>307.36000000000007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77</v>
      </c>
      <c r="B50" s="1" t="s">
        <v>33</v>
      </c>
      <c r="C50" s="1">
        <v>15</v>
      </c>
      <c r="D50" s="1">
        <v>186</v>
      </c>
      <c r="E50" s="1">
        <v>104</v>
      </c>
      <c r="F50" s="1">
        <v>79</v>
      </c>
      <c r="G50" s="6">
        <v>0.4</v>
      </c>
      <c r="H50" s="1">
        <v>40</v>
      </c>
      <c r="I50" s="1"/>
      <c r="J50" s="1">
        <v>110</v>
      </c>
      <c r="K50" s="1">
        <f t="shared" si="12"/>
        <v>-6</v>
      </c>
      <c r="L50" s="1"/>
      <c r="M50" s="1"/>
      <c r="N50" s="1"/>
      <c r="O50" s="1"/>
      <c r="P50" s="1">
        <f t="shared" si="4"/>
        <v>20.8</v>
      </c>
      <c r="Q50" s="5">
        <f t="shared" si="16"/>
        <v>149.80000000000001</v>
      </c>
      <c r="R50" s="5"/>
      <c r="S50" s="1"/>
      <c r="T50" s="1">
        <f t="shared" si="5"/>
        <v>11</v>
      </c>
      <c r="U50" s="1">
        <f t="shared" si="6"/>
        <v>3.7980769230769229</v>
      </c>
      <c r="V50" s="1">
        <v>4.2</v>
      </c>
      <c r="W50" s="1">
        <v>1</v>
      </c>
      <c r="X50" s="1">
        <v>24</v>
      </c>
      <c r="Y50" s="1">
        <v>6</v>
      </c>
      <c r="Z50" s="1"/>
      <c r="AA50" s="1">
        <f t="shared" si="13"/>
        <v>59.920000000000009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78</v>
      </c>
      <c r="B51" s="1" t="s">
        <v>29</v>
      </c>
      <c r="C51" s="1">
        <v>63.033000000000001</v>
      </c>
      <c r="D51" s="1">
        <v>238.642</v>
      </c>
      <c r="E51" s="1">
        <v>148.01900000000001</v>
      </c>
      <c r="F51" s="1">
        <v>137.09100000000001</v>
      </c>
      <c r="G51" s="6">
        <v>1</v>
      </c>
      <c r="H51" s="1">
        <v>50</v>
      </c>
      <c r="I51" s="1"/>
      <c r="J51" s="1">
        <v>144.1</v>
      </c>
      <c r="K51" s="1">
        <f t="shared" si="12"/>
        <v>3.9190000000000111</v>
      </c>
      <c r="L51" s="1"/>
      <c r="M51" s="1"/>
      <c r="N51" s="1"/>
      <c r="O51" s="1">
        <v>33.997799999999977</v>
      </c>
      <c r="P51" s="1">
        <f t="shared" si="4"/>
        <v>29.6038</v>
      </c>
      <c r="Q51" s="5">
        <f>12*P51-O51-N51-F51</f>
        <v>184.15679999999998</v>
      </c>
      <c r="R51" s="5"/>
      <c r="S51" s="1"/>
      <c r="T51" s="1">
        <f t="shared" si="5"/>
        <v>11.999999999999998</v>
      </c>
      <c r="U51" s="1">
        <f t="shared" si="6"/>
        <v>5.7792850917787577</v>
      </c>
      <c r="V51" s="1">
        <v>21.1936</v>
      </c>
      <c r="W51" s="1">
        <v>22.006799999999998</v>
      </c>
      <c r="X51" s="1">
        <v>34.286333333333332</v>
      </c>
      <c r="Y51" s="1">
        <v>20.370666666666668</v>
      </c>
      <c r="Z51" s="1"/>
      <c r="AA51" s="1">
        <f t="shared" si="13"/>
        <v>184.15679999999998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79</v>
      </c>
      <c r="B52" s="1" t="s">
        <v>29</v>
      </c>
      <c r="C52" s="1">
        <v>313.404</v>
      </c>
      <c r="D52" s="1"/>
      <c r="E52" s="1">
        <v>52.21</v>
      </c>
      <c r="F52" s="1"/>
      <c r="G52" s="6">
        <v>1</v>
      </c>
      <c r="H52" s="1">
        <v>50</v>
      </c>
      <c r="I52" s="1"/>
      <c r="J52" s="1">
        <v>68.900000000000006</v>
      </c>
      <c r="K52" s="1">
        <f t="shared" si="12"/>
        <v>-16.690000000000005</v>
      </c>
      <c r="L52" s="1"/>
      <c r="M52" s="1"/>
      <c r="N52" s="1">
        <v>362.67739999999998</v>
      </c>
      <c r="O52" s="1">
        <v>669.49579999999992</v>
      </c>
      <c r="P52" s="1">
        <f t="shared" si="4"/>
        <v>10.442</v>
      </c>
      <c r="Q52" s="5"/>
      <c r="R52" s="5"/>
      <c r="S52" s="1"/>
      <c r="T52" s="1">
        <f t="shared" si="5"/>
        <v>98.848228308753107</v>
      </c>
      <c r="U52" s="1">
        <f t="shared" si="6"/>
        <v>98.848228308753107</v>
      </c>
      <c r="V52" s="1">
        <v>79.729399999999998</v>
      </c>
      <c r="W52" s="1">
        <v>69.569400000000002</v>
      </c>
      <c r="X52" s="1">
        <v>14.18633333333333</v>
      </c>
      <c r="Y52" s="1">
        <v>71.248666666666665</v>
      </c>
      <c r="Z52" s="1"/>
      <c r="AA52" s="1">
        <f t="shared" si="13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80</v>
      </c>
      <c r="B53" s="1" t="s">
        <v>29</v>
      </c>
      <c r="C53" s="1">
        <v>90.212000000000003</v>
      </c>
      <c r="D53" s="1">
        <v>468.48700000000002</v>
      </c>
      <c r="E53" s="1">
        <v>229.76900000000001</v>
      </c>
      <c r="F53" s="1">
        <v>292.40800000000002</v>
      </c>
      <c r="G53" s="6">
        <v>1</v>
      </c>
      <c r="H53" s="1">
        <v>55</v>
      </c>
      <c r="I53" s="1"/>
      <c r="J53" s="1">
        <v>231.2</v>
      </c>
      <c r="K53" s="1">
        <f t="shared" si="12"/>
        <v>-1.4309999999999832</v>
      </c>
      <c r="L53" s="1"/>
      <c r="M53" s="1"/>
      <c r="N53" s="1"/>
      <c r="O53" s="1">
        <v>240.23518139534889</v>
      </c>
      <c r="P53" s="1">
        <f t="shared" si="4"/>
        <v>45.953800000000001</v>
      </c>
      <c r="Q53" s="5">
        <f t="shared" ref="Q53:Q54" si="17">12*P53-O53-N53-F53</f>
        <v>18.802418604651109</v>
      </c>
      <c r="R53" s="5"/>
      <c r="S53" s="1"/>
      <c r="T53" s="1">
        <f t="shared" si="5"/>
        <v>12</v>
      </c>
      <c r="U53" s="1">
        <f t="shared" si="6"/>
        <v>11.59084083134254</v>
      </c>
      <c r="V53" s="1">
        <v>45.889200000000002</v>
      </c>
      <c r="W53" s="1">
        <v>51.757399999999997</v>
      </c>
      <c r="X53" s="1">
        <v>68.649999999999991</v>
      </c>
      <c r="Y53" s="1">
        <v>31.917999999999999</v>
      </c>
      <c r="Z53" s="1"/>
      <c r="AA53" s="1">
        <f t="shared" si="13"/>
        <v>18.802418604651109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1" t="s">
        <v>81</v>
      </c>
      <c r="B54" s="1" t="s">
        <v>29</v>
      </c>
      <c r="C54" s="1">
        <v>-17.163</v>
      </c>
      <c r="D54" s="1">
        <v>458.43099999999998</v>
      </c>
      <c r="E54" s="1">
        <v>184.001</v>
      </c>
      <c r="F54" s="12">
        <f>256.565+F37</f>
        <v>264.38299999999998</v>
      </c>
      <c r="G54" s="6">
        <v>1</v>
      </c>
      <c r="H54" s="1">
        <v>40</v>
      </c>
      <c r="I54" s="1"/>
      <c r="J54" s="1">
        <v>198.68199999999999</v>
      </c>
      <c r="K54" s="1">
        <f t="shared" si="12"/>
        <v>-14.680999999999983</v>
      </c>
      <c r="L54" s="1"/>
      <c r="M54" s="1"/>
      <c r="N54" s="1"/>
      <c r="O54" s="1"/>
      <c r="P54" s="1">
        <f t="shared" si="4"/>
        <v>36.800200000000004</v>
      </c>
      <c r="Q54" s="5">
        <f t="shared" si="17"/>
        <v>177.21940000000006</v>
      </c>
      <c r="R54" s="5"/>
      <c r="S54" s="1"/>
      <c r="T54" s="1">
        <f t="shared" si="5"/>
        <v>12</v>
      </c>
      <c r="U54" s="1">
        <f t="shared" si="6"/>
        <v>7.1842816071651772</v>
      </c>
      <c r="V54" s="1">
        <v>16.893000000000001</v>
      </c>
      <c r="W54" s="1">
        <v>-4.0999999999999988E-2</v>
      </c>
      <c r="X54" s="1">
        <v>68.072333333333333</v>
      </c>
      <c r="Y54" s="1">
        <v>8.9309999999999992</v>
      </c>
      <c r="Z54" s="11" t="s">
        <v>82</v>
      </c>
      <c r="AA54" s="1">
        <f t="shared" si="13"/>
        <v>177.21940000000006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83</v>
      </c>
      <c r="B55" s="1" t="s">
        <v>33</v>
      </c>
      <c r="C55" s="1">
        <v>127</v>
      </c>
      <c r="D55" s="1">
        <v>121</v>
      </c>
      <c r="E55" s="1">
        <v>102</v>
      </c>
      <c r="F55" s="1">
        <v>16</v>
      </c>
      <c r="G55" s="6">
        <v>0.4</v>
      </c>
      <c r="H55" s="1">
        <v>45</v>
      </c>
      <c r="I55" s="1"/>
      <c r="J55" s="1">
        <v>143</v>
      </c>
      <c r="K55" s="1">
        <f t="shared" si="12"/>
        <v>-41</v>
      </c>
      <c r="L55" s="1"/>
      <c r="M55" s="1"/>
      <c r="N55" s="1">
        <v>282.99147286821699</v>
      </c>
      <c r="O55" s="1">
        <v>442.20852713178277</v>
      </c>
      <c r="P55" s="1">
        <f t="shared" si="4"/>
        <v>20.399999999999999</v>
      </c>
      <c r="Q55" s="5"/>
      <c r="R55" s="5"/>
      <c r="S55" s="1"/>
      <c r="T55" s="1">
        <f t="shared" si="5"/>
        <v>36.333333333333329</v>
      </c>
      <c r="U55" s="1">
        <f t="shared" si="6"/>
        <v>36.333333333333329</v>
      </c>
      <c r="V55" s="1">
        <v>61.4</v>
      </c>
      <c r="W55" s="1">
        <v>54.8</v>
      </c>
      <c r="X55" s="1">
        <v>33.333333333333343</v>
      </c>
      <c r="Y55" s="1">
        <v>45.666666666666657</v>
      </c>
      <c r="Z55" s="1"/>
      <c r="AA55" s="1">
        <f t="shared" si="13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84</v>
      </c>
      <c r="B56" s="1" t="s">
        <v>33</v>
      </c>
      <c r="C56" s="1">
        <v>105</v>
      </c>
      <c r="D56" s="1">
        <v>7</v>
      </c>
      <c r="E56" s="1">
        <v>76</v>
      </c>
      <c r="F56" s="1">
        <v>14</v>
      </c>
      <c r="G56" s="6">
        <v>0.35</v>
      </c>
      <c r="H56" s="1">
        <v>40</v>
      </c>
      <c r="I56" s="1"/>
      <c r="J56" s="1">
        <v>78</v>
      </c>
      <c r="K56" s="1">
        <f t="shared" si="12"/>
        <v>-2</v>
      </c>
      <c r="L56" s="1"/>
      <c r="M56" s="1"/>
      <c r="N56" s="1"/>
      <c r="O56" s="1">
        <v>117.8</v>
      </c>
      <c r="P56" s="1">
        <f t="shared" si="4"/>
        <v>15.2</v>
      </c>
      <c r="Q56" s="5">
        <f>12*P56-O56-N56-F56</f>
        <v>50.59999999999998</v>
      </c>
      <c r="R56" s="5"/>
      <c r="S56" s="1"/>
      <c r="T56" s="1">
        <f t="shared" si="5"/>
        <v>11.999999999999998</v>
      </c>
      <c r="U56" s="1">
        <f t="shared" si="6"/>
        <v>8.6710526315789487</v>
      </c>
      <c r="V56" s="1">
        <v>14.4</v>
      </c>
      <c r="W56" s="1">
        <v>8.6</v>
      </c>
      <c r="X56" s="1">
        <v>8.3333333333333339</v>
      </c>
      <c r="Y56" s="1">
        <v>21</v>
      </c>
      <c r="Z56" s="1"/>
      <c r="AA56" s="1">
        <f t="shared" si="13"/>
        <v>17.70999999999999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85</v>
      </c>
      <c r="B57" s="1" t="s">
        <v>33</v>
      </c>
      <c r="C57" s="1">
        <v>57</v>
      </c>
      <c r="D57" s="1"/>
      <c r="E57" s="1">
        <v>2</v>
      </c>
      <c r="F57" s="1">
        <v>54</v>
      </c>
      <c r="G57" s="6">
        <v>0</v>
      </c>
      <c r="H57" s="1">
        <v>60</v>
      </c>
      <c r="I57" s="1"/>
      <c r="J57" s="1">
        <v>2</v>
      </c>
      <c r="K57" s="1">
        <f t="shared" si="12"/>
        <v>0</v>
      </c>
      <c r="L57" s="1"/>
      <c r="M57" s="1"/>
      <c r="N57" s="1"/>
      <c r="O57" s="1"/>
      <c r="P57" s="1">
        <f t="shared" si="4"/>
        <v>0.4</v>
      </c>
      <c r="Q57" s="5"/>
      <c r="R57" s="5"/>
      <c r="S57" s="1"/>
      <c r="T57" s="1">
        <f t="shared" si="5"/>
        <v>135</v>
      </c>
      <c r="U57" s="1">
        <f t="shared" si="6"/>
        <v>135</v>
      </c>
      <c r="V57" s="1">
        <v>0.2</v>
      </c>
      <c r="W57" s="1">
        <v>0.4</v>
      </c>
      <c r="X57" s="1">
        <v>1</v>
      </c>
      <c r="Y57" s="1">
        <v>1</v>
      </c>
      <c r="Z57" s="1" t="s">
        <v>38</v>
      </c>
      <c r="AA57" s="1">
        <f t="shared" si="13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86</v>
      </c>
      <c r="B58" s="1" t="s">
        <v>33</v>
      </c>
      <c r="C58" s="1">
        <v>61</v>
      </c>
      <c r="D58" s="1">
        <v>120</v>
      </c>
      <c r="E58" s="1">
        <v>70</v>
      </c>
      <c r="F58" s="1">
        <v>54</v>
      </c>
      <c r="G58" s="6">
        <v>0.4</v>
      </c>
      <c r="H58" s="1">
        <v>40</v>
      </c>
      <c r="I58" s="1"/>
      <c r="J58" s="1">
        <v>74</v>
      </c>
      <c r="K58" s="1">
        <f t="shared" si="12"/>
        <v>-4</v>
      </c>
      <c r="L58" s="1"/>
      <c r="M58" s="1"/>
      <c r="N58" s="1"/>
      <c r="O58" s="1"/>
      <c r="P58" s="1">
        <f t="shared" si="4"/>
        <v>14</v>
      </c>
      <c r="Q58" s="5">
        <f>11*P58-O58-N58-F58</f>
        <v>100</v>
      </c>
      <c r="R58" s="5"/>
      <c r="S58" s="1"/>
      <c r="T58" s="1">
        <f t="shared" si="5"/>
        <v>11</v>
      </c>
      <c r="U58" s="1">
        <f t="shared" si="6"/>
        <v>3.8571428571428572</v>
      </c>
      <c r="V58" s="1">
        <v>7.8</v>
      </c>
      <c r="W58" s="1">
        <v>4.5999999999999996</v>
      </c>
      <c r="X58" s="1">
        <v>20.333333333333329</v>
      </c>
      <c r="Y58" s="1">
        <v>0.66666666666666663</v>
      </c>
      <c r="Z58" s="1"/>
      <c r="AA58" s="1">
        <f t="shared" si="13"/>
        <v>40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87</v>
      </c>
      <c r="B59" s="1" t="s">
        <v>29</v>
      </c>
      <c r="C59" s="1">
        <v>9.23</v>
      </c>
      <c r="D59" s="1">
        <v>21.51</v>
      </c>
      <c r="E59" s="1">
        <v>11.385</v>
      </c>
      <c r="F59" s="1">
        <v>17.119</v>
      </c>
      <c r="G59" s="6">
        <v>1</v>
      </c>
      <c r="H59" s="1">
        <v>40</v>
      </c>
      <c r="I59" s="1"/>
      <c r="J59" s="1">
        <v>10.1</v>
      </c>
      <c r="K59" s="1">
        <f t="shared" si="12"/>
        <v>1.2850000000000001</v>
      </c>
      <c r="L59" s="1"/>
      <c r="M59" s="1"/>
      <c r="N59" s="1"/>
      <c r="O59" s="1"/>
      <c r="P59" s="1">
        <f t="shared" si="4"/>
        <v>2.2770000000000001</v>
      </c>
      <c r="Q59" s="5">
        <f>12*P59-O59-N59-F59</f>
        <v>10.205000000000002</v>
      </c>
      <c r="R59" s="5"/>
      <c r="S59" s="1"/>
      <c r="T59" s="1">
        <f t="shared" si="5"/>
        <v>12</v>
      </c>
      <c r="U59" s="1">
        <f t="shared" si="6"/>
        <v>7.5182257356170394</v>
      </c>
      <c r="V59" s="1">
        <v>1.8728</v>
      </c>
      <c r="W59" s="1">
        <v>1.7285999999999999</v>
      </c>
      <c r="X59" s="1">
        <v>3.363666666666667</v>
      </c>
      <c r="Y59" s="1">
        <v>1.940666666666667</v>
      </c>
      <c r="Z59" s="1"/>
      <c r="AA59" s="1">
        <f t="shared" si="13"/>
        <v>10.205000000000002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88</v>
      </c>
      <c r="B60" s="1" t="s">
        <v>33</v>
      </c>
      <c r="C60" s="1">
        <v>8</v>
      </c>
      <c r="D60" s="1">
        <v>32</v>
      </c>
      <c r="E60" s="1">
        <v>11</v>
      </c>
      <c r="F60" s="1">
        <v>17</v>
      </c>
      <c r="G60" s="6">
        <v>0.35</v>
      </c>
      <c r="H60" s="1">
        <v>35</v>
      </c>
      <c r="I60" s="1"/>
      <c r="J60" s="1">
        <v>11</v>
      </c>
      <c r="K60" s="1">
        <f t="shared" si="12"/>
        <v>0</v>
      </c>
      <c r="L60" s="1"/>
      <c r="M60" s="1"/>
      <c r="N60" s="1">
        <v>18.2</v>
      </c>
      <c r="O60" s="1"/>
      <c r="P60" s="1">
        <f t="shared" si="4"/>
        <v>2.2000000000000002</v>
      </c>
      <c r="Q60" s="5"/>
      <c r="R60" s="5"/>
      <c r="S60" s="1"/>
      <c r="T60" s="1">
        <f t="shared" si="5"/>
        <v>16</v>
      </c>
      <c r="U60" s="1">
        <f t="shared" si="6"/>
        <v>16</v>
      </c>
      <c r="V60" s="1">
        <v>2.4</v>
      </c>
      <c r="W60" s="1">
        <v>3.8</v>
      </c>
      <c r="X60" s="1">
        <v>2.333333333333333</v>
      </c>
      <c r="Y60" s="1">
        <v>3</v>
      </c>
      <c r="Z60" s="1"/>
      <c r="AA60" s="1">
        <f t="shared" si="13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89</v>
      </c>
      <c r="B61" s="1" t="s">
        <v>33</v>
      </c>
      <c r="C61" s="1">
        <v>9</v>
      </c>
      <c r="D61" s="1">
        <v>12</v>
      </c>
      <c r="E61" s="1">
        <v>7</v>
      </c>
      <c r="F61" s="1">
        <v>4</v>
      </c>
      <c r="G61" s="6">
        <v>0.28000000000000003</v>
      </c>
      <c r="H61" s="1">
        <v>45</v>
      </c>
      <c r="I61" s="1"/>
      <c r="J61" s="1">
        <v>14</v>
      </c>
      <c r="K61" s="1">
        <f t="shared" si="12"/>
        <v>-7</v>
      </c>
      <c r="L61" s="1"/>
      <c r="M61" s="1"/>
      <c r="N61" s="1">
        <v>35.799999999999997</v>
      </c>
      <c r="O61" s="1">
        <v>71.600000000000009</v>
      </c>
      <c r="P61" s="1">
        <f t="shared" si="4"/>
        <v>1.4</v>
      </c>
      <c r="Q61" s="5"/>
      <c r="R61" s="5"/>
      <c r="S61" s="1"/>
      <c r="T61" s="1">
        <f t="shared" si="5"/>
        <v>79.571428571428584</v>
      </c>
      <c r="U61" s="1">
        <f t="shared" si="6"/>
        <v>79.571428571428584</v>
      </c>
      <c r="V61" s="1">
        <v>8.8000000000000007</v>
      </c>
      <c r="W61" s="1">
        <v>7.8</v>
      </c>
      <c r="X61" s="1">
        <v>-0.66666666666666663</v>
      </c>
      <c r="Y61" s="1">
        <v>0</v>
      </c>
      <c r="Z61" s="1"/>
      <c r="AA61" s="1">
        <f t="shared" si="13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90</v>
      </c>
      <c r="B62" s="1" t="s">
        <v>29</v>
      </c>
      <c r="C62" s="1">
        <v>-9.4E-2</v>
      </c>
      <c r="D62" s="1">
        <v>1.3939999999999999</v>
      </c>
      <c r="E62" s="1">
        <v>-2.58</v>
      </c>
      <c r="F62" s="1">
        <v>1.3</v>
      </c>
      <c r="G62" s="6">
        <v>0</v>
      </c>
      <c r="H62" s="1" t="e">
        <v>#N/A</v>
      </c>
      <c r="I62" s="1"/>
      <c r="J62" s="1"/>
      <c r="K62" s="1">
        <f t="shared" si="12"/>
        <v>-2.58</v>
      </c>
      <c r="L62" s="1"/>
      <c r="M62" s="1"/>
      <c r="N62" s="1"/>
      <c r="O62" s="1"/>
      <c r="P62" s="1">
        <f t="shared" si="4"/>
        <v>-0.51600000000000001</v>
      </c>
      <c r="Q62" s="5"/>
      <c r="R62" s="5"/>
      <c r="S62" s="1"/>
      <c r="T62" s="1">
        <f t="shared" si="5"/>
        <v>-2.5193798449612403</v>
      </c>
      <c r="U62" s="1">
        <f t="shared" si="6"/>
        <v>-2.5193798449612403</v>
      </c>
      <c r="V62" s="1">
        <v>9.969199999999999</v>
      </c>
      <c r="W62" s="1">
        <v>10.0792</v>
      </c>
      <c r="X62" s="1">
        <v>0</v>
      </c>
      <c r="Y62" s="1">
        <v>0</v>
      </c>
      <c r="Z62" s="1"/>
      <c r="AA62" s="1">
        <f t="shared" si="13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91</v>
      </c>
      <c r="B63" s="1" t="s">
        <v>33</v>
      </c>
      <c r="C63" s="1">
        <v>9</v>
      </c>
      <c r="D63" s="1"/>
      <c r="E63" s="1">
        <v>-2</v>
      </c>
      <c r="F63" s="1"/>
      <c r="G63" s="6">
        <v>0.28000000000000003</v>
      </c>
      <c r="H63" s="1">
        <v>45</v>
      </c>
      <c r="I63" s="1"/>
      <c r="J63" s="1">
        <v>14</v>
      </c>
      <c r="K63" s="1">
        <f t="shared" si="12"/>
        <v>-16</v>
      </c>
      <c r="L63" s="1"/>
      <c r="M63" s="1"/>
      <c r="N63" s="1">
        <v>19.2</v>
      </c>
      <c r="O63" s="1">
        <v>21.6</v>
      </c>
      <c r="P63" s="1">
        <f t="shared" si="4"/>
        <v>-0.4</v>
      </c>
      <c r="Q63" s="5"/>
      <c r="R63" s="5"/>
      <c r="S63" s="1"/>
      <c r="T63" s="1">
        <f t="shared" si="5"/>
        <v>-101.99999999999999</v>
      </c>
      <c r="U63" s="1">
        <f t="shared" si="6"/>
        <v>-101.99999999999999</v>
      </c>
      <c r="V63" s="1">
        <v>3.6</v>
      </c>
      <c r="W63" s="1">
        <v>3.6</v>
      </c>
      <c r="X63" s="1">
        <v>0</v>
      </c>
      <c r="Y63" s="1">
        <v>3.666666666666667</v>
      </c>
      <c r="Z63" s="1"/>
      <c r="AA63" s="1">
        <f t="shared" si="13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92</v>
      </c>
      <c r="B64" s="1" t="s">
        <v>29</v>
      </c>
      <c r="C64" s="1">
        <v>-0.32</v>
      </c>
      <c r="D64" s="1">
        <v>139.66</v>
      </c>
      <c r="E64" s="1">
        <v>129.39500000000001</v>
      </c>
      <c r="F64" s="1">
        <v>9.9450000000000003</v>
      </c>
      <c r="G64" s="6">
        <v>1</v>
      </c>
      <c r="H64" s="1">
        <v>50</v>
      </c>
      <c r="I64" s="1"/>
      <c r="J64" s="1">
        <v>160</v>
      </c>
      <c r="K64" s="1">
        <f t="shared" si="12"/>
        <v>-30.60499999999999</v>
      </c>
      <c r="L64" s="1"/>
      <c r="M64" s="1"/>
      <c r="N64" s="1"/>
      <c r="O64" s="1"/>
      <c r="P64" s="1">
        <f t="shared" si="4"/>
        <v>25.879000000000001</v>
      </c>
      <c r="Q64" s="5">
        <f>7*P64-O64-N64-F64</f>
        <v>171.20800000000003</v>
      </c>
      <c r="R64" s="5"/>
      <c r="S64" s="1"/>
      <c r="T64" s="1">
        <f t="shared" si="5"/>
        <v>7</v>
      </c>
      <c r="U64" s="1">
        <f t="shared" si="6"/>
        <v>0.3842884191815758</v>
      </c>
      <c r="V64" s="1">
        <v>3.7502</v>
      </c>
      <c r="W64" s="1">
        <v>3.9376000000000002</v>
      </c>
      <c r="X64" s="1">
        <v>18.978333333333339</v>
      </c>
      <c r="Y64" s="1">
        <v>2.7120000000000002</v>
      </c>
      <c r="Z64" s="1"/>
      <c r="AA64" s="1">
        <f t="shared" si="13"/>
        <v>171.20800000000003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93</v>
      </c>
      <c r="B65" s="1" t="s">
        <v>29</v>
      </c>
      <c r="C65" s="1">
        <v>37.527999999999999</v>
      </c>
      <c r="D65" s="1">
        <v>76.819999999999993</v>
      </c>
      <c r="E65" s="1">
        <v>52.901000000000003</v>
      </c>
      <c r="F65" s="1">
        <v>56.296999999999997</v>
      </c>
      <c r="G65" s="6">
        <v>1</v>
      </c>
      <c r="H65" s="1">
        <v>50</v>
      </c>
      <c r="I65" s="1"/>
      <c r="J65" s="1">
        <v>52.1</v>
      </c>
      <c r="K65" s="1">
        <f t="shared" si="12"/>
        <v>0.80100000000000193</v>
      </c>
      <c r="L65" s="1"/>
      <c r="M65" s="1"/>
      <c r="N65" s="1"/>
      <c r="O65" s="1"/>
      <c r="P65" s="1">
        <f t="shared" si="4"/>
        <v>10.580200000000001</v>
      </c>
      <c r="Q65" s="5">
        <f>12*P65-O65-N65-F65</f>
        <v>70.66540000000002</v>
      </c>
      <c r="R65" s="5"/>
      <c r="S65" s="1"/>
      <c r="T65" s="1">
        <f t="shared" si="5"/>
        <v>12</v>
      </c>
      <c r="U65" s="1">
        <f t="shared" si="6"/>
        <v>5.3209769191508656</v>
      </c>
      <c r="V65" s="1">
        <v>5.8849999999999998</v>
      </c>
      <c r="W65" s="1">
        <v>1.7831999999999999</v>
      </c>
      <c r="X65" s="1">
        <v>9.8786666666666658</v>
      </c>
      <c r="Y65" s="1">
        <v>5.9480000000000004</v>
      </c>
      <c r="Z65" s="1"/>
      <c r="AA65" s="1">
        <f t="shared" si="13"/>
        <v>70.66540000000002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94</v>
      </c>
      <c r="B66" s="1" t="s">
        <v>33</v>
      </c>
      <c r="C66" s="1">
        <v>7</v>
      </c>
      <c r="D66" s="1">
        <v>840</v>
      </c>
      <c r="E66" s="1">
        <v>344</v>
      </c>
      <c r="F66" s="1">
        <v>496</v>
      </c>
      <c r="G66" s="6">
        <v>0.4</v>
      </c>
      <c r="H66" s="1">
        <v>40</v>
      </c>
      <c r="I66" s="1"/>
      <c r="J66" s="1">
        <v>351</v>
      </c>
      <c r="K66" s="1">
        <f t="shared" si="12"/>
        <v>-7</v>
      </c>
      <c r="L66" s="1"/>
      <c r="M66" s="1"/>
      <c r="N66" s="1"/>
      <c r="O66" s="1"/>
      <c r="P66" s="1">
        <f t="shared" si="4"/>
        <v>68.8</v>
      </c>
      <c r="Q66" s="5">
        <f>12*P66-O66-N66-F66</f>
        <v>329.59999999999991</v>
      </c>
      <c r="R66" s="5"/>
      <c r="S66" s="1"/>
      <c r="T66" s="1">
        <f t="shared" si="5"/>
        <v>12</v>
      </c>
      <c r="U66" s="1">
        <f t="shared" si="6"/>
        <v>7.2093023255813957</v>
      </c>
      <c r="V66" s="1">
        <v>14.8</v>
      </c>
      <c r="W66" s="1">
        <v>26.4</v>
      </c>
      <c r="X66" s="1">
        <v>137</v>
      </c>
      <c r="Y66" s="1">
        <v>28.666666666666671</v>
      </c>
      <c r="Z66" s="1"/>
      <c r="AA66" s="1">
        <f t="shared" si="13"/>
        <v>131.83999999999997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95</v>
      </c>
      <c r="B67" s="1" t="s">
        <v>33</v>
      </c>
      <c r="C67" s="1">
        <v>5</v>
      </c>
      <c r="D67" s="1">
        <v>392</v>
      </c>
      <c r="E67" s="1">
        <v>235</v>
      </c>
      <c r="F67" s="1">
        <v>159</v>
      </c>
      <c r="G67" s="6">
        <v>0.4</v>
      </c>
      <c r="H67" s="1">
        <v>40</v>
      </c>
      <c r="I67" s="1"/>
      <c r="J67" s="1">
        <v>244</v>
      </c>
      <c r="K67" s="1">
        <f t="shared" si="12"/>
        <v>-9</v>
      </c>
      <c r="L67" s="1"/>
      <c r="M67" s="1"/>
      <c r="N67" s="1"/>
      <c r="O67" s="1"/>
      <c r="P67" s="1">
        <f t="shared" si="4"/>
        <v>47</v>
      </c>
      <c r="Q67" s="5">
        <f>10*P67-O67-N67-F67</f>
        <v>311</v>
      </c>
      <c r="R67" s="5"/>
      <c r="S67" s="1"/>
      <c r="T67" s="1">
        <f t="shared" si="5"/>
        <v>10</v>
      </c>
      <c r="U67" s="1">
        <f t="shared" si="6"/>
        <v>3.3829787234042552</v>
      </c>
      <c r="V67" s="1">
        <v>19.600000000000001</v>
      </c>
      <c r="W67" s="1">
        <v>13.2</v>
      </c>
      <c r="X67" s="1">
        <v>65.666666666666671</v>
      </c>
      <c r="Y67" s="1">
        <v>23.666666666666671</v>
      </c>
      <c r="Z67" s="1"/>
      <c r="AA67" s="1">
        <f t="shared" si="13"/>
        <v>124.4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96</v>
      </c>
      <c r="B68" s="1" t="s">
        <v>33</v>
      </c>
      <c r="C68" s="1">
        <v>37</v>
      </c>
      <c r="D68" s="1"/>
      <c r="E68" s="1"/>
      <c r="F68" s="1"/>
      <c r="G68" s="6">
        <v>0</v>
      </c>
      <c r="H68" s="1">
        <v>50</v>
      </c>
      <c r="I68" s="1"/>
      <c r="J68" s="1">
        <v>13</v>
      </c>
      <c r="K68" s="1">
        <f t="shared" si="12"/>
        <v>-13</v>
      </c>
      <c r="L68" s="1"/>
      <c r="M68" s="1"/>
      <c r="N68" s="1"/>
      <c r="O68" s="1"/>
      <c r="P68" s="1">
        <f t="shared" si="4"/>
        <v>0</v>
      </c>
      <c r="Q68" s="5"/>
      <c r="R68" s="5"/>
      <c r="S68" s="1"/>
      <c r="T68" s="1" t="e">
        <f t="shared" si="5"/>
        <v>#DIV/0!</v>
      </c>
      <c r="U68" s="1" t="e">
        <f t="shared" si="6"/>
        <v>#DIV/0!</v>
      </c>
      <c r="V68" s="1">
        <v>0</v>
      </c>
      <c r="W68" s="1">
        <v>0</v>
      </c>
      <c r="X68" s="1">
        <v>1.333333333333333</v>
      </c>
      <c r="Y68" s="1">
        <v>4.666666666666667</v>
      </c>
      <c r="Z68" s="1"/>
      <c r="AA68" s="1">
        <f t="shared" si="13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97</v>
      </c>
      <c r="B69" s="1" t="s">
        <v>33</v>
      </c>
      <c r="C69" s="1">
        <v>4</v>
      </c>
      <c r="D69" s="1">
        <v>12</v>
      </c>
      <c r="E69" s="1">
        <v>8</v>
      </c>
      <c r="F69" s="1">
        <v>4</v>
      </c>
      <c r="G69" s="6">
        <v>0.4</v>
      </c>
      <c r="H69" s="1">
        <v>40</v>
      </c>
      <c r="I69" s="1"/>
      <c r="J69" s="1">
        <v>19</v>
      </c>
      <c r="K69" s="1">
        <f t="shared" si="12"/>
        <v>-11</v>
      </c>
      <c r="L69" s="1"/>
      <c r="M69" s="1"/>
      <c r="N69" s="1">
        <v>10</v>
      </c>
      <c r="O69" s="1">
        <v>27.8</v>
      </c>
      <c r="P69" s="1">
        <f t="shared" si="4"/>
        <v>1.6</v>
      </c>
      <c r="Q69" s="5"/>
      <c r="R69" s="5"/>
      <c r="S69" s="1"/>
      <c r="T69" s="1">
        <f t="shared" si="5"/>
        <v>26.124999999999996</v>
      </c>
      <c r="U69" s="1">
        <f t="shared" si="6"/>
        <v>26.124999999999996</v>
      </c>
      <c r="V69" s="1">
        <v>3.6</v>
      </c>
      <c r="W69" s="1">
        <v>3.2</v>
      </c>
      <c r="X69" s="1">
        <v>-0.33333333333333331</v>
      </c>
      <c r="Y69" s="1">
        <v>2.333333333333333</v>
      </c>
      <c r="Z69" s="1"/>
      <c r="AA69" s="1">
        <f t="shared" si="13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98</v>
      </c>
      <c r="B70" s="1" t="s">
        <v>29</v>
      </c>
      <c r="C70" s="1">
        <v>58.345999999999997</v>
      </c>
      <c r="D70" s="1">
        <v>82.935000000000002</v>
      </c>
      <c r="E70" s="1">
        <v>74.694000000000003</v>
      </c>
      <c r="F70" s="1">
        <v>48.701000000000001</v>
      </c>
      <c r="G70" s="6">
        <v>1</v>
      </c>
      <c r="H70" s="1">
        <v>40</v>
      </c>
      <c r="I70" s="1"/>
      <c r="J70" s="1">
        <v>69.900000000000006</v>
      </c>
      <c r="K70" s="1">
        <f t="shared" ref="K70:K80" si="18">E70-J70</f>
        <v>4.7939999999999969</v>
      </c>
      <c r="L70" s="1"/>
      <c r="M70" s="1"/>
      <c r="N70" s="1">
        <v>25.911858139534878</v>
      </c>
      <c r="O70" s="1">
        <v>82.548141860465137</v>
      </c>
      <c r="P70" s="1">
        <f t="shared" si="4"/>
        <v>14.938800000000001</v>
      </c>
      <c r="Q70" s="5">
        <f t="shared" ref="Q70:Q71" si="19">12*P70-O70-N70-F70</f>
        <v>22.104599999999998</v>
      </c>
      <c r="R70" s="5"/>
      <c r="S70" s="1"/>
      <c r="T70" s="1">
        <f t="shared" si="5"/>
        <v>12</v>
      </c>
      <c r="U70" s="1">
        <f t="shared" si="6"/>
        <v>10.520322917503414</v>
      </c>
      <c r="V70" s="1">
        <v>16.844000000000001</v>
      </c>
      <c r="W70" s="1">
        <v>22.3322</v>
      </c>
      <c r="X70" s="1">
        <v>21.856999999999999</v>
      </c>
      <c r="Y70" s="1">
        <v>15.452999999999999</v>
      </c>
      <c r="Z70" s="1"/>
      <c r="AA70" s="1">
        <f t="shared" ref="AA70:AA81" si="20">Q70*G70</f>
        <v>22.104599999999998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99</v>
      </c>
      <c r="B71" s="1" t="s">
        <v>29</v>
      </c>
      <c r="C71" s="1">
        <v>32.204999999999998</v>
      </c>
      <c r="D71" s="1">
        <v>63.530999999999999</v>
      </c>
      <c r="E71" s="1">
        <v>37.241999999999997</v>
      </c>
      <c r="F71" s="1">
        <v>47.076999999999998</v>
      </c>
      <c r="G71" s="6">
        <v>1</v>
      </c>
      <c r="H71" s="1">
        <v>40</v>
      </c>
      <c r="I71" s="1"/>
      <c r="J71" s="1">
        <v>37</v>
      </c>
      <c r="K71" s="1">
        <f t="shared" si="18"/>
        <v>0.24199999999999733</v>
      </c>
      <c r="L71" s="1"/>
      <c r="M71" s="1"/>
      <c r="N71" s="1"/>
      <c r="O71" s="1">
        <v>26.277599999999989</v>
      </c>
      <c r="P71" s="1">
        <f t="shared" ref="P71:P80" si="21">E71/5</f>
        <v>7.4483999999999995</v>
      </c>
      <c r="Q71" s="5">
        <f t="shared" si="19"/>
        <v>16.026200000000003</v>
      </c>
      <c r="R71" s="5"/>
      <c r="S71" s="1"/>
      <c r="T71" s="1">
        <f t="shared" ref="T71:T81" si="22">(F71+N71+O71+Q71)/P71</f>
        <v>12</v>
      </c>
      <c r="U71" s="1">
        <f t="shared" ref="U71:U81" si="23">(F71+N71+O71)/P71</f>
        <v>9.8483701197572628</v>
      </c>
      <c r="V71" s="1">
        <v>7.4891999999999994</v>
      </c>
      <c r="W71" s="1">
        <v>8.1207999999999991</v>
      </c>
      <c r="X71" s="1">
        <v>8.895999999999999</v>
      </c>
      <c r="Y71" s="1">
        <v>6.9960000000000004</v>
      </c>
      <c r="Z71" s="1"/>
      <c r="AA71" s="1">
        <f t="shared" si="20"/>
        <v>16.026200000000003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100</v>
      </c>
      <c r="B72" s="1" t="s">
        <v>33</v>
      </c>
      <c r="C72" s="1">
        <v>13</v>
      </c>
      <c r="D72" s="1"/>
      <c r="E72" s="1"/>
      <c r="F72" s="1"/>
      <c r="G72" s="6">
        <v>0</v>
      </c>
      <c r="H72" s="1" t="e">
        <v>#N/A</v>
      </c>
      <c r="I72" s="1"/>
      <c r="J72" s="1">
        <v>13</v>
      </c>
      <c r="K72" s="1">
        <f t="shared" si="18"/>
        <v>-13</v>
      </c>
      <c r="L72" s="1"/>
      <c r="M72" s="1"/>
      <c r="N72" s="1"/>
      <c r="O72" s="1"/>
      <c r="P72" s="1">
        <f t="shared" si="21"/>
        <v>0</v>
      </c>
      <c r="Q72" s="5"/>
      <c r="R72" s="5"/>
      <c r="S72" s="1"/>
      <c r="T72" s="1" t="e">
        <f t="shared" si="22"/>
        <v>#DIV/0!</v>
      </c>
      <c r="U72" s="1" t="e">
        <f t="shared" si="23"/>
        <v>#DIV/0!</v>
      </c>
      <c r="V72" s="1">
        <v>0</v>
      </c>
      <c r="W72" s="1">
        <v>0</v>
      </c>
      <c r="X72" s="1">
        <v>2.333333333333333</v>
      </c>
      <c r="Y72" s="1">
        <v>0</v>
      </c>
      <c r="Z72" s="1"/>
      <c r="AA72" s="1">
        <f t="shared" si="20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101</v>
      </c>
      <c r="B73" s="1" t="s">
        <v>29</v>
      </c>
      <c r="C73" s="1">
        <v>9.6050000000000004</v>
      </c>
      <c r="D73" s="1"/>
      <c r="E73" s="1"/>
      <c r="F73" s="1"/>
      <c r="G73" s="6">
        <v>0</v>
      </c>
      <c r="H73" s="1" t="e">
        <v>#N/A</v>
      </c>
      <c r="I73" s="1"/>
      <c r="J73" s="1">
        <v>9.9</v>
      </c>
      <c r="K73" s="1">
        <f t="shared" si="18"/>
        <v>-9.9</v>
      </c>
      <c r="L73" s="1"/>
      <c r="M73" s="1"/>
      <c r="N73" s="1"/>
      <c r="O73" s="1"/>
      <c r="P73" s="1">
        <f t="shared" si="21"/>
        <v>0</v>
      </c>
      <c r="Q73" s="5"/>
      <c r="R73" s="5"/>
      <c r="S73" s="1"/>
      <c r="T73" s="1" t="e">
        <f t="shared" si="22"/>
        <v>#DIV/0!</v>
      </c>
      <c r="U73" s="1" t="e">
        <f t="shared" si="23"/>
        <v>#DIV/0!</v>
      </c>
      <c r="V73" s="1">
        <v>0.26800000000000002</v>
      </c>
      <c r="W73" s="1">
        <v>0.26800000000000002</v>
      </c>
      <c r="X73" s="1">
        <v>0</v>
      </c>
      <c r="Y73" s="1">
        <v>0</v>
      </c>
      <c r="Z73" s="1"/>
      <c r="AA73" s="1">
        <f t="shared" si="20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102</v>
      </c>
      <c r="B74" s="1" t="s">
        <v>33</v>
      </c>
      <c r="C74" s="1">
        <v>-10.945</v>
      </c>
      <c r="D74" s="1">
        <v>10.945</v>
      </c>
      <c r="E74" s="1"/>
      <c r="F74" s="1"/>
      <c r="G74" s="6">
        <v>0</v>
      </c>
      <c r="H74" s="1" t="e">
        <v>#N/A</v>
      </c>
      <c r="I74" s="1"/>
      <c r="J74" s="1"/>
      <c r="K74" s="1">
        <f t="shared" si="18"/>
        <v>0</v>
      </c>
      <c r="L74" s="1"/>
      <c r="M74" s="1"/>
      <c r="N74" s="1"/>
      <c r="O74" s="1"/>
      <c r="P74" s="1">
        <f t="shared" si="21"/>
        <v>0</v>
      </c>
      <c r="Q74" s="5"/>
      <c r="R74" s="5"/>
      <c r="S74" s="1"/>
      <c r="T74" s="1" t="e">
        <f t="shared" si="22"/>
        <v>#DIV/0!</v>
      </c>
      <c r="U74" s="1" t="e">
        <f t="shared" si="23"/>
        <v>#DIV/0!</v>
      </c>
      <c r="V74" s="1">
        <v>0</v>
      </c>
      <c r="W74" s="1">
        <v>0</v>
      </c>
      <c r="X74" s="1">
        <v>0</v>
      </c>
      <c r="Y74" s="1">
        <v>0</v>
      </c>
      <c r="Z74" s="1"/>
      <c r="AA74" s="1">
        <f t="shared" si="20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103</v>
      </c>
      <c r="B75" s="1" t="s">
        <v>33</v>
      </c>
      <c r="C75" s="1">
        <v>14</v>
      </c>
      <c r="D75" s="1">
        <v>42</v>
      </c>
      <c r="E75" s="1"/>
      <c r="F75" s="1">
        <v>17</v>
      </c>
      <c r="G75" s="6">
        <v>0.35</v>
      </c>
      <c r="H75" s="1">
        <v>40</v>
      </c>
      <c r="I75" s="1"/>
      <c r="J75" s="1">
        <v>39</v>
      </c>
      <c r="K75" s="1">
        <f t="shared" si="18"/>
        <v>-39</v>
      </c>
      <c r="L75" s="1"/>
      <c r="M75" s="1"/>
      <c r="N75" s="1"/>
      <c r="O75" s="1"/>
      <c r="P75" s="1">
        <f t="shared" si="21"/>
        <v>0</v>
      </c>
      <c r="Q75" s="5"/>
      <c r="R75" s="5"/>
      <c r="S75" s="1"/>
      <c r="T75" s="1" t="e">
        <f t="shared" si="22"/>
        <v>#DIV/0!</v>
      </c>
      <c r="U75" s="1" t="e">
        <f t="shared" si="23"/>
        <v>#DIV/0!</v>
      </c>
      <c r="V75" s="1">
        <v>0</v>
      </c>
      <c r="W75" s="1">
        <v>1.6</v>
      </c>
      <c r="X75" s="1">
        <v>6.333333333333333</v>
      </c>
      <c r="Y75" s="1">
        <v>1</v>
      </c>
      <c r="Z75" s="1" t="s">
        <v>38</v>
      </c>
      <c r="AA75" s="1">
        <f t="shared" si="20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104</v>
      </c>
      <c r="B76" s="1" t="s">
        <v>33</v>
      </c>
      <c r="C76" s="1">
        <v>150</v>
      </c>
      <c r="D76" s="1"/>
      <c r="E76" s="1">
        <v>8</v>
      </c>
      <c r="F76" s="1"/>
      <c r="G76" s="6">
        <v>0.35</v>
      </c>
      <c r="H76" s="1">
        <v>45</v>
      </c>
      <c r="I76" s="1"/>
      <c r="J76" s="1">
        <v>68</v>
      </c>
      <c r="K76" s="1">
        <f t="shared" si="18"/>
        <v>-60</v>
      </c>
      <c r="L76" s="1"/>
      <c r="M76" s="1"/>
      <c r="N76" s="1"/>
      <c r="O76" s="1"/>
      <c r="P76" s="1">
        <f t="shared" si="21"/>
        <v>1.6</v>
      </c>
      <c r="Q76" s="5">
        <f>7*P76-O76-N76-F76</f>
        <v>11.200000000000001</v>
      </c>
      <c r="R76" s="5"/>
      <c r="S76" s="1"/>
      <c r="T76" s="1">
        <f t="shared" si="22"/>
        <v>7</v>
      </c>
      <c r="U76" s="1">
        <f t="shared" si="23"/>
        <v>0</v>
      </c>
      <c r="V76" s="1">
        <v>4.8</v>
      </c>
      <c r="W76" s="1">
        <v>3.2</v>
      </c>
      <c r="X76" s="1">
        <v>3.333333333333333</v>
      </c>
      <c r="Y76" s="1">
        <v>4</v>
      </c>
      <c r="Z76" s="1" t="s">
        <v>110</v>
      </c>
      <c r="AA76" s="1">
        <f t="shared" si="20"/>
        <v>3.92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105</v>
      </c>
      <c r="B77" s="1" t="s">
        <v>29</v>
      </c>
      <c r="C77" s="1">
        <v>0.01</v>
      </c>
      <c r="D77" s="1">
        <v>22.434999999999999</v>
      </c>
      <c r="E77" s="1">
        <v>16.821000000000002</v>
      </c>
      <c r="F77" s="1">
        <v>5.6079999999999997</v>
      </c>
      <c r="G77" s="6">
        <v>1</v>
      </c>
      <c r="H77" s="1">
        <v>50</v>
      </c>
      <c r="I77" s="1"/>
      <c r="J77" s="1">
        <v>30</v>
      </c>
      <c r="K77" s="1">
        <f t="shared" si="18"/>
        <v>-13.178999999999998</v>
      </c>
      <c r="L77" s="1"/>
      <c r="M77" s="1"/>
      <c r="N77" s="1"/>
      <c r="O77" s="1">
        <v>20.197600000000001</v>
      </c>
      <c r="P77" s="1">
        <f t="shared" si="21"/>
        <v>3.3642000000000003</v>
      </c>
      <c r="Q77" s="5">
        <f>12*P77-O77-N77-F77</f>
        <v>14.564800000000002</v>
      </c>
      <c r="R77" s="5"/>
      <c r="S77" s="1"/>
      <c r="T77" s="1">
        <f t="shared" si="22"/>
        <v>12</v>
      </c>
      <c r="U77" s="1">
        <f t="shared" si="23"/>
        <v>7.6706497830093339</v>
      </c>
      <c r="V77" s="1">
        <v>2.5177999999999998</v>
      </c>
      <c r="W77" s="1">
        <v>2.234</v>
      </c>
      <c r="X77" s="1">
        <v>3.2549999999999999</v>
      </c>
      <c r="Y77" s="1">
        <v>0</v>
      </c>
      <c r="Z77" s="1" t="s">
        <v>106</v>
      </c>
      <c r="AA77" s="1">
        <f t="shared" si="20"/>
        <v>14.564800000000002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107</v>
      </c>
      <c r="B78" s="1" t="s">
        <v>33</v>
      </c>
      <c r="C78" s="1">
        <v>25</v>
      </c>
      <c r="D78" s="1"/>
      <c r="E78" s="1"/>
      <c r="F78" s="1"/>
      <c r="G78" s="6">
        <v>0.06</v>
      </c>
      <c r="H78" s="1">
        <v>60</v>
      </c>
      <c r="I78" s="1"/>
      <c r="J78" s="1">
        <v>27</v>
      </c>
      <c r="K78" s="1">
        <f t="shared" si="18"/>
        <v>-27</v>
      </c>
      <c r="L78" s="1"/>
      <c r="M78" s="1"/>
      <c r="N78" s="1"/>
      <c r="O78" s="1"/>
      <c r="P78" s="1">
        <f t="shared" si="21"/>
        <v>0</v>
      </c>
      <c r="Q78" s="10">
        <v>300</v>
      </c>
      <c r="R78" s="5"/>
      <c r="S78" s="1"/>
      <c r="T78" s="1" t="e">
        <f t="shared" si="22"/>
        <v>#DIV/0!</v>
      </c>
      <c r="U78" s="1" t="e">
        <f t="shared" si="23"/>
        <v>#DIV/0!</v>
      </c>
      <c r="V78" s="1">
        <v>35.200000000000003</v>
      </c>
      <c r="W78" s="1">
        <v>55.2</v>
      </c>
      <c r="X78" s="1">
        <v>105.6666666666667</v>
      </c>
      <c r="Y78" s="1">
        <v>0</v>
      </c>
      <c r="Z78" s="1" t="s">
        <v>106</v>
      </c>
      <c r="AA78" s="1">
        <f t="shared" si="20"/>
        <v>18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108</v>
      </c>
      <c r="B79" s="1" t="s">
        <v>33</v>
      </c>
      <c r="C79" s="1">
        <v>27</v>
      </c>
      <c r="D79" s="1"/>
      <c r="E79" s="1"/>
      <c r="F79" s="1"/>
      <c r="G79" s="6">
        <v>0.06</v>
      </c>
      <c r="H79" s="1">
        <v>60</v>
      </c>
      <c r="I79" s="1"/>
      <c r="J79" s="1">
        <v>13</v>
      </c>
      <c r="K79" s="1">
        <f t="shared" si="18"/>
        <v>-13</v>
      </c>
      <c r="L79" s="1"/>
      <c r="M79" s="1"/>
      <c r="N79" s="1"/>
      <c r="O79" s="1"/>
      <c r="P79" s="1">
        <f t="shared" si="21"/>
        <v>0</v>
      </c>
      <c r="Q79" s="10">
        <v>300</v>
      </c>
      <c r="R79" s="5"/>
      <c r="S79" s="1"/>
      <c r="T79" s="1" t="e">
        <f t="shared" si="22"/>
        <v>#DIV/0!</v>
      </c>
      <c r="U79" s="1" t="e">
        <f t="shared" si="23"/>
        <v>#DIV/0!</v>
      </c>
      <c r="V79" s="1">
        <v>34.6</v>
      </c>
      <c r="W79" s="1">
        <v>56.4</v>
      </c>
      <c r="X79" s="1">
        <v>108.3333333333333</v>
      </c>
      <c r="Y79" s="1">
        <v>0</v>
      </c>
      <c r="Z79" s="1" t="s">
        <v>106</v>
      </c>
      <c r="AA79" s="1">
        <f t="shared" si="20"/>
        <v>18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109</v>
      </c>
      <c r="B80" s="1" t="s">
        <v>33</v>
      </c>
      <c r="C80" s="1">
        <v>32</v>
      </c>
      <c r="D80" s="1">
        <v>1</v>
      </c>
      <c r="E80" s="1"/>
      <c r="F80" s="1"/>
      <c r="G80" s="6">
        <v>0.06</v>
      </c>
      <c r="H80" s="1">
        <v>60</v>
      </c>
      <c r="I80" s="1"/>
      <c r="J80" s="1"/>
      <c r="K80" s="1">
        <f t="shared" si="18"/>
        <v>0</v>
      </c>
      <c r="L80" s="1"/>
      <c r="M80" s="1"/>
      <c r="N80" s="1"/>
      <c r="O80" s="1"/>
      <c r="P80" s="1">
        <f t="shared" si="21"/>
        <v>0</v>
      </c>
      <c r="Q80" s="10">
        <v>300</v>
      </c>
      <c r="R80" s="5"/>
      <c r="S80" s="1"/>
      <c r="T80" s="1" t="e">
        <f t="shared" si="22"/>
        <v>#DIV/0!</v>
      </c>
      <c r="U80" s="1" t="e">
        <f t="shared" si="23"/>
        <v>#DIV/0!</v>
      </c>
      <c r="V80" s="1">
        <v>36.200000000000003</v>
      </c>
      <c r="W80" s="1">
        <v>56.6</v>
      </c>
      <c r="X80" s="1">
        <v>107</v>
      </c>
      <c r="Y80" s="1">
        <v>0</v>
      </c>
      <c r="Z80" s="1" t="s">
        <v>106</v>
      </c>
      <c r="AA80" s="1">
        <f t="shared" si="20"/>
        <v>18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111</v>
      </c>
      <c r="B81" s="1" t="s">
        <v>29</v>
      </c>
      <c r="C81" s="1"/>
      <c r="D81" s="1"/>
      <c r="E81" s="1"/>
      <c r="F81" s="1"/>
      <c r="G81" s="6">
        <v>1</v>
      </c>
      <c r="H81" s="1">
        <v>30</v>
      </c>
      <c r="I81" s="1"/>
      <c r="J81" s="1"/>
      <c r="K81" s="1"/>
      <c r="L81" s="1"/>
      <c r="M81" s="1"/>
      <c r="N81" s="1"/>
      <c r="O81" s="1"/>
      <c r="P81" s="1"/>
      <c r="Q81" s="10">
        <v>50</v>
      </c>
      <c r="R81" s="5"/>
      <c r="S81" s="1"/>
      <c r="T81" s="1" t="e">
        <f t="shared" si="22"/>
        <v>#DIV/0!</v>
      </c>
      <c r="U81" s="1" t="e">
        <f t="shared" si="23"/>
        <v>#DIV/0!</v>
      </c>
      <c r="V81" s="1">
        <v>0.26800000000000002</v>
      </c>
      <c r="W81" s="1">
        <v>0.26800000000000002</v>
      </c>
      <c r="X81" s="1">
        <v>0</v>
      </c>
      <c r="Y81" s="1">
        <v>0</v>
      </c>
      <c r="Z81" s="1" t="s">
        <v>106</v>
      </c>
      <c r="AA81" s="1">
        <f t="shared" si="20"/>
        <v>50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A81" xr:uid="{C6597313-7260-4E15-B157-F1B7F1A1751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2024-01-23T07:36:36Z</dcterms:created>
  <dcterms:modified xsi:type="dcterms:W3CDTF">2024-01-24T09:25:19Z</dcterms:modified>
</cp:coreProperties>
</file>