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1,24 филиалы КИ внеплана\"/>
    </mc:Choice>
  </mc:AlternateContent>
  <xr:revisionPtr revIDLastSave="0" documentId="13_ncr:1_{2F1EADF6-3DCC-4439-BBA3-44019028A5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6" i="1"/>
  <c r="AD7" i="1"/>
  <c r="AD8" i="1"/>
  <c r="AD9" i="1"/>
  <c r="AD10" i="1"/>
  <c r="AD11" i="1"/>
  <c r="AD12" i="1"/>
  <c r="AD13" i="1"/>
  <c r="AD15" i="1"/>
  <c r="AD17" i="1"/>
  <c r="AD19" i="1"/>
  <c r="AD21" i="1"/>
  <c r="AD26" i="1"/>
  <c r="AD27" i="1"/>
  <c r="AD28" i="1"/>
  <c r="AD30" i="1"/>
  <c r="AD31" i="1"/>
  <c r="AD32" i="1"/>
  <c r="AD35" i="1"/>
  <c r="AD38" i="1"/>
  <c r="AD39" i="1"/>
  <c r="AD40" i="1"/>
  <c r="AD44" i="1"/>
  <c r="AD46" i="1"/>
  <c r="AD48" i="1"/>
  <c r="AD49" i="1"/>
  <c r="AD50" i="1"/>
  <c r="AD53" i="1"/>
  <c r="AD54" i="1"/>
  <c r="AD57" i="1"/>
  <c r="AD60" i="1"/>
  <c r="AD63" i="1"/>
  <c r="AD64" i="1"/>
  <c r="AD65" i="1"/>
  <c r="AD66" i="1"/>
  <c r="AD67" i="1"/>
  <c r="AD68" i="1"/>
  <c r="AD70" i="1"/>
  <c r="AD71" i="1"/>
  <c r="AD72" i="1"/>
  <c r="AD73" i="1"/>
  <c r="AD6" i="1"/>
  <c r="T7" i="1"/>
  <c r="T8" i="1"/>
  <c r="T9" i="1"/>
  <c r="T10" i="1"/>
  <c r="T11" i="1"/>
  <c r="T12" i="1"/>
  <c r="T13" i="1"/>
  <c r="T14" i="1"/>
  <c r="AD14" i="1" s="1"/>
  <c r="T15" i="1"/>
  <c r="T16" i="1"/>
  <c r="AD16" i="1" s="1"/>
  <c r="T17" i="1"/>
  <c r="T18" i="1"/>
  <c r="AD18" i="1" s="1"/>
  <c r="T19" i="1"/>
  <c r="T20" i="1"/>
  <c r="AD20" i="1" s="1"/>
  <c r="T21" i="1"/>
  <c r="T22" i="1"/>
  <c r="AD22" i="1" s="1"/>
  <c r="T23" i="1"/>
  <c r="AD23" i="1" s="1"/>
  <c r="T24" i="1"/>
  <c r="AD24" i="1" s="1"/>
  <c r="T25" i="1"/>
  <c r="AD25" i="1" s="1"/>
  <c r="T26" i="1"/>
  <c r="T27" i="1"/>
  <c r="T28" i="1"/>
  <c r="T29" i="1"/>
  <c r="AD29" i="1" s="1"/>
  <c r="T30" i="1"/>
  <c r="T31" i="1"/>
  <c r="T32" i="1"/>
  <c r="T33" i="1"/>
  <c r="AD33" i="1" s="1"/>
  <c r="T34" i="1"/>
  <c r="AD34" i="1" s="1"/>
  <c r="T35" i="1"/>
  <c r="T36" i="1"/>
  <c r="AD36" i="1" s="1"/>
  <c r="T37" i="1"/>
  <c r="AD37" i="1" s="1"/>
  <c r="T38" i="1"/>
  <c r="T39" i="1"/>
  <c r="T40" i="1"/>
  <c r="T41" i="1"/>
  <c r="AD41" i="1" s="1"/>
  <c r="T42" i="1"/>
  <c r="AD42" i="1" s="1"/>
  <c r="T43" i="1"/>
  <c r="AD43" i="1" s="1"/>
  <c r="T44" i="1"/>
  <c r="T45" i="1"/>
  <c r="AD45" i="1" s="1"/>
  <c r="T46" i="1"/>
  <c r="T47" i="1"/>
  <c r="AD47" i="1" s="1"/>
  <c r="T48" i="1"/>
  <c r="T49" i="1"/>
  <c r="T50" i="1"/>
  <c r="T51" i="1"/>
  <c r="AD51" i="1" s="1"/>
  <c r="T52" i="1"/>
  <c r="AD52" i="1" s="1"/>
  <c r="T53" i="1"/>
  <c r="T54" i="1"/>
  <c r="T55" i="1"/>
  <c r="AD55" i="1" s="1"/>
  <c r="T56" i="1"/>
  <c r="AD56" i="1" s="1"/>
  <c r="T57" i="1"/>
  <c r="T58" i="1"/>
  <c r="AD58" i="1" s="1"/>
  <c r="T59" i="1"/>
  <c r="AD59" i="1" s="1"/>
  <c r="T60" i="1"/>
  <c r="T61" i="1"/>
  <c r="AD61" i="1" s="1"/>
  <c r="T62" i="1"/>
  <c r="AD62" i="1" s="1"/>
  <c r="T63" i="1"/>
  <c r="T64" i="1"/>
  <c r="T65" i="1"/>
  <c r="T66" i="1"/>
  <c r="T67" i="1"/>
  <c r="T68" i="1"/>
  <c r="T69" i="1"/>
  <c r="AD69" i="1" s="1"/>
  <c r="T70" i="1"/>
  <c r="T71" i="1"/>
  <c r="T72" i="1"/>
  <c r="T73" i="1"/>
  <c r="T6" i="1"/>
  <c r="U5" i="1"/>
  <c r="AE5" i="1" l="1"/>
  <c r="T5" i="1"/>
  <c r="AB5" i="1"/>
  <c r="AA5" i="1"/>
  <c r="E69" i="1"/>
  <c r="F69" i="1"/>
  <c r="L7" i="1"/>
  <c r="R7" i="1" s="1"/>
  <c r="L9" i="1"/>
  <c r="R9" i="1" s="1"/>
  <c r="L10" i="1"/>
  <c r="R10" i="1" s="1"/>
  <c r="L13" i="1"/>
  <c r="R13" i="1" s="1"/>
  <c r="S13" i="1" s="1"/>
  <c r="L14" i="1"/>
  <c r="R14" i="1" s="1"/>
  <c r="S14" i="1" s="1"/>
  <c r="L15" i="1"/>
  <c r="R15" i="1" s="1"/>
  <c r="L16" i="1"/>
  <c r="R16" i="1" s="1"/>
  <c r="L17" i="1"/>
  <c r="R17" i="1" s="1"/>
  <c r="L18" i="1"/>
  <c r="R18" i="1" s="1"/>
  <c r="L21" i="1"/>
  <c r="R21" i="1" s="1"/>
  <c r="L22" i="1"/>
  <c r="R22" i="1" s="1"/>
  <c r="L25" i="1"/>
  <c r="R25" i="1" s="1"/>
  <c r="L26" i="1"/>
  <c r="R26" i="1" s="1"/>
  <c r="L27" i="1"/>
  <c r="R27" i="1" s="1"/>
  <c r="L32" i="1"/>
  <c r="R32" i="1" s="1"/>
  <c r="L34" i="1"/>
  <c r="R34" i="1" s="1"/>
  <c r="L35" i="1"/>
  <c r="R35" i="1" s="1"/>
  <c r="S35" i="1" s="1"/>
  <c r="L36" i="1"/>
  <c r="R36" i="1" s="1"/>
  <c r="L37" i="1"/>
  <c r="R37" i="1" s="1"/>
  <c r="S37" i="1" s="1"/>
  <c r="L41" i="1"/>
  <c r="R41" i="1" s="1"/>
  <c r="S41" i="1" s="1"/>
  <c r="L42" i="1"/>
  <c r="R42" i="1" s="1"/>
  <c r="S42" i="1" s="1"/>
  <c r="L43" i="1"/>
  <c r="R43" i="1" s="1"/>
  <c r="S43" i="1" s="1"/>
  <c r="L46" i="1"/>
  <c r="R46" i="1" s="1"/>
  <c r="L47" i="1"/>
  <c r="R47" i="1" s="1"/>
  <c r="L49" i="1"/>
  <c r="R49" i="1" s="1"/>
  <c r="L54" i="1"/>
  <c r="R54" i="1" s="1"/>
  <c r="L55" i="1"/>
  <c r="R55" i="1" s="1"/>
  <c r="L56" i="1"/>
  <c r="R56" i="1" s="1"/>
  <c r="L58" i="1"/>
  <c r="R58" i="1" s="1"/>
  <c r="S58" i="1" s="1"/>
  <c r="L59" i="1"/>
  <c r="R59" i="1" s="1"/>
  <c r="L60" i="1"/>
  <c r="R60" i="1" s="1"/>
  <c r="L63" i="1"/>
  <c r="R63" i="1" s="1"/>
  <c r="L69" i="1"/>
  <c r="R69" i="1" s="1"/>
  <c r="L72" i="1"/>
  <c r="R72" i="1" s="1"/>
  <c r="L73" i="1"/>
  <c r="R73" i="1" s="1"/>
  <c r="L6" i="1"/>
  <c r="R6" i="1" s="1"/>
  <c r="M8" i="1"/>
  <c r="M11" i="1"/>
  <c r="L11" i="1" s="1"/>
  <c r="R11" i="1" s="1"/>
  <c r="S11" i="1" s="1"/>
  <c r="M12" i="1"/>
  <c r="L12" i="1" s="1"/>
  <c r="R12" i="1" s="1"/>
  <c r="M19" i="1"/>
  <c r="L19" i="1" s="1"/>
  <c r="R19" i="1" s="1"/>
  <c r="M20" i="1"/>
  <c r="L20" i="1" s="1"/>
  <c r="R20" i="1" s="1"/>
  <c r="M23" i="1"/>
  <c r="L23" i="1" s="1"/>
  <c r="R23" i="1" s="1"/>
  <c r="M24" i="1"/>
  <c r="L24" i="1" s="1"/>
  <c r="R24" i="1" s="1"/>
  <c r="M28" i="1"/>
  <c r="L28" i="1" s="1"/>
  <c r="R28" i="1" s="1"/>
  <c r="M29" i="1"/>
  <c r="L29" i="1" s="1"/>
  <c r="R29" i="1" s="1"/>
  <c r="S29" i="1" s="1"/>
  <c r="M30" i="1"/>
  <c r="L30" i="1" s="1"/>
  <c r="R30" i="1" s="1"/>
  <c r="S30" i="1" s="1"/>
  <c r="M31" i="1"/>
  <c r="L31" i="1" s="1"/>
  <c r="R31" i="1" s="1"/>
  <c r="S31" i="1" s="1"/>
  <c r="M33" i="1"/>
  <c r="L33" i="1" s="1"/>
  <c r="R33" i="1" s="1"/>
  <c r="S33" i="1" s="1"/>
  <c r="M38" i="1"/>
  <c r="L38" i="1" s="1"/>
  <c r="R38" i="1" s="1"/>
  <c r="M39" i="1"/>
  <c r="L39" i="1" s="1"/>
  <c r="R39" i="1" s="1"/>
  <c r="M40" i="1"/>
  <c r="L40" i="1" s="1"/>
  <c r="R40" i="1" s="1"/>
  <c r="M44" i="1"/>
  <c r="L44" i="1" s="1"/>
  <c r="R44" i="1" s="1"/>
  <c r="M45" i="1"/>
  <c r="L45" i="1" s="1"/>
  <c r="R45" i="1" s="1"/>
  <c r="M48" i="1"/>
  <c r="L48" i="1" s="1"/>
  <c r="R48" i="1" s="1"/>
  <c r="M50" i="1"/>
  <c r="L50" i="1" s="1"/>
  <c r="R50" i="1" s="1"/>
  <c r="M51" i="1"/>
  <c r="L51" i="1" s="1"/>
  <c r="R51" i="1" s="1"/>
  <c r="S51" i="1" s="1"/>
  <c r="M52" i="1"/>
  <c r="L52" i="1" s="1"/>
  <c r="R52" i="1" s="1"/>
  <c r="M53" i="1"/>
  <c r="L53" i="1" s="1"/>
  <c r="R53" i="1" s="1"/>
  <c r="M57" i="1"/>
  <c r="L57" i="1" s="1"/>
  <c r="R57" i="1" s="1"/>
  <c r="M61" i="1"/>
  <c r="L61" i="1" s="1"/>
  <c r="R61" i="1" s="1"/>
  <c r="M62" i="1"/>
  <c r="L62" i="1" s="1"/>
  <c r="R62" i="1" s="1"/>
  <c r="S62" i="1" s="1"/>
  <c r="M64" i="1"/>
  <c r="L64" i="1" s="1"/>
  <c r="R64" i="1" s="1"/>
  <c r="M65" i="1"/>
  <c r="L65" i="1" s="1"/>
  <c r="R65" i="1" s="1"/>
  <c r="S65" i="1" s="1"/>
  <c r="M66" i="1"/>
  <c r="L66" i="1" s="1"/>
  <c r="R66" i="1" s="1"/>
  <c r="M67" i="1"/>
  <c r="L67" i="1" s="1"/>
  <c r="R67" i="1" s="1"/>
  <c r="M68" i="1"/>
  <c r="L68" i="1" s="1"/>
  <c r="R68" i="1" s="1"/>
  <c r="M70" i="1"/>
  <c r="L70" i="1" s="1"/>
  <c r="R70" i="1" s="1"/>
  <c r="M71" i="1"/>
  <c r="L71" i="1" s="1"/>
  <c r="R71" i="1" s="1"/>
  <c r="S66" i="1" l="1"/>
  <c r="S57" i="1"/>
  <c r="S52" i="1"/>
  <c r="S50" i="1"/>
  <c r="S45" i="1"/>
  <c r="S69" i="1"/>
  <c r="S60" i="1"/>
  <c r="S55" i="1"/>
  <c r="S46" i="1"/>
  <c r="S32" i="1"/>
  <c r="S26" i="1"/>
  <c r="S22" i="1"/>
  <c r="S16" i="1"/>
  <c r="S64" i="1"/>
  <c r="S61" i="1"/>
  <c r="S19" i="1"/>
  <c r="S6" i="1"/>
  <c r="S63" i="1"/>
  <c r="S59" i="1"/>
  <c r="S56" i="1"/>
  <c r="S54" i="1"/>
  <c r="S47" i="1"/>
  <c r="S36" i="1"/>
  <c r="S34" i="1"/>
  <c r="S25" i="1"/>
  <c r="S21" i="1"/>
  <c r="S17" i="1"/>
  <c r="S15" i="1"/>
  <c r="S9" i="1"/>
  <c r="Y70" i="1"/>
  <c r="X70" i="1"/>
  <c r="Y65" i="1"/>
  <c r="Y62" i="1"/>
  <c r="Y71" i="1"/>
  <c r="X71" i="1"/>
  <c r="Y68" i="1"/>
  <c r="X68" i="1"/>
  <c r="Y66" i="1"/>
  <c r="Y64" i="1"/>
  <c r="X64" i="1"/>
  <c r="Y61" i="1"/>
  <c r="Y53" i="1"/>
  <c r="X53" i="1"/>
  <c r="Y51" i="1"/>
  <c r="Y48" i="1"/>
  <c r="X48" i="1"/>
  <c r="Y44" i="1"/>
  <c r="X44" i="1"/>
  <c r="Y39" i="1"/>
  <c r="X39" i="1"/>
  <c r="Y33" i="1"/>
  <c r="Y30" i="1"/>
  <c r="Y28" i="1"/>
  <c r="X28" i="1"/>
  <c r="Y23" i="1"/>
  <c r="X23" i="1"/>
  <c r="Y19" i="1"/>
  <c r="X19" i="1"/>
  <c r="Y11" i="1"/>
  <c r="Y6" i="1"/>
  <c r="Y72" i="1"/>
  <c r="X72" i="1"/>
  <c r="Y63" i="1"/>
  <c r="X63" i="1"/>
  <c r="Y59" i="1"/>
  <c r="X59" i="1"/>
  <c r="Y56" i="1"/>
  <c r="X56" i="1"/>
  <c r="Y54" i="1"/>
  <c r="Y47" i="1"/>
  <c r="X47" i="1"/>
  <c r="Y43" i="1"/>
  <c r="Y41" i="1"/>
  <c r="X41" i="1"/>
  <c r="Y36" i="1"/>
  <c r="X36" i="1"/>
  <c r="Y34" i="1"/>
  <c r="X34" i="1"/>
  <c r="Y27" i="1"/>
  <c r="X27" i="1"/>
  <c r="Y25" i="1"/>
  <c r="X25" i="1"/>
  <c r="Y21" i="1"/>
  <c r="X21" i="1"/>
  <c r="Y17" i="1"/>
  <c r="X17" i="1"/>
  <c r="Y15" i="1"/>
  <c r="X15" i="1"/>
  <c r="Y13" i="1"/>
  <c r="Y9" i="1"/>
  <c r="Y69" i="1"/>
  <c r="Y67" i="1"/>
  <c r="X67" i="1"/>
  <c r="Y57" i="1"/>
  <c r="X57" i="1"/>
  <c r="Y52" i="1"/>
  <c r="Y50" i="1"/>
  <c r="X50" i="1"/>
  <c r="Y45" i="1"/>
  <c r="Y40" i="1"/>
  <c r="X40" i="1"/>
  <c r="Y38" i="1"/>
  <c r="X38" i="1"/>
  <c r="Y31" i="1"/>
  <c r="X31" i="1"/>
  <c r="Y29" i="1"/>
  <c r="Y24" i="1"/>
  <c r="X24" i="1"/>
  <c r="Y20" i="1"/>
  <c r="X20" i="1"/>
  <c r="Y12" i="1"/>
  <c r="X12" i="1"/>
  <c r="L8" i="1"/>
  <c r="R8" i="1" s="1"/>
  <c r="R5" i="1" s="1"/>
  <c r="M5" i="1"/>
  <c r="Y73" i="1"/>
  <c r="X73" i="1"/>
  <c r="Y60" i="1"/>
  <c r="X60" i="1"/>
  <c r="Y58" i="1"/>
  <c r="Y55" i="1"/>
  <c r="Y49" i="1"/>
  <c r="X49" i="1"/>
  <c r="Y46" i="1"/>
  <c r="X46" i="1"/>
  <c r="Y42" i="1"/>
  <c r="X42" i="1"/>
  <c r="Y37" i="1"/>
  <c r="X37" i="1"/>
  <c r="Y35" i="1"/>
  <c r="X35" i="1"/>
  <c r="Y32" i="1"/>
  <c r="Y26" i="1"/>
  <c r="X26" i="1"/>
  <c r="Y22" i="1"/>
  <c r="X22" i="1"/>
  <c r="Y18" i="1"/>
  <c r="X18" i="1"/>
  <c r="Y16" i="1"/>
  <c r="X16" i="1"/>
  <c r="Y14" i="1"/>
  <c r="Y10" i="1"/>
  <c r="X10" i="1"/>
  <c r="Y7" i="1"/>
  <c r="X7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V5" i="1"/>
  <c r="Q5" i="1"/>
  <c r="P5" i="1"/>
  <c r="O5" i="1"/>
  <c r="N5" i="1"/>
  <c r="J5" i="1"/>
  <c r="F5" i="1"/>
  <c r="E5" i="1"/>
  <c r="X55" i="1" l="1"/>
  <c r="X45" i="1"/>
  <c r="X52" i="1"/>
  <c r="X69" i="1"/>
  <c r="X9" i="1"/>
  <c r="X6" i="1"/>
  <c r="X32" i="1"/>
  <c r="X54" i="1"/>
  <c r="X61" i="1"/>
  <c r="X66" i="1"/>
  <c r="S8" i="1"/>
  <c r="AD5" i="1" s="1"/>
  <c r="X30" i="1"/>
  <c r="X33" i="1"/>
  <c r="X29" i="1"/>
  <c r="X13" i="1"/>
  <c r="X51" i="1"/>
  <c r="X65" i="1"/>
  <c r="X14" i="1"/>
  <c r="X11" i="1"/>
  <c r="L5" i="1"/>
  <c r="X58" i="1"/>
  <c r="X43" i="1"/>
  <c r="X62" i="1"/>
  <c r="Y8" i="1"/>
  <c r="K5" i="1"/>
  <c r="X8" i="1" l="1"/>
  <c r="S5" i="1"/>
</calcChain>
</file>

<file path=xl/sharedStrings.xml><?xml version="1.0" encoding="utf-8"?>
<sst xmlns="http://schemas.openxmlformats.org/spreadsheetml/2006/main" count="189" uniqueCount="110">
  <si>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</si>
  <si>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</si>
  <si>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</si>
  <si>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</si>
  <si>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</si>
  <si>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</si>
  <si>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</si>
  <si>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</si>
  <si>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</si>
  <si>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</si>
  <si>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</si>
  <si>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</si>
  <si>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</si>
  <si>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</si>
  <si>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</si>
  <si>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</si>
  <si>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</si>
  <si>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</si>
  <si>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</si>
  <si>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</si>
  <si>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</si>
  <si>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</si>
  <si>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</si>
  <si>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19,01,</t>
  </si>
  <si>
    <t>20,01,(2)</t>
  </si>
  <si>
    <t>20,01,(3)</t>
  </si>
  <si>
    <t>20,01,(4)</t>
  </si>
  <si>
    <t>17,01,</t>
  </si>
  <si>
    <t>12,01,</t>
  </si>
  <si>
    <t>16,01,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</si>
  <si>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</si>
  <si>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</si>
  <si>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</si>
  <si>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</si>
  <si>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</si>
  <si>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</si>
  <si>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</si>
  <si>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</si>
  <si>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</si>
  <si>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</si>
  <si>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</si>
  <si>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</si>
  <si>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</si>
  <si>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</si>
  <si>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</si>
  <si>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</si>
  <si>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</si>
  <si>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</si>
  <si>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</si>
  <si>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</si>
  <si>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</si>
  <si>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</si>
  <si>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</si>
  <si>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</si>
  <si>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</si>
  <si>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</si>
  <si>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</si>
  <si>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</si>
  <si>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</si>
  <si>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</si>
  <si>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</si>
  <si>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</si>
  <si>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</si>
  <si>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</si>
  <si>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</si>
  <si>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</si>
  <si>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</si>
  <si>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</si>
  <si>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</si>
  <si>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</si>
  <si>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</si>
  <si>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</si>
  <si>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</si>
  <si>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</si>
  <si>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</si>
  <si>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</si>
  <si>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</si>
  <si>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</si>
  <si>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</si>
  <si>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</si>
  <si>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</si>
  <si>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</si>
  <si>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</si>
  <si>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</si>
  <si>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</si>
  <si>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</si>
  <si>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</si>
  <si>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</si>
  <si>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</si>
  <si>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</si>
  <si>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</si>
  <si>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</si>
  <si>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</si>
  <si>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</si>
  <si>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</si>
  <si>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</si>
  <si>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</si>
  <si>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</si>
  <si>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</si>
  <si>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</si>
  <si>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</si>
  <si>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новинка/ согласовал Химич</t>
  </si>
  <si>
    <t>22,01,</t>
  </si>
  <si>
    <t>21,01,</t>
  </si>
  <si>
    <t>сроки (Петраш 22,01)</t>
  </si>
  <si>
    <t>то же что и 460/ сроки (Петраш 22,01)</t>
  </si>
  <si>
    <t>23,01,</t>
  </si>
  <si>
    <t>заказ</t>
  </si>
  <si>
    <t>26,01,(2)</t>
  </si>
  <si>
    <t>26,01,(3)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</si>
</sst>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4" borderId="1" xfId="1" applyNumberFormat="1" applyFont="1" applyFill="1"/>
    <xf numFmtId="164" fontId="5" fillId="5" borderId="1" xfId="1" applyNumberFormat="1" applyFont="1" applyFill="1"/>
    <xf numFmtId="164" fontId="2" fillId="6" borderId="1" xfId="1" applyNumberFormat="1" applyFont="1" applyFill="1"/>
    <xf numFmtId="164" fontId="4" fillId="5" borderId="1" xfId="1" applyNumberFormat="1" applyFont="1" applyFill="1"/>
    <xf numFmtId="164" fontId="1" fillId="0" borderId="2" xfId="1" applyNumberFormat="1" applyBorder="1"/>
    <xf numFmtId="164" fontId="1" fillId="4" borderId="2" xfId="1" applyNumberFormat="1" applyFill="1" applyBorder="1"/>
    <xf numFmtId="164" fontId="1" fillId="0" borderId="3" xfId="1" applyNumberFormat="1" applyBorder="1"/>
    <xf numFmtId="164" fontId="3" fillId="2" borderId="4" xfId="1" applyNumberFormat="1" applyFont="1" applyFill="1" applyBorder="1"/>
    <xf numFmtId="164" fontId="3" fillId="2" borderId="5" xfId="1" applyNumberFormat="1" applyFon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3" borderId="6" xfId="1" applyNumberFormat="1" applyFill="1" applyBorder="1"/>
    <xf numFmtId="164" fontId="1" fillId="3" borderId="7" xfId="1" applyNumberFormat="1" applyFill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87;&#1088;&#1086;&#1076;&#1072;&#1078;&#1080;%20&#1055;&#1072;&#1090;&#1103;&#1082;&#1072;_&#1055;&#1086;&#1083;&#1103;&#1082;&#1086;&#1074;%2017,01,24-2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17.01.2024 - 23.01.2024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О.Н. Запорожская обл. г.М...; Физическое лицо Поляков В.И. Запоро...; Физическое лицо Патяка О.Н. Запорожская обл. г. ...; Физическое лицо Поляков В.И. Запор....; ИП Поляков опт  Мелитопол..."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18661.960999999999</v>
          </cell>
          <cell r="G7">
            <v>19156.561000000002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256.18799999999999</v>
          </cell>
          <cell r="G8">
            <v>256.18799999999999</v>
          </cell>
        </row>
        <row r="9">
          <cell r="A9" t="str">
            <v>017  Сосиски Вязанка Сливочные, Вязанка амицел ВЕС.ПОКОМ</v>
          </cell>
          <cell r="D9" t="str">
            <v>00-00000895</v>
          </cell>
          <cell r="F9">
            <v>51.488</v>
          </cell>
          <cell r="G9">
            <v>51.488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 t="str">
            <v>00-00008056</v>
          </cell>
          <cell r="F10">
            <v>204.7</v>
          </cell>
          <cell r="G10">
            <v>204.7</v>
          </cell>
        </row>
        <row r="11">
          <cell r="A11" t="str">
            <v>Логистический Партнер кг</v>
          </cell>
          <cell r="D11" t="str">
            <v>00-00000870</v>
          </cell>
          <cell r="F11">
            <v>18092.373</v>
          </cell>
          <cell r="G11">
            <v>18092.373</v>
          </cell>
        </row>
        <row r="12">
          <cell r="A12" t="str">
            <v>217  Колбаса Докторская Дугушка, ВЕС, НЕ ГОСТ, ТМ Стародворье ПОКОМ</v>
          </cell>
          <cell r="D12" t="str">
            <v>00-00005646</v>
          </cell>
          <cell r="F12">
            <v>453.31</v>
          </cell>
          <cell r="G12">
            <v>453.31</v>
          </cell>
        </row>
        <row r="13">
          <cell r="A13" t="str">
            <v>219  Колбаса Докторская Особая ТМ Особый рецепт, ВЕС  ПОКОМ</v>
          </cell>
          <cell r="D13" t="str">
            <v>00-00005821</v>
          </cell>
          <cell r="F13">
            <v>6522.72</v>
          </cell>
          <cell r="G13">
            <v>6522.72</v>
          </cell>
        </row>
        <row r="14">
          <cell r="A14" t="str">
            <v>230  Колбаса Молочная Особая ТМ Особый рецепт, п/а, ВЕС. ПОКОМ</v>
          </cell>
          <cell r="D14" t="str">
            <v>00-00005816</v>
          </cell>
          <cell r="F14">
            <v>6019.67</v>
          </cell>
          <cell r="G14">
            <v>6019.67</v>
          </cell>
        </row>
        <row r="15">
          <cell r="A15" t="str">
            <v>235  Колбаса Особая ТМ Особый рецепт, ВЕС, ТМ Стародворье ПОКОМ</v>
          </cell>
          <cell r="D15" t="str">
            <v>00-00005823</v>
          </cell>
          <cell r="F15">
            <v>2016.9649999999999</v>
          </cell>
          <cell r="G15">
            <v>2016.9649999999999</v>
          </cell>
        </row>
        <row r="16">
          <cell r="A16" t="str">
            <v>244  Колбаса Сервелат Кремлевский, ВЕС. ПОКОМ</v>
          </cell>
          <cell r="D16" t="str">
            <v>00-00000888</v>
          </cell>
          <cell r="F16">
            <v>42.131999999999998</v>
          </cell>
          <cell r="G16">
            <v>42.131999999999998</v>
          </cell>
        </row>
        <row r="17">
          <cell r="A17" t="str">
            <v>247  Сардельки Нежные, ВЕС.  ПОКОМ</v>
          </cell>
          <cell r="D17" t="str">
            <v>00-00000890</v>
          </cell>
          <cell r="F17">
            <v>239.566</v>
          </cell>
          <cell r="G17">
            <v>239.566</v>
          </cell>
        </row>
        <row r="18">
          <cell r="A18" t="str">
            <v>248  Сардельки Сочные ТМ Особый рецепт,   ПОКОМ</v>
          </cell>
          <cell r="D18" t="str">
            <v>00-00006239</v>
          </cell>
          <cell r="F18">
            <v>616.03099999999995</v>
          </cell>
          <cell r="G18">
            <v>616.03099999999995</v>
          </cell>
        </row>
        <row r="19">
          <cell r="A19" t="str">
            <v>250  Сардельки стародворские с говядиной в обол. NDX, ВЕС. ПОКОМ</v>
          </cell>
          <cell r="D19" t="str">
            <v>00-00006052</v>
          </cell>
          <cell r="F19">
            <v>203.428</v>
          </cell>
          <cell r="G19">
            <v>203.428</v>
          </cell>
        </row>
        <row r="20">
          <cell r="A20" t="str">
            <v>257  Сосиски Молочные оригинальные ТМ Особый рецепт, ВЕС.   ПОКОМ</v>
          </cell>
          <cell r="D20" t="str">
            <v>00-00005822</v>
          </cell>
          <cell r="F20">
            <v>392.6</v>
          </cell>
          <cell r="G20">
            <v>392.6</v>
          </cell>
        </row>
        <row r="21">
          <cell r="A21" t="str">
            <v>267  Колбаса Салями Филейбургская зернистая, оболочка фиброуз, ВЕС, ТМ Баварушка  ПОКОМ</v>
          </cell>
          <cell r="D21" t="str">
            <v>00-00006480</v>
          </cell>
          <cell r="F21">
            <v>52.064999999999998</v>
          </cell>
          <cell r="G21">
            <v>52.064999999999998</v>
          </cell>
        </row>
        <row r="22">
          <cell r="A22" t="str">
            <v>268  Сосиски Филейбургские с филе сочного окорока, ВЕС, ТМ Баварушка  ПОКОМ</v>
          </cell>
          <cell r="D22" t="str">
            <v>00-00006987</v>
          </cell>
          <cell r="F22">
            <v>105.398</v>
          </cell>
          <cell r="G22">
            <v>105.398</v>
          </cell>
        </row>
        <row r="23">
          <cell r="A23" t="str">
            <v>271  Колбаса Сервелат Левантский ТМ Особый Рецепт, ВЕС. ПОКОМ</v>
          </cell>
          <cell r="D23" t="str">
            <v>00-00006990</v>
          </cell>
          <cell r="F23">
            <v>124.767</v>
          </cell>
          <cell r="G23">
            <v>124.767</v>
          </cell>
        </row>
        <row r="24">
          <cell r="A24" t="str">
            <v>316 Колбаса варенокоиз мяса птицы Сервелат Пражский ТМ Зареченские ТС Зареченские  ПОКОМ</v>
          </cell>
          <cell r="D24" t="str">
            <v>00-00008106</v>
          </cell>
          <cell r="F24">
            <v>51.92</v>
          </cell>
          <cell r="G24">
            <v>51.92</v>
          </cell>
        </row>
        <row r="25">
          <cell r="A25" t="str">
            <v>317 Колбаса Сервелат Рижский ТМ Зареченские ТС Зареченские  фиброуз в вакуумной у  ПОКОМ</v>
          </cell>
          <cell r="D25" t="str">
            <v>00-00008107</v>
          </cell>
          <cell r="F25">
            <v>203.27500000000001</v>
          </cell>
          <cell r="G25">
            <v>203.27500000000001</v>
          </cell>
        </row>
        <row r="26">
          <cell r="A26" t="str">
            <v>318 Сосиски Датские ТМ Зареченские колбасы ТС Зареченские п полиамид в модифициров  ПОКОМ</v>
          </cell>
          <cell r="D26" t="str">
            <v>00-00008108</v>
          </cell>
          <cell r="F26">
            <v>267.31900000000002</v>
          </cell>
          <cell r="G26">
            <v>267.31900000000002</v>
          </cell>
        </row>
        <row r="27">
          <cell r="A27" t="str">
            <v>383 Колбаса Сочинка по-европейски с сочной грудиной ТМ Стародворье в оболочке фиброуз в ва  Поком</v>
          </cell>
          <cell r="D27" t="str">
            <v>00-00008906</v>
          </cell>
          <cell r="F27">
            <v>155.90700000000001</v>
          </cell>
          <cell r="G27">
            <v>155.90700000000001</v>
          </cell>
        </row>
        <row r="28">
          <cell r="A28" t="str">
            <v>384  Колбаса Сочинка по-фински с сочным окороком ТМ Стародворье в оболочке фиброуз в ва  Поком</v>
          </cell>
          <cell r="D28" t="str">
            <v>00-00008907</v>
          </cell>
          <cell r="F28">
            <v>155.322</v>
          </cell>
          <cell r="G28">
            <v>155.322</v>
          </cell>
        </row>
        <row r="29">
          <cell r="A29" t="str">
            <v>417 П/к колбасы «Сочинка рубленая с сочным окороком» Весовой фиброуз ТМ «Стародворье»  Поком</v>
          </cell>
          <cell r="D29" t="str">
            <v>00-00009321</v>
          </cell>
          <cell r="F29">
            <v>153.59299999999999</v>
          </cell>
          <cell r="G29">
            <v>153.59299999999999</v>
          </cell>
        </row>
        <row r="30">
          <cell r="A30" t="str">
            <v>445 Сосиски Стародворье Сочинки Молочные п/а вес  Поком</v>
          </cell>
          <cell r="D30" t="str">
            <v>00-ko009080</v>
          </cell>
          <cell r="F30">
            <v>113.008</v>
          </cell>
          <cell r="G30">
            <v>113.008</v>
          </cell>
        </row>
        <row r="31">
          <cell r="A31" t="str">
            <v>452 Колбаса Сочинка зернистая с сочной грудинкой  ТМ Стародворье в оболочке ф  Поком</v>
          </cell>
          <cell r="D31" t="str">
            <v>00-ko009147</v>
          </cell>
          <cell r="F31">
            <v>151.352</v>
          </cell>
          <cell r="G31">
            <v>151.352</v>
          </cell>
        </row>
        <row r="32">
          <cell r="A32" t="str">
            <v>455 Колбаса Салями Мясорубская ТМ Стародворье с рубленым шпиком в оболочке фиброуз в ваку  Поком</v>
          </cell>
          <cell r="D32" t="str">
            <v>00-ko009206</v>
          </cell>
          <cell r="F32">
            <v>52.024999999999999</v>
          </cell>
          <cell r="G32">
            <v>52.024999999999999</v>
          </cell>
        </row>
        <row r="33">
          <cell r="A33" t="str">
            <v>Логистический Партнер Шт</v>
          </cell>
          <cell r="D33" t="str">
            <v>00-00000935</v>
          </cell>
          <cell r="F33">
            <v>313.39999999999998</v>
          </cell>
          <cell r="G33">
            <v>808</v>
          </cell>
        </row>
        <row r="34">
          <cell r="A34" t="str">
            <v>058  Колбаса Докторская Особая ТМ Особый рецепт,  0,5кг, ПОКОМ</v>
          </cell>
          <cell r="D34" t="str">
            <v>00-00005829</v>
          </cell>
          <cell r="F34">
            <v>20</v>
          </cell>
          <cell r="G34">
            <v>40</v>
          </cell>
        </row>
        <row r="35">
          <cell r="A35" t="str">
            <v>083  Колбаса Швейцарская 0,17 кг., ШТ., сырокопченая   ПОКОМ</v>
          </cell>
          <cell r="D35" t="str">
            <v>00-00000953</v>
          </cell>
          <cell r="F35">
            <v>10.199999999999999</v>
          </cell>
          <cell r="G35">
            <v>60</v>
          </cell>
        </row>
        <row r="36">
          <cell r="A36" t="str">
            <v>302  Сосиски Сочинки по-баварски,  0.4кг, ТМ Стародворье  ПОКОМ</v>
          </cell>
          <cell r="D36" t="str">
            <v>00-00007886</v>
          </cell>
          <cell r="F36">
            <v>24</v>
          </cell>
          <cell r="G36">
            <v>60</v>
          </cell>
        </row>
        <row r="37">
          <cell r="A37" t="str">
            <v>309  Сосиски Сочинки с сыром 0,4 кг ТМ Стародворье  ПОКОМ</v>
          </cell>
          <cell r="D37" t="str">
            <v>00-00008169</v>
          </cell>
          <cell r="F37">
            <v>48</v>
          </cell>
          <cell r="G37">
            <v>120</v>
          </cell>
        </row>
        <row r="38">
          <cell r="A38" t="str">
            <v>320  Сосиски Сочинки с сочным окороком 0,4 кг ТМ Стародворье  ПОКОМ</v>
          </cell>
          <cell r="D38" t="str">
            <v>00-00008111</v>
          </cell>
          <cell r="F38">
            <v>48</v>
          </cell>
          <cell r="G38">
            <v>120</v>
          </cell>
        </row>
        <row r="39">
          <cell r="A39" t="str">
            <v>352  Сардельки Сочинки с сыром 0,4 кг ТМ Стародворье   ПОКОМ</v>
          </cell>
          <cell r="D39" t="str">
            <v>00-00008517</v>
          </cell>
          <cell r="F39">
            <v>52.8</v>
          </cell>
          <cell r="G39">
            <v>132</v>
          </cell>
        </row>
        <row r="40">
          <cell r="A40" t="str">
            <v>371  Сосиски Сочинки Молочные 0,4 кг ТМ Стародворье  ПОКОМ</v>
          </cell>
          <cell r="D40" t="str">
            <v>00-00008857</v>
          </cell>
          <cell r="F40">
            <v>14.4</v>
          </cell>
          <cell r="G40">
            <v>36</v>
          </cell>
        </row>
        <row r="41">
          <cell r="A41" t="str">
            <v>372  Сосиски Сочинки Сливочные 0,4 кг ТМ Стародворье  ПОКОМ</v>
          </cell>
          <cell r="D41" t="str">
            <v>00-00008858</v>
          </cell>
          <cell r="F41">
            <v>48</v>
          </cell>
          <cell r="G41">
            <v>120</v>
          </cell>
        </row>
        <row r="42">
          <cell r="A42" t="str">
            <v>381  Сардельки Сочинки 0,4кг ТМ Стародворье  ПОКОМ</v>
          </cell>
          <cell r="D42" t="str">
            <v>00-00008901</v>
          </cell>
          <cell r="F42">
            <v>48</v>
          </cell>
          <cell r="G42">
            <v>120</v>
          </cell>
        </row>
        <row r="43">
          <cell r="A43" t="str">
            <v>Итого</v>
          </cell>
          <cell r="F43">
            <v>18661.960999999999</v>
          </cell>
          <cell r="G43">
            <v>19156.561000000002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6"/>
  <sheetViews>
    <sheetView tabSelected="1" zoomScale="85" workbookViewId="0">
      <pane ySplit="5" topLeftCell="A30" activePane="bottomLeft" state="frozen"/>
      <selection pane="bottomLeft" activeCell="AC34" sqref="AC34"/>
    </sheetView>
  </sheetViews>
  <sheetFormatPr defaultRowHeight="15" x14ac:dyDescent="0.25"/>
  <cols>
    <col min="1" max="1" width="60" customWidth="1"/>
    <col min="2" max="2" width="4" customWidth="1"/>
    <col min="3" max="6" width="7" customWidth="1"/>
    <col min="7" max="7" width="5" style="7" customWidth="1"/>
    <col min="8" max="8" width="5" customWidth="1"/>
    <col min="9" max="9" width="1" customWidth="1"/>
    <col min="10" max="22" width="8" customWidth="1"/>
    <col min="23" max="23" width="17" customWidth="1"/>
    <col min="24" max="25" width="5.7109375" customWidth="1"/>
    <col min="26" max="28" width="8" customWidth="1"/>
    <col min="29" max="29" width="34.57031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 t="s">
        <v>103</v>
      </c>
      <c r="O2" s="1" t="s">
        <v>102</v>
      </c>
      <c r="P2" s="1" t="s">
        <v>103</v>
      </c>
      <c r="Q2" s="1" t="s">
        <v>102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16" t="s">
        <v>107</v>
      </c>
      <c r="U3" s="17" t="s">
        <v>107</v>
      </c>
      <c r="V3" s="11" t="s">
        <v>16</v>
      </c>
      <c r="W3" s="11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 t="s">
        <v>106</v>
      </c>
      <c r="S4" s="1"/>
      <c r="T4" s="18" t="s">
        <v>108</v>
      </c>
      <c r="U4" s="19" t="s">
        <v>109</v>
      </c>
      <c r="V4" s="1"/>
      <c r="W4" s="1"/>
      <c r="X4" s="1"/>
      <c r="Y4" s="1"/>
      <c r="Z4" s="1" t="s">
        <v>27</v>
      </c>
      <c r="AA4" s="1" t="s">
        <v>29</v>
      </c>
      <c r="AB4" s="1" t="s">
        <v>28</v>
      </c>
      <c r="AC4" s="1"/>
      <c r="AD4" s="1" t="s">
        <v>108</v>
      </c>
      <c r="AE4" s="1" t="s">
        <v>109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43854.92</v>
      </c>
      <c r="F5" s="4">
        <f>SUM(F6:F496)</f>
        <v>9995.7290000000012</v>
      </c>
      <c r="G5" s="5"/>
      <c r="H5" s="1"/>
      <c r="I5" s="1"/>
      <c r="J5" s="4">
        <f>SUM(J6:J496)</f>
        <v>44111.321999999986</v>
      </c>
      <c r="K5" s="4">
        <f>SUM(K6:K496)</f>
        <v>-256.40200000000016</v>
      </c>
      <c r="L5" s="4">
        <f>SUM(L6:L496)</f>
        <v>24698.358999999997</v>
      </c>
      <c r="M5" s="4">
        <f>SUM(M6:M496)</f>
        <v>19156.561000000002</v>
      </c>
      <c r="N5" s="4">
        <f t="shared" ref="N5:V5" si="0">SUM(N6:N496)</f>
        <v>12066.001546666668</v>
      </c>
      <c r="O5" s="4">
        <f t="shared" si="0"/>
        <v>8109.9246866666681</v>
      </c>
      <c r="P5" s="4">
        <f t="shared" si="0"/>
        <v>2700</v>
      </c>
      <c r="Q5" s="4">
        <f t="shared" si="0"/>
        <v>11561.5036</v>
      </c>
      <c r="R5" s="4">
        <f t="shared" si="0"/>
        <v>4939.6718000000001</v>
      </c>
      <c r="S5" s="4">
        <f>SUM(S6:S496)</f>
        <v>15582.718766666669</v>
      </c>
      <c r="T5" s="20">
        <f t="shared" ref="T5:U5" si="1">SUM(T6:T496)</f>
        <v>9132.7187666666669</v>
      </c>
      <c r="U5" s="21">
        <f t="shared" si="1"/>
        <v>6450</v>
      </c>
      <c r="V5" s="4">
        <f t="shared" si="0"/>
        <v>0</v>
      </c>
      <c r="W5" s="1"/>
      <c r="X5" s="1"/>
      <c r="Y5" s="1"/>
      <c r="Z5" s="4">
        <f>SUM(Z6:Z496)</f>
        <v>4792.5843999999997</v>
      </c>
      <c r="AA5" s="4">
        <f>SUM(AA6:AA496)</f>
        <v>4836.3451999999979</v>
      </c>
      <c r="AB5" s="4">
        <f>SUM(AB6:AB496)</f>
        <v>4092.5914000000012</v>
      </c>
      <c r="AC5" s="1"/>
      <c r="AD5" s="4">
        <f>SUM(AD6:AD496)</f>
        <v>8010.9807666666666</v>
      </c>
      <c r="AE5" s="4">
        <f>SUM(AE6:AE496)</f>
        <v>5801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91.85</v>
      </c>
      <c r="D6" s="1">
        <v>0.46600000000000003</v>
      </c>
      <c r="E6" s="1">
        <v>60.768999999999998</v>
      </c>
      <c r="F6" s="1"/>
      <c r="G6" s="5">
        <v>1</v>
      </c>
      <c r="H6" s="1">
        <v>50</v>
      </c>
      <c r="I6" s="1"/>
      <c r="J6" s="1">
        <v>54.15</v>
      </c>
      <c r="K6" s="1">
        <f t="shared" ref="K6:K37" si="2">E6-J6</f>
        <v>6.6189999999999998</v>
      </c>
      <c r="L6" s="1">
        <f>E6-M6</f>
        <v>60.768999999999998</v>
      </c>
      <c r="M6" s="1"/>
      <c r="N6" s="1">
        <v>29.9008</v>
      </c>
      <c r="O6" s="1">
        <v>73.685600000000008</v>
      </c>
      <c r="P6" s="1"/>
      <c r="Q6" s="1"/>
      <c r="R6" s="1">
        <f>L6/5</f>
        <v>12.1538</v>
      </c>
      <c r="S6" s="13">
        <f>12*R6-Q6-P6-O6-N6-F6</f>
        <v>42.259199999999979</v>
      </c>
      <c r="T6" s="22">
        <f>S6-U6</f>
        <v>42.259199999999979</v>
      </c>
      <c r="U6" s="23"/>
      <c r="V6" s="15"/>
      <c r="W6" s="1"/>
      <c r="X6" s="1">
        <f>(F6+N6+O6+P6+Q6+S6)/R6</f>
        <v>11.999999999999998</v>
      </c>
      <c r="Y6" s="1">
        <f>(F6+N6+O6+P6+Q6)/R6</f>
        <v>8.5229640112557394</v>
      </c>
      <c r="Z6" s="1">
        <v>12.2418</v>
      </c>
      <c r="AA6" s="1">
        <v>10.4762</v>
      </c>
      <c r="AB6" s="1">
        <v>5.2229999999999999</v>
      </c>
      <c r="AC6" s="1"/>
      <c r="AD6" s="1">
        <f>T6*G6</f>
        <v>42.259199999999979</v>
      </c>
      <c r="AE6" s="1">
        <f>U6*G6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31</v>
      </c>
      <c r="C7" s="1">
        <v>164.14599999999999</v>
      </c>
      <c r="D7" s="1">
        <v>521.75699999999995</v>
      </c>
      <c r="E7" s="1">
        <v>321.49700000000001</v>
      </c>
      <c r="F7" s="1">
        <v>270.637</v>
      </c>
      <c r="G7" s="5">
        <v>1</v>
      </c>
      <c r="H7" s="1">
        <v>45</v>
      </c>
      <c r="I7" s="1"/>
      <c r="J7" s="1">
        <v>294.2</v>
      </c>
      <c r="K7" s="1">
        <f t="shared" si="2"/>
        <v>27.297000000000025</v>
      </c>
      <c r="L7" s="1">
        <f t="shared" ref="L7:L68" si="3">E7-M7</f>
        <v>321.49700000000001</v>
      </c>
      <c r="M7" s="1"/>
      <c r="N7" s="1">
        <v>207.91759999999999</v>
      </c>
      <c r="O7" s="1">
        <v>334.46120000000019</v>
      </c>
      <c r="P7" s="1"/>
      <c r="Q7" s="1">
        <v>300</v>
      </c>
      <c r="R7" s="1">
        <f t="shared" ref="R7:R70" si="4">L7/5</f>
        <v>64.299400000000006</v>
      </c>
      <c r="S7" s="13"/>
      <c r="T7" s="22">
        <f t="shared" ref="T7:T70" si="5">S7-U7</f>
        <v>0</v>
      </c>
      <c r="U7" s="23"/>
      <c r="V7" s="15"/>
      <c r="W7" s="1"/>
      <c r="X7" s="1">
        <f t="shared" ref="X7:X70" si="6">(F7+N7+O7+P7+Q7+S7)/R7</f>
        <v>17.309894027004919</v>
      </c>
      <c r="Y7" s="1">
        <f t="shared" ref="Y7:Y70" si="7">(F7+N7+O7+P7+Q7)/R7</f>
        <v>17.309894027004919</v>
      </c>
      <c r="Z7" s="1">
        <v>103.13160000000001</v>
      </c>
      <c r="AA7" s="1">
        <v>97.336199999999991</v>
      </c>
      <c r="AB7" s="1">
        <v>77.465599999999995</v>
      </c>
      <c r="AC7" s="1"/>
      <c r="AD7" s="1">
        <f t="shared" ref="AD7:AD70" si="8">T7*G7</f>
        <v>0</v>
      </c>
      <c r="AE7" s="1">
        <f t="shared" ref="AE7:AE70" si="9">U7*G7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31</v>
      </c>
      <c r="C8" s="1">
        <v>441.77499999999998</v>
      </c>
      <c r="D8" s="1">
        <v>333.17200000000003</v>
      </c>
      <c r="E8" s="1">
        <v>624.08000000000004</v>
      </c>
      <c r="F8" s="1">
        <v>30.516999999999999</v>
      </c>
      <c r="G8" s="5">
        <v>1</v>
      </c>
      <c r="H8" s="1">
        <v>45</v>
      </c>
      <c r="I8" s="1"/>
      <c r="J8" s="1">
        <v>556.78800000000001</v>
      </c>
      <c r="K8" s="1">
        <f t="shared" si="2"/>
        <v>67.29200000000003</v>
      </c>
      <c r="L8" s="1">
        <f t="shared" si="3"/>
        <v>572.5920000000001</v>
      </c>
      <c r="M8" s="1">
        <f>VLOOKUP(A8,[1]TDSheet!$A:$N,7,0)</f>
        <v>51.488</v>
      </c>
      <c r="N8" s="1">
        <v>433.48980000000012</v>
      </c>
      <c r="O8" s="1">
        <v>359.18239999999997</v>
      </c>
      <c r="P8" s="1"/>
      <c r="Q8" s="1">
        <v>300</v>
      </c>
      <c r="R8" s="1">
        <f t="shared" si="4"/>
        <v>114.51840000000001</v>
      </c>
      <c r="S8" s="13">
        <f t="shared" ref="S8:S9" si="10">12*R8-Q8-P8-O8-N8-F8</f>
        <v>251.03160000000003</v>
      </c>
      <c r="T8" s="22">
        <f t="shared" si="5"/>
        <v>151.03160000000003</v>
      </c>
      <c r="U8" s="23">
        <v>100</v>
      </c>
      <c r="V8" s="15"/>
      <c r="W8" s="1"/>
      <c r="X8" s="1">
        <f t="shared" si="6"/>
        <v>11.999999999999998</v>
      </c>
      <c r="Y8" s="1">
        <f t="shared" si="7"/>
        <v>9.8079365412021122</v>
      </c>
      <c r="Z8" s="1">
        <v>123.65940000000001</v>
      </c>
      <c r="AA8" s="1">
        <v>114.89319999999999</v>
      </c>
      <c r="AB8" s="1">
        <v>88.018200000000007</v>
      </c>
      <c r="AC8" s="1"/>
      <c r="AD8" s="1">
        <f t="shared" si="8"/>
        <v>151.03160000000003</v>
      </c>
      <c r="AE8" s="1">
        <f t="shared" si="9"/>
        <v>100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31</v>
      </c>
      <c r="C9" s="1">
        <v>122.80500000000001</v>
      </c>
      <c r="D9" s="1">
        <v>100.517</v>
      </c>
      <c r="E9" s="1">
        <v>172.47399999999999</v>
      </c>
      <c r="F9" s="1">
        <v>3.2429999999999999</v>
      </c>
      <c r="G9" s="5">
        <v>1</v>
      </c>
      <c r="H9" s="1">
        <v>40</v>
      </c>
      <c r="I9" s="1"/>
      <c r="J9" s="1">
        <v>167.3</v>
      </c>
      <c r="K9" s="1">
        <f t="shared" si="2"/>
        <v>5.1739999999999782</v>
      </c>
      <c r="L9" s="1">
        <f t="shared" si="3"/>
        <v>172.47399999999999</v>
      </c>
      <c r="M9" s="1"/>
      <c r="N9" s="1">
        <v>125.3304</v>
      </c>
      <c r="O9" s="1">
        <v>133.46100000000001</v>
      </c>
      <c r="P9" s="1"/>
      <c r="Q9" s="1">
        <v>100</v>
      </c>
      <c r="R9" s="1">
        <f t="shared" si="4"/>
        <v>34.494799999999998</v>
      </c>
      <c r="S9" s="13">
        <f t="shared" si="10"/>
        <v>51.903199999999963</v>
      </c>
      <c r="T9" s="22">
        <f t="shared" si="5"/>
        <v>51.903199999999963</v>
      </c>
      <c r="U9" s="23"/>
      <c r="V9" s="15"/>
      <c r="W9" s="1"/>
      <c r="X9" s="1">
        <f t="shared" si="6"/>
        <v>12</v>
      </c>
      <c r="Y9" s="1">
        <f t="shared" si="7"/>
        <v>10.49533262984566</v>
      </c>
      <c r="Z9" s="1">
        <v>38.262799999999999</v>
      </c>
      <c r="AA9" s="1">
        <v>33.622599999999998</v>
      </c>
      <c r="AB9" s="1">
        <v>25.862400000000001</v>
      </c>
      <c r="AC9" s="1"/>
      <c r="AD9" s="1">
        <f t="shared" si="8"/>
        <v>51.903199999999963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36</v>
      </c>
      <c r="C10" s="1">
        <v>40</v>
      </c>
      <c r="D10" s="1">
        <v>228</v>
      </c>
      <c r="E10" s="1">
        <v>107</v>
      </c>
      <c r="F10" s="1">
        <v>121</v>
      </c>
      <c r="G10" s="5">
        <v>0.45</v>
      </c>
      <c r="H10" s="1">
        <v>45</v>
      </c>
      <c r="I10" s="1"/>
      <c r="J10" s="1">
        <v>109.2</v>
      </c>
      <c r="K10" s="1">
        <f t="shared" si="2"/>
        <v>-2.2000000000000028</v>
      </c>
      <c r="L10" s="1">
        <f t="shared" si="3"/>
        <v>107</v>
      </c>
      <c r="M10" s="1"/>
      <c r="N10" s="1">
        <v>162</v>
      </c>
      <c r="O10" s="1">
        <v>72</v>
      </c>
      <c r="P10" s="1"/>
      <c r="Q10" s="1">
        <v>100</v>
      </c>
      <c r="R10" s="1">
        <f t="shared" si="4"/>
        <v>21.4</v>
      </c>
      <c r="S10" s="13"/>
      <c r="T10" s="22">
        <f t="shared" si="5"/>
        <v>0</v>
      </c>
      <c r="U10" s="23"/>
      <c r="V10" s="15"/>
      <c r="W10" s="1"/>
      <c r="X10" s="1">
        <f t="shared" si="6"/>
        <v>21.261682242990656</v>
      </c>
      <c r="Y10" s="1">
        <f t="shared" si="7"/>
        <v>21.261682242990656</v>
      </c>
      <c r="Z10" s="1">
        <v>43</v>
      </c>
      <c r="AA10" s="1">
        <v>43</v>
      </c>
      <c r="AB10" s="1">
        <v>33.4</v>
      </c>
      <c r="AC10" s="1"/>
      <c r="AD10" s="1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36</v>
      </c>
      <c r="C11" s="1">
        <v>82</v>
      </c>
      <c r="D11" s="1">
        <v>40</v>
      </c>
      <c r="E11" s="1">
        <v>96</v>
      </c>
      <c r="F11" s="1">
        <v>6</v>
      </c>
      <c r="G11" s="5">
        <v>0.5</v>
      </c>
      <c r="H11" s="1">
        <v>60</v>
      </c>
      <c r="I11" s="1"/>
      <c r="J11" s="1">
        <v>98</v>
      </c>
      <c r="K11" s="1">
        <f t="shared" si="2"/>
        <v>-2</v>
      </c>
      <c r="L11" s="1">
        <f t="shared" si="3"/>
        <v>56</v>
      </c>
      <c r="M11" s="1">
        <f>VLOOKUP(A11,[1]TDSheet!$A:$N,7,0)</f>
        <v>40</v>
      </c>
      <c r="N11" s="1"/>
      <c r="O11" s="1">
        <v>21.600000000000009</v>
      </c>
      <c r="P11" s="1"/>
      <c r="Q11" s="1"/>
      <c r="R11" s="1">
        <f t="shared" si="4"/>
        <v>11.2</v>
      </c>
      <c r="S11" s="13">
        <f>9*R11-Q11-P11-O11-N11-F11</f>
        <v>73.199999999999989</v>
      </c>
      <c r="T11" s="22">
        <f t="shared" si="5"/>
        <v>73.199999999999989</v>
      </c>
      <c r="U11" s="23"/>
      <c r="V11" s="15"/>
      <c r="W11" s="1"/>
      <c r="X11" s="1">
        <f t="shared" si="6"/>
        <v>9</v>
      </c>
      <c r="Y11" s="1">
        <f t="shared" si="7"/>
        <v>2.4642857142857153</v>
      </c>
      <c r="Z11" s="1">
        <v>6.2</v>
      </c>
      <c r="AA11" s="1">
        <v>5.6</v>
      </c>
      <c r="AB11" s="1">
        <v>7</v>
      </c>
      <c r="AC11" s="1"/>
      <c r="AD11" s="1">
        <f t="shared" si="8"/>
        <v>36.599999999999994</v>
      </c>
      <c r="AE11" s="1">
        <f t="shared" si="9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36</v>
      </c>
      <c r="C12" s="1">
        <v>38</v>
      </c>
      <c r="D12" s="1">
        <v>60</v>
      </c>
      <c r="E12" s="1">
        <v>62</v>
      </c>
      <c r="F12" s="1"/>
      <c r="G12" s="5">
        <v>0.17</v>
      </c>
      <c r="H12" s="1">
        <v>120</v>
      </c>
      <c r="I12" s="1"/>
      <c r="J12" s="1">
        <v>62</v>
      </c>
      <c r="K12" s="1">
        <f t="shared" si="2"/>
        <v>0</v>
      </c>
      <c r="L12" s="1">
        <f t="shared" si="3"/>
        <v>2</v>
      </c>
      <c r="M12" s="1">
        <f>VLOOKUP(A12,[1]TDSheet!$A:$N,7,0)</f>
        <v>60</v>
      </c>
      <c r="N12" s="1">
        <v>97</v>
      </c>
      <c r="O12" s="1">
        <v>51.200000000000017</v>
      </c>
      <c r="P12" s="1"/>
      <c r="Q12" s="1"/>
      <c r="R12" s="1">
        <f t="shared" si="4"/>
        <v>0.4</v>
      </c>
      <c r="S12" s="13"/>
      <c r="T12" s="22">
        <f t="shared" si="5"/>
        <v>0</v>
      </c>
      <c r="U12" s="23"/>
      <c r="V12" s="15"/>
      <c r="W12" s="1"/>
      <c r="X12" s="1">
        <f t="shared" si="6"/>
        <v>370.5</v>
      </c>
      <c r="Y12" s="1">
        <f t="shared" si="7"/>
        <v>370.5</v>
      </c>
      <c r="Z12" s="1">
        <v>11.4</v>
      </c>
      <c r="AA12" s="1">
        <v>11</v>
      </c>
      <c r="AB12" s="1">
        <v>3.6</v>
      </c>
      <c r="AC12" s="1"/>
      <c r="AD12" s="1">
        <f t="shared" si="8"/>
        <v>0</v>
      </c>
      <c r="AE12" s="1">
        <f t="shared" si="9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36</v>
      </c>
      <c r="C13" s="1"/>
      <c r="D13" s="1">
        <v>174</v>
      </c>
      <c r="E13" s="1">
        <v>75</v>
      </c>
      <c r="F13" s="1">
        <v>94</v>
      </c>
      <c r="G13" s="5">
        <v>0.42</v>
      </c>
      <c r="H13" s="1">
        <v>35</v>
      </c>
      <c r="I13" s="1"/>
      <c r="J13" s="1">
        <v>78</v>
      </c>
      <c r="K13" s="1">
        <f t="shared" si="2"/>
        <v>-3</v>
      </c>
      <c r="L13" s="1">
        <f t="shared" si="3"/>
        <v>75</v>
      </c>
      <c r="M13" s="1"/>
      <c r="N13" s="1"/>
      <c r="O13" s="1"/>
      <c r="P13" s="1"/>
      <c r="Q13" s="1"/>
      <c r="R13" s="1">
        <f t="shared" si="4"/>
        <v>15</v>
      </c>
      <c r="S13" s="13">
        <f>12*R13-Q13-P13-O13-N13-F13</f>
        <v>86</v>
      </c>
      <c r="T13" s="22">
        <f t="shared" si="5"/>
        <v>86</v>
      </c>
      <c r="U13" s="23"/>
      <c r="V13" s="15"/>
      <c r="W13" s="1"/>
      <c r="X13" s="1">
        <f t="shared" si="6"/>
        <v>12</v>
      </c>
      <c r="Y13" s="1">
        <f t="shared" si="7"/>
        <v>6.2666666666666666</v>
      </c>
      <c r="Z13" s="1">
        <v>7.4</v>
      </c>
      <c r="AA13" s="1">
        <v>9.4</v>
      </c>
      <c r="AB13" s="1">
        <v>17.399999999999999</v>
      </c>
      <c r="AC13" s="1"/>
      <c r="AD13" s="1">
        <f t="shared" si="8"/>
        <v>36.119999999999997</v>
      </c>
      <c r="AE13" s="1">
        <f t="shared" si="9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36</v>
      </c>
      <c r="C14" s="1">
        <v>27</v>
      </c>
      <c r="D14" s="1">
        <v>108</v>
      </c>
      <c r="E14" s="1">
        <v>98</v>
      </c>
      <c r="F14" s="1">
        <v>10</v>
      </c>
      <c r="G14" s="5">
        <v>0.42</v>
      </c>
      <c r="H14" s="1">
        <v>35</v>
      </c>
      <c r="I14" s="1"/>
      <c r="J14" s="1">
        <v>95</v>
      </c>
      <c r="K14" s="1">
        <f t="shared" si="2"/>
        <v>3</v>
      </c>
      <c r="L14" s="1">
        <f t="shared" si="3"/>
        <v>98</v>
      </c>
      <c r="M14" s="1"/>
      <c r="N14" s="1"/>
      <c r="O14" s="1">
        <v>13.2</v>
      </c>
      <c r="P14" s="1"/>
      <c r="Q14" s="1"/>
      <c r="R14" s="1">
        <f t="shared" si="4"/>
        <v>19.600000000000001</v>
      </c>
      <c r="S14" s="13">
        <f>8*R14-Q14-P14-O14-N14-F14</f>
        <v>133.60000000000002</v>
      </c>
      <c r="T14" s="22">
        <f t="shared" si="5"/>
        <v>83.600000000000023</v>
      </c>
      <c r="U14" s="23">
        <v>50</v>
      </c>
      <c r="V14" s="15"/>
      <c r="W14" s="1"/>
      <c r="X14" s="1">
        <f t="shared" si="6"/>
        <v>8</v>
      </c>
      <c r="Y14" s="1">
        <f t="shared" si="7"/>
        <v>1.1836734693877551</v>
      </c>
      <c r="Z14" s="1">
        <v>8.4</v>
      </c>
      <c r="AA14" s="1">
        <v>9.8000000000000007</v>
      </c>
      <c r="AB14" s="1">
        <v>12.6</v>
      </c>
      <c r="AC14" s="1"/>
      <c r="AD14" s="1">
        <f t="shared" si="8"/>
        <v>35.112000000000009</v>
      </c>
      <c r="AE14" s="1">
        <f t="shared" si="9"/>
        <v>21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36</v>
      </c>
      <c r="C15" s="1">
        <v>130</v>
      </c>
      <c r="D15" s="1">
        <v>156</v>
      </c>
      <c r="E15" s="1">
        <v>179</v>
      </c>
      <c r="F15" s="1">
        <v>51</v>
      </c>
      <c r="G15" s="5">
        <v>0.35</v>
      </c>
      <c r="H15" s="1">
        <v>45</v>
      </c>
      <c r="I15" s="1"/>
      <c r="J15" s="1">
        <v>184</v>
      </c>
      <c r="K15" s="1">
        <f t="shared" si="2"/>
        <v>-5</v>
      </c>
      <c r="L15" s="1">
        <f t="shared" si="3"/>
        <v>179</v>
      </c>
      <c r="M15" s="1"/>
      <c r="N15" s="1">
        <v>28</v>
      </c>
      <c r="O15" s="1">
        <v>119.2</v>
      </c>
      <c r="P15" s="1"/>
      <c r="Q15" s="1"/>
      <c r="R15" s="1">
        <f t="shared" si="4"/>
        <v>35.799999999999997</v>
      </c>
      <c r="S15" s="13">
        <f t="shared" ref="S15:S26" si="11">12*R15-Q15-P15-O15-N15-F15</f>
        <v>231.39999999999998</v>
      </c>
      <c r="T15" s="22">
        <f t="shared" si="5"/>
        <v>131.39999999999998</v>
      </c>
      <c r="U15" s="23">
        <v>100</v>
      </c>
      <c r="V15" s="15"/>
      <c r="W15" s="1"/>
      <c r="X15" s="1">
        <f t="shared" si="6"/>
        <v>12</v>
      </c>
      <c r="Y15" s="1">
        <f t="shared" si="7"/>
        <v>5.5363128491620115</v>
      </c>
      <c r="Z15" s="1">
        <v>26.4</v>
      </c>
      <c r="AA15" s="1">
        <v>29</v>
      </c>
      <c r="AB15" s="1">
        <v>28.8</v>
      </c>
      <c r="AC15" s="1"/>
      <c r="AD15" s="1">
        <f t="shared" si="8"/>
        <v>45.989999999999988</v>
      </c>
      <c r="AE15" s="1">
        <f t="shared" si="9"/>
        <v>35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36</v>
      </c>
      <c r="C16" s="1">
        <v>230</v>
      </c>
      <c r="D16" s="1">
        <v>48</v>
      </c>
      <c r="E16" s="1">
        <v>226</v>
      </c>
      <c r="F16" s="1"/>
      <c r="G16" s="5">
        <v>0.35</v>
      </c>
      <c r="H16" s="1">
        <v>45</v>
      </c>
      <c r="I16" s="1"/>
      <c r="J16" s="1">
        <v>237</v>
      </c>
      <c r="K16" s="1">
        <f t="shared" si="2"/>
        <v>-11</v>
      </c>
      <c r="L16" s="1">
        <f t="shared" si="3"/>
        <v>226</v>
      </c>
      <c r="M16" s="1"/>
      <c r="N16" s="1">
        <v>47</v>
      </c>
      <c r="O16" s="1">
        <v>165.6</v>
      </c>
      <c r="P16" s="1"/>
      <c r="Q16" s="1"/>
      <c r="R16" s="1">
        <f t="shared" si="4"/>
        <v>45.2</v>
      </c>
      <c r="S16" s="13">
        <f t="shared" si="11"/>
        <v>329.80000000000007</v>
      </c>
      <c r="T16" s="22">
        <f t="shared" si="5"/>
        <v>179.80000000000007</v>
      </c>
      <c r="U16" s="23">
        <v>150</v>
      </c>
      <c r="V16" s="15"/>
      <c r="W16" s="1"/>
      <c r="X16" s="1">
        <f t="shared" si="6"/>
        <v>12.000000000000002</v>
      </c>
      <c r="Y16" s="1">
        <f t="shared" si="7"/>
        <v>4.7035398230088488</v>
      </c>
      <c r="Z16" s="1">
        <v>30.2</v>
      </c>
      <c r="AA16" s="1">
        <v>30</v>
      </c>
      <c r="AB16" s="1">
        <v>28.4</v>
      </c>
      <c r="AC16" s="1"/>
      <c r="AD16" s="1">
        <f t="shared" si="8"/>
        <v>62.930000000000021</v>
      </c>
      <c r="AE16" s="1">
        <f t="shared" si="9"/>
        <v>52.5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31</v>
      </c>
      <c r="C17" s="1">
        <v>200.1</v>
      </c>
      <c r="D17" s="1">
        <v>180.066</v>
      </c>
      <c r="E17" s="1">
        <v>282.79399999999998</v>
      </c>
      <c r="F17" s="1"/>
      <c r="G17" s="5">
        <v>1</v>
      </c>
      <c r="H17" s="1">
        <v>55</v>
      </c>
      <c r="I17" s="1"/>
      <c r="J17" s="1">
        <v>320.14999999999998</v>
      </c>
      <c r="K17" s="1">
        <f t="shared" si="2"/>
        <v>-37.355999999999995</v>
      </c>
      <c r="L17" s="1">
        <f t="shared" si="3"/>
        <v>282.79399999999998</v>
      </c>
      <c r="M17" s="1"/>
      <c r="N17" s="1">
        <v>283.82360000000011</v>
      </c>
      <c r="O17" s="1">
        <v>300.77239999999989</v>
      </c>
      <c r="P17" s="1"/>
      <c r="Q17" s="1"/>
      <c r="R17" s="1">
        <f t="shared" si="4"/>
        <v>56.558799999999998</v>
      </c>
      <c r="S17" s="13">
        <f t="shared" si="11"/>
        <v>94.1096</v>
      </c>
      <c r="T17" s="22">
        <f t="shared" si="5"/>
        <v>94.1096</v>
      </c>
      <c r="U17" s="23"/>
      <c r="V17" s="15"/>
      <c r="W17" s="1"/>
      <c r="X17" s="1">
        <f t="shared" si="6"/>
        <v>12</v>
      </c>
      <c r="Y17" s="1">
        <f t="shared" si="7"/>
        <v>10.336075022808123</v>
      </c>
      <c r="Z17" s="1">
        <v>63.050800000000002</v>
      </c>
      <c r="AA17" s="1">
        <v>62.720000000000013</v>
      </c>
      <c r="AB17" s="1">
        <v>45.102400000000003</v>
      </c>
      <c r="AC17" s="1"/>
      <c r="AD17" s="1">
        <f t="shared" si="8"/>
        <v>94.1096</v>
      </c>
      <c r="AE17" s="1">
        <f t="shared" si="9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31</v>
      </c>
      <c r="C18" s="1">
        <v>4281.7979999999998</v>
      </c>
      <c r="D18" s="1">
        <v>0.46</v>
      </c>
      <c r="E18" s="1">
        <v>3113.2959999999998</v>
      </c>
      <c r="F18" s="1">
        <v>337.24400000000003</v>
      </c>
      <c r="G18" s="5">
        <v>1</v>
      </c>
      <c r="H18" s="1">
        <v>50</v>
      </c>
      <c r="I18" s="1"/>
      <c r="J18" s="1">
        <v>3070.6</v>
      </c>
      <c r="K18" s="1">
        <f t="shared" si="2"/>
        <v>42.695999999999913</v>
      </c>
      <c r="L18" s="1">
        <f t="shared" si="3"/>
        <v>3113.2959999999998</v>
      </c>
      <c r="M18" s="1"/>
      <c r="N18" s="1">
        <v>1469.2082</v>
      </c>
      <c r="O18" s="1">
        <v>553.42159999999967</v>
      </c>
      <c r="P18" s="1"/>
      <c r="Q18" s="1">
        <v>2000</v>
      </c>
      <c r="R18" s="1">
        <f t="shared" si="4"/>
        <v>622.65919999999994</v>
      </c>
      <c r="S18" s="13">
        <v>3300</v>
      </c>
      <c r="T18" s="22">
        <f t="shared" si="5"/>
        <v>1700</v>
      </c>
      <c r="U18" s="23">
        <v>1600</v>
      </c>
      <c r="V18" s="15"/>
      <c r="W18" s="1"/>
      <c r="X18" s="1">
        <f t="shared" si="6"/>
        <v>12.301872035296356</v>
      </c>
      <c r="Y18" s="1">
        <f t="shared" si="7"/>
        <v>7.0020226152604828</v>
      </c>
      <c r="Z18" s="1">
        <v>503.35820000000001</v>
      </c>
      <c r="AA18" s="1">
        <v>482.28599999999989</v>
      </c>
      <c r="AB18" s="1">
        <v>418.22859999999997</v>
      </c>
      <c r="AC18" s="1"/>
      <c r="AD18" s="1">
        <f t="shared" si="8"/>
        <v>1700</v>
      </c>
      <c r="AE18" s="1">
        <f t="shared" si="9"/>
        <v>1600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31</v>
      </c>
      <c r="C19" s="1">
        <v>206.35</v>
      </c>
      <c r="D19" s="1">
        <v>843.59</v>
      </c>
      <c r="E19" s="1">
        <v>871.73699999999997</v>
      </c>
      <c r="F19" s="1">
        <v>48.182000000000002</v>
      </c>
      <c r="G19" s="5">
        <v>1</v>
      </c>
      <c r="H19" s="1">
        <v>55</v>
      </c>
      <c r="I19" s="1"/>
      <c r="J19" s="1">
        <v>864.41</v>
      </c>
      <c r="K19" s="1">
        <f t="shared" si="2"/>
        <v>7.3269999999999982</v>
      </c>
      <c r="L19" s="1">
        <f t="shared" si="3"/>
        <v>418.42699999999996</v>
      </c>
      <c r="M19" s="1">
        <f>VLOOKUP(A19,[1]TDSheet!$A:$N,7,0)</f>
        <v>453.31</v>
      </c>
      <c r="N19" s="1">
        <v>296.47840000000008</v>
      </c>
      <c r="O19" s="1">
        <v>314.21359999999999</v>
      </c>
      <c r="P19" s="1"/>
      <c r="Q19" s="1"/>
      <c r="R19" s="1">
        <f t="shared" si="4"/>
        <v>83.685399999999987</v>
      </c>
      <c r="S19" s="13">
        <f t="shared" si="11"/>
        <v>345.35079999999982</v>
      </c>
      <c r="T19" s="22">
        <f t="shared" si="5"/>
        <v>195.35079999999982</v>
      </c>
      <c r="U19" s="23">
        <v>150</v>
      </c>
      <c r="V19" s="15"/>
      <c r="W19" s="1"/>
      <c r="X19" s="1">
        <f t="shared" si="6"/>
        <v>12</v>
      </c>
      <c r="Y19" s="1">
        <f t="shared" si="7"/>
        <v>7.8732251981827188</v>
      </c>
      <c r="Z19" s="1">
        <v>78.724000000000004</v>
      </c>
      <c r="AA19" s="1">
        <v>83.4876</v>
      </c>
      <c r="AB19" s="1">
        <v>67.137599999999992</v>
      </c>
      <c r="AC19" s="1"/>
      <c r="AD19" s="1">
        <f t="shared" si="8"/>
        <v>195.35079999999982</v>
      </c>
      <c r="AE19" s="1">
        <f t="shared" si="9"/>
        <v>150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31</v>
      </c>
      <c r="C20" s="1">
        <v>8547.23</v>
      </c>
      <c r="D20" s="1">
        <v>6524.6279999999997</v>
      </c>
      <c r="E20" s="1">
        <v>10357.476000000001</v>
      </c>
      <c r="F20" s="1">
        <v>3494.6039999999998</v>
      </c>
      <c r="G20" s="5">
        <v>1</v>
      </c>
      <c r="H20" s="1">
        <v>60</v>
      </c>
      <c r="I20" s="1"/>
      <c r="J20" s="1">
        <v>10269.02</v>
      </c>
      <c r="K20" s="1">
        <f t="shared" si="2"/>
        <v>88.456000000000131</v>
      </c>
      <c r="L20" s="1">
        <f t="shared" si="3"/>
        <v>3834.7560000000003</v>
      </c>
      <c r="M20" s="1">
        <f>VLOOKUP(A20,[1]TDSheet!$A:$N,7,0)</f>
        <v>6522.72</v>
      </c>
      <c r="N20" s="1">
        <v>1109.6487999999999</v>
      </c>
      <c r="O20" s="1">
        <v>923.66700000000037</v>
      </c>
      <c r="P20" s="1">
        <v>1400</v>
      </c>
      <c r="Q20" s="1">
        <v>1500</v>
      </c>
      <c r="R20" s="1">
        <f t="shared" si="4"/>
        <v>766.95120000000009</v>
      </c>
      <c r="S20" s="13">
        <v>800</v>
      </c>
      <c r="T20" s="22">
        <f t="shared" si="5"/>
        <v>400</v>
      </c>
      <c r="U20" s="23">
        <v>400</v>
      </c>
      <c r="V20" s="15"/>
      <c r="W20" s="1"/>
      <c r="X20" s="1">
        <f t="shared" si="6"/>
        <v>12.031951706966492</v>
      </c>
      <c r="Y20" s="1">
        <f t="shared" si="7"/>
        <v>10.98886056896449</v>
      </c>
      <c r="Z20" s="1">
        <v>831.26319999999998</v>
      </c>
      <c r="AA20" s="1">
        <v>826.90400000000011</v>
      </c>
      <c r="AB20" s="1">
        <v>694.38900000000001</v>
      </c>
      <c r="AC20" s="1"/>
      <c r="AD20" s="1">
        <f t="shared" si="8"/>
        <v>400</v>
      </c>
      <c r="AE20" s="1">
        <f t="shared" si="9"/>
        <v>400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31</v>
      </c>
      <c r="C21" s="1">
        <v>53.5</v>
      </c>
      <c r="D21" s="1">
        <v>61.475999999999999</v>
      </c>
      <c r="E21" s="1">
        <v>66.944999999999993</v>
      </c>
      <c r="F21" s="1">
        <v>24.026</v>
      </c>
      <c r="G21" s="5">
        <v>1</v>
      </c>
      <c r="H21" s="1">
        <v>50</v>
      </c>
      <c r="I21" s="1"/>
      <c r="J21" s="1">
        <v>62.9</v>
      </c>
      <c r="K21" s="1">
        <f t="shared" si="2"/>
        <v>4.0449999999999946</v>
      </c>
      <c r="L21" s="1">
        <f t="shared" si="3"/>
        <v>66.944999999999993</v>
      </c>
      <c r="M21" s="1"/>
      <c r="N21" s="1">
        <v>21.07993333333334</v>
      </c>
      <c r="O21" s="1">
        <v>49.50800000000001</v>
      </c>
      <c r="P21" s="1"/>
      <c r="Q21" s="1"/>
      <c r="R21" s="1">
        <f t="shared" si="4"/>
        <v>13.388999999999999</v>
      </c>
      <c r="S21" s="13">
        <f t="shared" si="11"/>
        <v>66.054066666666657</v>
      </c>
      <c r="T21" s="22">
        <f t="shared" si="5"/>
        <v>66.054066666666657</v>
      </c>
      <c r="U21" s="23"/>
      <c r="V21" s="15"/>
      <c r="W21" s="1"/>
      <c r="X21" s="1">
        <f t="shared" si="6"/>
        <v>12.000000000000002</v>
      </c>
      <c r="Y21" s="1">
        <f t="shared" si="7"/>
        <v>7.0665421863718985</v>
      </c>
      <c r="Z21" s="1">
        <v>11.693199999999999</v>
      </c>
      <c r="AA21" s="1">
        <v>11.8764</v>
      </c>
      <c r="AB21" s="1">
        <v>9.178799999999999</v>
      </c>
      <c r="AC21" s="1"/>
      <c r="AD21" s="1">
        <f t="shared" si="8"/>
        <v>66.054066666666657</v>
      </c>
      <c r="AE21" s="1">
        <f t="shared" si="9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31</v>
      </c>
      <c r="C22" s="1">
        <v>132.30000000000001</v>
      </c>
      <c r="D22" s="1">
        <v>311.97000000000003</v>
      </c>
      <c r="E22" s="1">
        <v>335.57799999999997</v>
      </c>
      <c r="F22" s="1">
        <v>2.2040000000000002</v>
      </c>
      <c r="G22" s="5">
        <v>1</v>
      </c>
      <c r="H22" s="1">
        <v>55</v>
      </c>
      <c r="I22" s="1"/>
      <c r="J22" s="1">
        <v>370.25</v>
      </c>
      <c r="K22" s="1">
        <f t="shared" si="2"/>
        <v>-34.672000000000025</v>
      </c>
      <c r="L22" s="1">
        <f t="shared" si="3"/>
        <v>335.57799999999997</v>
      </c>
      <c r="M22" s="1"/>
      <c r="N22" s="1">
        <v>378.73680000000002</v>
      </c>
      <c r="O22" s="1"/>
      <c r="P22" s="1"/>
      <c r="Q22" s="1">
        <v>300</v>
      </c>
      <c r="R22" s="1">
        <f t="shared" si="4"/>
        <v>67.115600000000001</v>
      </c>
      <c r="S22" s="13">
        <f t="shared" si="11"/>
        <v>124.4464</v>
      </c>
      <c r="T22" s="22">
        <f t="shared" si="5"/>
        <v>74.446399999999997</v>
      </c>
      <c r="U22" s="23">
        <v>50</v>
      </c>
      <c r="V22" s="15"/>
      <c r="W22" s="1"/>
      <c r="X22" s="1">
        <f t="shared" si="6"/>
        <v>12.000000000000002</v>
      </c>
      <c r="Y22" s="1">
        <f t="shared" si="7"/>
        <v>10.145790248466826</v>
      </c>
      <c r="Z22" s="1">
        <v>76.158799999999999</v>
      </c>
      <c r="AA22" s="1">
        <v>79.6708</v>
      </c>
      <c r="AB22" s="1">
        <v>57.297199999999997</v>
      </c>
      <c r="AC22" s="1"/>
      <c r="AD22" s="1">
        <f t="shared" si="8"/>
        <v>74.446399999999997</v>
      </c>
      <c r="AE22" s="1">
        <f t="shared" si="9"/>
        <v>50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31</v>
      </c>
      <c r="C23" s="1">
        <v>4744.21</v>
      </c>
      <c r="D23" s="1">
        <v>6830.99</v>
      </c>
      <c r="E23" s="1">
        <v>9661.9860000000008</v>
      </c>
      <c r="F23" s="1">
        <v>908.23299999999995</v>
      </c>
      <c r="G23" s="5">
        <v>1</v>
      </c>
      <c r="H23" s="1">
        <v>60</v>
      </c>
      <c r="I23" s="1"/>
      <c r="J23" s="1">
        <v>9551.17</v>
      </c>
      <c r="K23" s="1">
        <f t="shared" si="2"/>
        <v>110.81600000000071</v>
      </c>
      <c r="L23" s="1">
        <f t="shared" si="3"/>
        <v>3642.3160000000007</v>
      </c>
      <c r="M23" s="1">
        <f>VLOOKUP(A23,[1]TDSheet!$A:$N,7,0)</f>
        <v>6019.67</v>
      </c>
      <c r="N23" s="1">
        <v>2524.7201999999979</v>
      </c>
      <c r="O23" s="1">
        <v>723.09780000000183</v>
      </c>
      <c r="P23" s="1">
        <v>1300</v>
      </c>
      <c r="Q23" s="1">
        <v>1500</v>
      </c>
      <c r="R23" s="1">
        <f t="shared" si="4"/>
        <v>728.46320000000014</v>
      </c>
      <c r="S23" s="13">
        <v>2000</v>
      </c>
      <c r="T23" s="22">
        <f t="shared" si="5"/>
        <v>1000</v>
      </c>
      <c r="U23" s="23">
        <v>1000</v>
      </c>
      <c r="V23" s="15"/>
      <c r="W23" s="1"/>
      <c r="X23" s="1">
        <f t="shared" si="6"/>
        <v>12.29444534741082</v>
      </c>
      <c r="Y23" s="1">
        <f t="shared" si="7"/>
        <v>9.5489394659881217</v>
      </c>
      <c r="Z23" s="1">
        <v>716.07899999999995</v>
      </c>
      <c r="AA23" s="1">
        <v>692.93099999999993</v>
      </c>
      <c r="AB23" s="1">
        <v>599.37259999999992</v>
      </c>
      <c r="AC23" s="1"/>
      <c r="AD23" s="1">
        <f t="shared" si="8"/>
        <v>1000</v>
      </c>
      <c r="AE23" s="1">
        <f t="shared" si="9"/>
        <v>1000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31</v>
      </c>
      <c r="C24" s="1">
        <v>3106.8980000000001</v>
      </c>
      <c r="D24" s="1">
        <v>2326.5300000000002</v>
      </c>
      <c r="E24" s="1">
        <v>4159.8639999999996</v>
      </c>
      <c r="F24" s="1">
        <v>627.34299999999996</v>
      </c>
      <c r="G24" s="5">
        <v>1</v>
      </c>
      <c r="H24" s="1">
        <v>60</v>
      </c>
      <c r="I24" s="1"/>
      <c r="J24" s="1">
        <v>4139.9650000000001</v>
      </c>
      <c r="K24" s="1">
        <f t="shared" si="2"/>
        <v>19.898999999999432</v>
      </c>
      <c r="L24" s="1">
        <f t="shared" si="3"/>
        <v>2142.8989999999994</v>
      </c>
      <c r="M24" s="1">
        <f>VLOOKUP(A24,[1]TDSheet!$A:$N,7,0)</f>
        <v>2016.9649999999999</v>
      </c>
      <c r="N24" s="1">
        <v>1109.71048</v>
      </c>
      <c r="O24" s="1">
        <v>525.08292000000074</v>
      </c>
      <c r="P24" s="1"/>
      <c r="Q24" s="1">
        <v>1400</v>
      </c>
      <c r="R24" s="1">
        <f t="shared" si="4"/>
        <v>428.57979999999986</v>
      </c>
      <c r="S24" s="13">
        <v>1650</v>
      </c>
      <c r="T24" s="22">
        <f t="shared" si="5"/>
        <v>850</v>
      </c>
      <c r="U24" s="23">
        <v>800</v>
      </c>
      <c r="V24" s="15"/>
      <c r="W24" s="1"/>
      <c r="X24" s="1">
        <f t="shared" si="6"/>
        <v>12.394742822690203</v>
      </c>
      <c r="Y24" s="1">
        <f t="shared" si="7"/>
        <v>8.5448180245545924</v>
      </c>
      <c r="Z24" s="1">
        <v>388.66759999999999</v>
      </c>
      <c r="AA24" s="1">
        <v>379.92739999999998</v>
      </c>
      <c r="AB24" s="1">
        <v>296.18419999999998</v>
      </c>
      <c r="AC24" s="1"/>
      <c r="AD24" s="1">
        <f t="shared" si="8"/>
        <v>850</v>
      </c>
      <c r="AE24" s="1">
        <f t="shared" si="9"/>
        <v>800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31</v>
      </c>
      <c r="C25" s="1">
        <v>521.69000000000005</v>
      </c>
      <c r="D25" s="1"/>
      <c r="E25" s="1">
        <v>386.19299999999998</v>
      </c>
      <c r="F25" s="1">
        <v>22.056000000000001</v>
      </c>
      <c r="G25" s="5">
        <v>1</v>
      </c>
      <c r="H25" s="1">
        <v>60</v>
      </c>
      <c r="I25" s="1"/>
      <c r="J25" s="1">
        <v>361.55</v>
      </c>
      <c r="K25" s="1">
        <f t="shared" si="2"/>
        <v>24.642999999999972</v>
      </c>
      <c r="L25" s="1">
        <f t="shared" si="3"/>
        <v>386.19299999999998</v>
      </c>
      <c r="M25" s="1"/>
      <c r="N25" s="1">
        <v>254.3724</v>
      </c>
      <c r="O25" s="1">
        <v>171.95280000000011</v>
      </c>
      <c r="P25" s="1"/>
      <c r="Q25" s="1">
        <v>300</v>
      </c>
      <c r="R25" s="1">
        <f t="shared" si="4"/>
        <v>77.238599999999991</v>
      </c>
      <c r="S25" s="13">
        <f t="shared" si="11"/>
        <v>178.48199999999974</v>
      </c>
      <c r="T25" s="22">
        <f t="shared" si="5"/>
        <v>128.48199999999974</v>
      </c>
      <c r="U25" s="23">
        <v>50</v>
      </c>
      <c r="V25" s="15"/>
      <c r="W25" s="1"/>
      <c r="X25" s="1">
        <f t="shared" si="6"/>
        <v>12</v>
      </c>
      <c r="Y25" s="1">
        <f t="shared" si="7"/>
        <v>9.6892123886243429</v>
      </c>
      <c r="Z25" s="1">
        <v>81.861400000000003</v>
      </c>
      <c r="AA25" s="1">
        <v>73.421599999999998</v>
      </c>
      <c r="AB25" s="1">
        <v>55.987199999999987</v>
      </c>
      <c r="AC25" s="1"/>
      <c r="AD25" s="1">
        <f t="shared" si="8"/>
        <v>128.48199999999974</v>
      </c>
      <c r="AE25" s="1">
        <f t="shared" si="9"/>
        <v>50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31</v>
      </c>
      <c r="C26" s="1">
        <v>212.83199999999999</v>
      </c>
      <c r="D26" s="1">
        <v>284.49400000000003</v>
      </c>
      <c r="E26" s="1">
        <v>360.05200000000002</v>
      </c>
      <c r="F26" s="1">
        <v>43.076000000000001</v>
      </c>
      <c r="G26" s="5">
        <v>1</v>
      </c>
      <c r="H26" s="1">
        <v>60</v>
      </c>
      <c r="I26" s="1"/>
      <c r="J26" s="1">
        <v>351.4</v>
      </c>
      <c r="K26" s="1">
        <f t="shared" si="2"/>
        <v>8.6520000000000437</v>
      </c>
      <c r="L26" s="1">
        <f t="shared" si="3"/>
        <v>360.05200000000002</v>
      </c>
      <c r="M26" s="1"/>
      <c r="N26" s="1">
        <v>222.2564000000001</v>
      </c>
      <c r="O26" s="1">
        <v>125.5896000000001</v>
      </c>
      <c r="P26" s="1"/>
      <c r="Q26" s="1">
        <v>250</v>
      </c>
      <c r="R26" s="1">
        <f t="shared" si="4"/>
        <v>72.010400000000004</v>
      </c>
      <c r="S26" s="13">
        <f t="shared" si="11"/>
        <v>223.20279999999983</v>
      </c>
      <c r="T26" s="22">
        <f t="shared" si="5"/>
        <v>123.20279999999983</v>
      </c>
      <c r="U26" s="23">
        <v>100</v>
      </c>
      <c r="V26" s="15"/>
      <c r="W26" s="1"/>
      <c r="X26" s="1">
        <f t="shared" si="6"/>
        <v>12</v>
      </c>
      <c r="Y26" s="1">
        <f t="shared" si="7"/>
        <v>8.900408829835694</v>
      </c>
      <c r="Z26" s="1">
        <v>71.988</v>
      </c>
      <c r="AA26" s="1">
        <v>69.181600000000003</v>
      </c>
      <c r="AB26" s="1">
        <v>55.658399999999993</v>
      </c>
      <c r="AC26" s="1"/>
      <c r="AD26" s="1">
        <f t="shared" si="8"/>
        <v>123.20279999999983</v>
      </c>
      <c r="AE26" s="1">
        <f t="shared" si="9"/>
        <v>100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31</v>
      </c>
      <c r="C27" s="1"/>
      <c r="D27" s="1">
        <v>535.24</v>
      </c>
      <c r="E27" s="1">
        <v>146.23099999999999</v>
      </c>
      <c r="F27" s="1">
        <v>387.61099999999999</v>
      </c>
      <c r="G27" s="5">
        <v>1</v>
      </c>
      <c r="H27" s="1">
        <v>35</v>
      </c>
      <c r="I27" s="1"/>
      <c r="J27" s="1">
        <v>147.6</v>
      </c>
      <c r="K27" s="1">
        <f t="shared" si="2"/>
        <v>-1.3689999999999998</v>
      </c>
      <c r="L27" s="1">
        <f t="shared" si="3"/>
        <v>146.23099999999999</v>
      </c>
      <c r="M27" s="1"/>
      <c r="N27" s="1"/>
      <c r="O27" s="1"/>
      <c r="P27" s="1"/>
      <c r="Q27" s="1"/>
      <c r="R27" s="1">
        <f t="shared" si="4"/>
        <v>29.246199999999998</v>
      </c>
      <c r="S27" s="13"/>
      <c r="T27" s="22">
        <f t="shared" si="5"/>
        <v>0</v>
      </c>
      <c r="U27" s="23"/>
      <c r="V27" s="15"/>
      <c r="W27" s="1"/>
      <c r="X27" s="1">
        <f t="shared" si="6"/>
        <v>13.253379926281022</v>
      </c>
      <c r="Y27" s="1">
        <f t="shared" si="7"/>
        <v>13.253379926281022</v>
      </c>
      <c r="Z27" s="1">
        <v>24.124199999999998</v>
      </c>
      <c r="AA27" s="1">
        <v>38.242600000000003</v>
      </c>
      <c r="AB27" s="1">
        <v>53.632399999999997</v>
      </c>
      <c r="AC27" s="1"/>
      <c r="AD27" s="1">
        <f t="shared" si="8"/>
        <v>0</v>
      </c>
      <c r="AE27" s="1">
        <f t="shared" si="9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>
        <v>20.61</v>
      </c>
      <c r="D28" s="1">
        <v>222.55600000000001</v>
      </c>
      <c r="E28" s="1">
        <v>81.989000000000004</v>
      </c>
      <c r="F28" s="1">
        <v>140.423</v>
      </c>
      <c r="G28" s="5">
        <v>1</v>
      </c>
      <c r="H28" s="1">
        <v>40</v>
      </c>
      <c r="I28" s="1"/>
      <c r="J28" s="1">
        <v>80.531999999999996</v>
      </c>
      <c r="K28" s="1">
        <f t="shared" si="2"/>
        <v>1.4570000000000078</v>
      </c>
      <c r="L28" s="1">
        <f t="shared" si="3"/>
        <v>39.857000000000006</v>
      </c>
      <c r="M28" s="1">
        <f>VLOOKUP(A28,[1]TDSheet!$A:$N,7,0)</f>
        <v>42.131999999999998</v>
      </c>
      <c r="N28" s="1"/>
      <c r="O28" s="1"/>
      <c r="P28" s="1"/>
      <c r="Q28" s="1"/>
      <c r="R28" s="1">
        <f t="shared" si="4"/>
        <v>7.9714000000000009</v>
      </c>
      <c r="S28" s="13"/>
      <c r="T28" s="22">
        <f t="shared" si="5"/>
        <v>0</v>
      </c>
      <c r="U28" s="23"/>
      <c r="V28" s="15"/>
      <c r="W28" s="1"/>
      <c r="X28" s="1">
        <f t="shared" si="6"/>
        <v>17.615851669719245</v>
      </c>
      <c r="Y28" s="1">
        <f t="shared" si="7"/>
        <v>17.615851669719245</v>
      </c>
      <c r="Z28" s="1">
        <v>12.900399999999999</v>
      </c>
      <c r="AA28" s="1">
        <v>17.011199999999999</v>
      </c>
      <c r="AB28" s="1">
        <v>19.700800000000001</v>
      </c>
      <c r="AC28" s="1"/>
      <c r="AD28" s="1">
        <f t="shared" si="8"/>
        <v>0</v>
      </c>
      <c r="AE28" s="1">
        <f t="shared" si="9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/>
      <c r="D29" s="1">
        <v>925.04499999999996</v>
      </c>
      <c r="E29" s="1">
        <v>506.40199999999999</v>
      </c>
      <c r="F29" s="1">
        <v>414.73399999999998</v>
      </c>
      <c r="G29" s="5">
        <v>1</v>
      </c>
      <c r="H29" s="1">
        <v>30</v>
      </c>
      <c r="I29" s="1"/>
      <c r="J29" s="1">
        <v>504.46600000000001</v>
      </c>
      <c r="K29" s="1">
        <f t="shared" si="2"/>
        <v>1.9359999999999786</v>
      </c>
      <c r="L29" s="1">
        <f t="shared" si="3"/>
        <v>266.83600000000001</v>
      </c>
      <c r="M29" s="1">
        <f>VLOOKUP(A29,[1]TDSheet!$A:$N,7,0)</f>
        <v>239.566</v>
      </c>
      <c r="N29" s="1"/>
      <c r="O29" s="1"/>
      <c r="P29" s="1"/>
      <c r="Q29" s="1"/>
      <c r="R29" s="1">
        <f t="shared" si="4"/>
        <v>53.367200000000004</v>
      </c>
      <c r="S29" s="13">
        <f t="shared" ref="S29:S34" si="12">12*R29-Q29-P29-O29-N29-F29</f>
        <v>225.6724000000001</v>
      </c>
      <c r="T29" s="22">
        <f t="shared" si="5"/>
        <v>125.6724000000001</v>
      </c>
      <c r="U29" s="23">
        <v>100</v>
      </c>
      <c r="V29" s="15"/>
      <c r="W29" s="1"/>
      <c r="X29" s="1">
        <f t="shared" si="6"/>
        <v>12</v>
      </c>
      <c r="Y29" s="1">
        <f t="shared" si="7"/>
        <v>7.7713277069061135</v>
      </c>
      <c r="Z29" s="1">
        <v>35.1768</v>
      </c>
      <c r="AA29" s="1">
        <v>48.123200000000011</v>
      </c>
      <c r="AB29" s="1">
        <v>67.471599999999995</v>
      </c>
      <c r="AC29" s="1"/>
      <c r="AD29" s="1">
        <f t="shared" si="8"/>
        <v>125.6724000000001</v>
      </c>
      <c r="AE29" s="1">
        <f t="shared" si="9"/>
        <v>100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31</v>
      </c>
      <c r="C30" s="1">
        <v>232.363</v>
      </c>
      <c r="D30" s="1">
        <v>937.01900000000001</v>
      </c>
      <c r="E30" s="1">
        <v>914.97799999999995</v>
      </c>
      <c r="F30" s="1">
        <v>64.097999999999999</v>
      </c>
      <c r="G30" s="5">
        <v>1</v>
      </c>
      <c r="H30" s="1">
        <v>30</v>
      </c>
      <c r="I30" s="1"/>
      <c r="J30" s="1">
        <v>918.83100000000002</v>
      </c>
      <c r="K30" s="1">
        <f t="shared" si="2"/>
        <v>-3.8530000000000655</v>
      </c>
      <c r="L30" s="1">
        <f t="shared" si="3"/>
        <v>298.947</v>
      </c>
      <c r="M30" s="1">
        <f>VLOOKUP(A30,[1]TDSheet!$A:$N,7,0)</f>
        <v>616.03099999999995</v>
      </c>
      <c r="N30" s="1">
        <v>180</v>
      </c>
      <c r="O30" s="1">
        <v>133.97069999999999</v>
      </c>
      <c r="P30" s="1"/>
      <c r="Q30" s="1">
        <v>300</v>
      </c>
      <c r="R30" s="1">
        <f t="shared" si="4"/>
        <v>59.789400000000001</v>
      </c>
      <c r="S30" s="13">
        <f t="shared" si="12"/>
        <v>39.404100000000042</v>
      </c>
      <c r="T30" s="22">
        <f t="shared" si="5"/>
        <v>39.404100000000042</v>
      </c>
      <c r="U30" s="23"/>
      <c r="V30" s="15"/>
      <c r="W30" s="1"/>
      <c r="X30" s="1">
        <f t="shared" si="6"/>
        <v>12.000000000000002</v>
      </c>
      <c r="Y30" s="1">
        <f t="shared" si="7"/>
        <v>11.34095174060954</v>
      </c>
      <c r="Z30" s="1">
        <v>88.169399999999996</v>
      </c>
      <c r="AA30" s="1">
        <v>91.523399999999995</v>
      </c>
      <c r="AB30" s="1">
        <v>59.951199999999993</v>
      </c>
      <c r="AC30" s="1"/>
      <c r="AD30" s="1">
        <f t="shared" si="8"/>
        <v>39.404100000000042</v>
      </c>
      <c r="AE30" s="1">
        <f t="shared" si="9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31</v>
      </c>
      <c r="C31" s="1">
        <v>19.363</v>
      </c>
      <c r="D31" s="1">
        <v>268.99599999999998</v>
      </c>
      <c r="E31" s="1">
        <v>268.99599999999998</v>
      </c>
      <c r="F31" s="1"/>
      <c r="G31" s="5">
        <v>1</v>
      </c>
      <c r="H31" s="1">
        <v>30</v>
      </c>
      <c r="I31" s="1"/>
      <c r="J31" s="1">
        <v>290.928</v>
      </c>
      <c r="K31" s="1">
        <f t="shared" si="2"/>
        <v>-21.932000000000016</v>
      </c>
      <c r="L31" s="1">
        <f t="shared" si="3"/>
        <v>65.567999999999984</v>
      </c>
      <c r="M31" s="1">
        <f>VLOOKUP(A31,[1]TDSheet!$A:$N,7,0)</f>
        <v>203.428</v>
      </c>
      <c r="N31" s="1">
        <v>54.157466666666643</v>
      </c>
      <c r="O31" s="1">
        <v>51.11340000000002</v>
      </c>
      <c r="P31" s="1"/>
      <c r="Q31" s="1"/>
      <c r="R31" s="1">
        <f t="shared" si="4"/>
        <v>13.113599999999996</v>
      </c>
      <c r="S31" s="13">
        <f t="shared" si="12"/>
        <v>52.092333333333293</v>
      </c>
      <c r="T31" s="22">
        <f t="shared" si="5"/>
        <v>52.092333333333293</v>
      </c>
      <c r="U31" s="23"/>
      <c r="V31" s="15"/>
      <c r="W31" s="1"/>
      <c r="X31" s="1">
        <f t="shared" si="6"/>
        <v>12</v>
      </c>
      <c r="Y31" s="1">
        <f t="shared" si="7"/>
        <v>8.0276100130144812</v>
      </c>
      <c r="Z31" s="1">
        <v>12.486599999999999</v>
      </c>
      <c r="AA31" s="1">
        <v>12.486599999999999</v>
      </c>
      <c r="AB31" s="1">
        <v>1.305600000000001</v>
      </c>
      <c r="AC31" s="1"/>
      <c r="AD31" s="1">
        <f t="shared" si="8"/>
        <v>52.092333333333293</v>
      </c>
      <c r="AE31" s="1">
        <f t="shared" si="9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31</v>
      </c>
      <c r="C32" s="1"/>
      <c r="D32" s="1">
        <v>1411.673</v>
      </c>
      <c r="E32" s="1">
        <v>523.69899999999996</v>
      </c>
      <c r="F32" s="1">
        <v>884.51599999999996</v>
      </c>
      <c r="G32" s="5">
        <v>1</v>
      </c>
      <c r="H32" s="1">
        <v>40</v>
      </c>
      <c r="I32" s="1"/>
      <c r="J32" s="1">
        <v>466.7</v>
      </c>
      <c r="K32" s="1">
        <f t="shared" si="2"/>
        <v>56.998999999999967</v>
      </c>
      <c r="L32" s="1">
        <f t="shared" si="3"/>
        <v>523.69899999999996</v>
      </c>
      <c r="M32" s="1"/>
      <c r="N32" s="1"/>
      <c r="O32" s="1"/>
      <c r="P32" s="1"/>
      <c r="Q32" s="1"/>
      <c r="R32" s="1">
        <f t="shared" si="4"/>
        <v>104.73979999999999</v>
      </c>
      <c r="S32" s="13">
        <f t="shared" si="12"/>
        <v>372.36159999999984</v>
      </c>
      <c r="T32" s="22">
        <f t="shared" si="5"/>
        <v>272.36159999999984</v>
      </c>
      <c r="U32" s="23">
        <v>100</v>
      </c>
      <c r="V32" s="15"/>
      <c r="W32" s="1"/>
      <c r="X32" s="1">
        <f t="shared" si="6"/>
        <v>12</v>
      </c>
      <c r="Y32" s="1">
        <f t="shared" si="7"/>
        <v>8.4448891443367291</v>
      </c>
      <c r="Z32" s="1">
        <v>62.917400000000001</v>
      </c>
      <c r="AA32" s="1">
        <v>95.844200000000001</v>
      </c>
      <c r="AB32" s="1">
        <v>139.2176</v>
      </c>
      <c r="AC32" s="1"/>
      <c r="AD32" s="1">
        <f t="shared" si="8"/>
        <v>272.36159999999984</v>
      </c>
      <c r="AE32" s="1">
        <f t="shared" si="9"/>
        <v>100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31</v>
      </c>
      <c r="C33" s="1">
        <v>28.577999999999999</v>
      </c>
      <c r="D33" s="1">
        <v>549.995</v>
      </c>
      <c r="E33" s="1">
        <v>549.827</v>
      </c>
      <c r="F33" s="1">
        <v>0.01</v>
      </c>
      <c r="G33" s="5">
        <v>1</v>
      </c>
      <c r="H33" s="1">
        <v>35</v>
      </c>
      <c r="I33" s="1"/>
      <c r="J33" s="1">
        <v>591.9</v>
      </c>
      <c r="K33" s="1">
        <f t="shared" si="2"/>
        <v>-42.072999999999979</v>
      </c>
      <c r="L33" s="1">
        <f t="shared" si="3"/>
        <v>157.22699999999998</v>
      </c>
      <c r="M33" s="1">
        <f>VLOOKUP(A33,[1]TDSheet!$A:$N,7,0)</f>
        <v>392.6</v>
      </c>
      <c r="N33" s="1">
        <v>170.25380000000001</v>
      </c>
      <c r="O33" s="1">
        <v>73.100200000000058</v>
      </c>
      <c r="P33" s="1"/>
      <c r="Q33" s="1"/>
      <c r="R33" s="1">
        <f t="shared" si="4"/>
        <v>31.445399999999996</v>
      </c>
      <c r="S33" s="13">
        <f t="shared" si="12"/>
        <v>133.98079999999987</v>
      </c>
      <c r="T33" s="22">
        <f t="shared" si="5"/>
        <v>83.980799999999874</v>
      </c>
      <c r="U33" s="23">
        <v>50</v>
      </c>
      <c r="V33" s="15"/>
      <c r="W33" s="1"/>
      <c r="X33" s="1">
        <f t="shared" si="6"/>
        <v>12</v>
      </c>
      <c r="Y33" s="1">
        <f t="shared" si="7"/>
        <v>7.7392559802069645</v>
      </c>
      <c r="Z33" s="1">
        <v>30.257999999999999</v>
      </c>
      <c r="AA33" s="1">
        <v>35.566200000000002</v>
      </c>
      <c r="AB33" s="1">
        <v>20.904199999999999</v>
      </c>
      <c r="AC33" s="1"/>
      <c r="AD33" s="1">
        <f t="shared" si="8"/>
        <v>83.980799999999874</v>
      </c>
      <c r="AE33" s="1">
        <f t="shared" si="9"/>
        <v>50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60</v>
      </c>
      <c r="B34" s="1" t="s">
        <v>31</v>
      </c>
      <c r="C34" s="1">
        <v>137.70699999999999</v>
      </c>
      <c r="D34" s="1">
        <v>72.887</v>
      </c>
      <c r="E34" s="1">
        <v>160.779</v>
      </c>
      <c r="F34" s="1">
        <v>28.478000000000002</v>
      </c>
      <c r="G34" s="5">
        <v>1</v>
      </c>
      <c r="H34" s="1">
        <v>45</v>
      </c>
      <c r="I34" s="1"/>
      <c r="J34" s="1">
        <v>159.30000000000001</v>
      </c>
      <c r="K34" s="1">
        <f t="shared" si="2"/>
        <v>1.478999999999985</v>
      </c>
      <c r="L34" s="1">
        <f t="shared" si="3"/>
        <v>160.779</v>
      </c>
      <c r="M34" s="1"/>
      <c r="N34" s="1">
        <v>50.55040000000001</v>
      </c>
      <c r="O34" s="1">
        <v>90.793999999999983</v>
      </c>
      <c r="P34" s="1"/>
      <c r="Q34" s="1">
        <v>100</v>
      </c>
      <c r="R34" s="1">
        <f t="shared" si="4"/>
        <v>32.155799999999999</v>
      </c>
      <c r="S34" s="13">
        <f t="shared" si="12"/>
        <v>116.04719999999998</v>
      </c>
      <c r="T34" s="22">
        <f t="shared" si="5"/>
        <v>66.047199999999975</v>
      </c>
      <c r="U34" s="23">
        <v>50</v>
      </c>
      <c r="V34" s="15"/>
      <c r="W34" s="1"/>
      <c r="X34" s="1">
        <f t="shared" si="6"/>
        <v>12</v>
      </c>
      <c r="Y34" s="1">
        <f t="shared" si="7"/>
        <v>8.391095852070233</v>
      </c>
      <c r="Z34" s="1">
        <v>29.851800000000001</v>
      </c>
      <c r="AA34" s="1">
        <v>26.1586</v>
      </c>
      <c r="AB34" s="1">
        <v>24.300599999999999</v>
      </c>
      <c r="AC34" s="1"/>
      <c r="AD34" s="1">
        <f t="shared" si="8"/>
        <v>66.047199999999975</v>
      </c>
      <c r="AE34" s="1">
        <f t="shared" si="9"/>
        <v>50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31</v>
      </c>
      <c r="C35" s="1"/>
      <c r="D35" s="1">
        <v>41.244999999999997</v>
      </c>
      <c r="E35" s="1">
        <v>41.164000000000001</v>
      </c>
      <c r="F35" s="1"/>
      <c r="G35" s="5">
        <v>1</v>
      </c>
      <c r="H35" s="1">
        <v>30</v>
      </c>
      <c r="I35" s="1"/>
      <c r="J35" s="1">
        <v>41.9</v>
      </c>
      <c r="K35" s="1">
        <f t="shared" si="2"/>
        <v>-0.7359999999999971</v>
      </c>
      <c r="L35" s="1">
        <f t="shared" si="3"/>
        <v>41.164000000000001</v>
      </c>
      <c r="M35" s="1"/>
      <c r="N35" s="1">
        <v>30</v>
      </c>
      <c r="O35" s="1"/>
      <c r="P35" s="1"/>
      <c r="Q35" s="1"/>
      <c r="R35" s="1">
        <f t="shared" si="4"/>
        <v>8.232800000000001</v>
      </c>
      <c r="S35" s="13">
        <f>11*R35-Q35-P35-O35-N35-F35</f>
        <v>60.560800000000015</v>
      </c>
      <c r="T35" s="22">
        <f t="shared" si="5"/>
        <v>60.560800000000015</v>
      </c>
      <c r="U35" s="23"/>
      <c r="V35" s="15"/>
      <c r="W35" s="1"/>
      <c r="X35" s="1">
        <f t="shared" si="6"/>
        <v>11</v>
      </c>
      <c r="Y35" s="1">
        <f t="shared" si="7"/>
        <v>3.6439607423962683</v>
      </c>
      <c r="Z35" s="1">
        <v>-0.21479999999999999</v>
      </c>
      <c r="AA35" s="1">
        <v>-0.21479999999999999</v>
      </c>
      <c r="AB35" s="1">
        <v>7.2399999999999992E-2</v>
      </c>
      <c r="AC35" s="1"/>
      <c r="AD35" s="1">
        <f t="shared" si="8"/>
        <v>60.560800000000015</v>
      </c>
      <c r="AE35" s="1">
        <f t="shared" si="9"/>
        <v>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62</v>
      </c>
      <c r="B36" s="1" t="s">
        <v>31</v>
      </c>
      <c r="C36" s="1">
        <v>459.74200000000002</v>
      </c>
      <c r="D36" s="1">
        <v>288.94799999999998</v>
      </c>
      <c r="E36" s="1">
        <v>518.59699999999998</v>
      </c>
      <c r="F36" s="1">
        <v>101.465</v>
      </c>
      <c r="G36" s="5">
        <v>1</v>
      </c>
      <c r="H36" s="1">
        <v>45</v>
      </c>
      <c r="I36" s="1"/>
      <c r="J36" s="1">
        <v>532.1</v>
      </c>
      <c r="K36" s="1">
        <f t="shared" si="2"/>
        <v>-13.503000000000043</v>
      </c>
      <c r="L36" s="1">
        <f t="shared" si="3"/>
        <v>518.59699999999998</v>
      </c>
      <c r="M36" s="1"/>
      <c r="N36" s="1">
        <v>263.25320000000022</v>
      </c>
      <c r="O36" s="1">
        <v>155.5593999999999</v>
      </c>
      <c r="P36" s="1"/>
      <c r="Q36" s="1">
        <v>250</v>
      </c>
      <c r="R36" s="1">
        <f t="shared" si="4"/>
        <v>103.71939999999999</v>
      </c>
      <c r="S36" s="13">
        <f t="shared" ref="S36:S37" si="13">12*R36-Q36-P36-O36-N36-F36</f>
        <v>474.35519999999974</v>
      </c>
      <c r="T36" s="22">
        <f t="shared" si="5"/>
        <v>274.35519999999974</v>
      </c>
      <c r="U36" s="23">
        <v>200</v>
      </c>
      <c r="V36" s="15"/>
      <c r="W36" s="1"/>
      <c r="X36" s="1">
        <f t="shared" si="6"/>
        <v>12</v>
      </c>
      <c r="Y36" s="1">
        <f t="shared" si="7"/>
        <v>7.4265527953304797</v>
      </c>
      <c r="Z36" s="1">
        <v>93.656800000000004</v>
      </c>
      <c r="AA36" s="1">
        <v>98.178000000000011</v>
      </c>
      <c r="AB36" s="1">
        <v>74.365199999999987</v>
      </c>
      <c r="AC36" s="1"/>
      <c r="AD36" s="1">
        <f t="shared" si="8"/>
        <v>274.35519999999974</v>
      </c>
      <c r="AE36" s="1">
        <f t="shared" si="9"/>
        <v>200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63</v>
      </c>
      <c r="B37" s="1" t="s">
        <v>31</v>
      </c>
      <c r="C37" s="1">
        <v>499.77</v>
      </c>
      <c r="D37" s="1">
        <v>170.59399999999999</v>
      </c>
      <c r="E37" s="1">
        <v>377.02800000000002</v>
      </c>
      <c r="F37" s="1">
        <v>155.52199999999999</v>
      </c>
      <c r="G37" s="5">
        <v>1</v>
      </c>
      <c r="H37" s="1">
        <v>45</v>
      </c>
      <c r="I37" s="1"/>
      <c r="J37" s="1">
        <v>376.6</v>
      </c>
      <c r="K37" s="1">
        <f t="shared" si="2"/>
        <v>0.42799999999999727</v>
      </c>
      <c r="L37" s="1">
        <f t="shared" si="3"/>
        <v>377.02800000000002</v>
      </c>
      <c r="M37" s="1"/>
      <c r="N37" s="1">
        <v>267.43400000000008</v>
      </c>
      <c r="O37" s="1">
        <v>118.3595999999997</v>
      </c>
      <c r="P37" s="1"/>
      <c r="Q37" s="1">
        <v>200</v>
      </c>
      <c r="R37" s="1">
        <f t="shared" si="4"/>
        <v>75.405600000000007</v>
      </c>
      <c r="S37" s="13">
        <f t="shared" si="13"/>
        <v>163.55160000000041</v>
      </c>
      <c r="T37" s="22">
        <f t="shared" si="5"/>
        <v>113.55160000000041</v>
      </c>
      <c r="U37" s="23">
        <v>50</v>
      </c>
      <c r="V37" s="15"/>
      <c r="W37" s="1"/>
      <c r="X37" s="1">
        <f t="shared" si="6"/>
        <v>12</v>
      </c>
      <c r="Y37" s="1">
        <f t="shared" si="7"/>
        <v>9.831041726343928</v>
      </c>
      <c r="Z37" s="1">
        <v>80.618200000000002</v>
      </c>
      <c r="AA37" s="1">
        <v>87.695000000000007</v>
      </c>
      <c r="AB37" s="1">
        <v>73.083799999999997</v>
      </c>
      <c r="AC37" s="1" t="s">
        <v>104</v>
      </c>
      <c r="AD37" s="1">
        <f t="shared" si="8"/>
        <v>113.55160000000041</v>
      </c>
      <c r="AE37" s="1">
        <f t="shared" si="9"/>
        <v>50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64</v>
      </c>
      <c r="B38" s="1" t="s">
        <v>31</v>
      </c>
      <c r="C38" s="1">
        <v>23.913</v>
      </c>
      <c r="D38" s="1">
        <v>402.334</v>
      </c>
      <c r="E38" s="1">
        <v>154.32599999999999</v>
      </c>
      <c r="F38" s="1">
        <v>248.00800000000001</v>
      </c>
      <c r="G38" s="5">
        <v>1</v>
      </c>
      <c r="H38" s="1">
        <v>45</v>
      </c>
      <c r="I38" s="1"/>
      <c r="J38" s="1">
        <v>176.76499999999999</v>
      </c>
      <c r="K38" s="1">
        <f t="shared" ref="K38:K67" si="14">E38-J38</f>
        <v>-22.438999999999993</v>
      </c>
      <c r="L38" s="1">
        <f t="shared" si="3"/>
        <v>102.261</v>
      </c>
      <c r="M38" s="1">
        <f>VLOOKUP(A38,[1]TDSheet!$A:$N,7,0)</f>
        <v>52.064999999999998</v>
      </c>
      <c r="N38" s="1"/>
      <c r="O38" s="1">
        <v>24.129800000000049</v>
      </c>
      <c r="P38" s="1"/>
      <c r="Q38" s="1"/>
      <c r="R38" s="1">
        <f t="shared" si="4"/>
        <v>20.452199999999998</v>
      </c>
      <c r="S38" s="13"/>
      <c r="T38" s="22">
        <f t="shared" si="5"/>
        <v>0</v>
      </c>
      <c r="U38" s="23"/>
      <c r="V38" s="15"/>
      <c r="W38" s="1"/>
      <c r="X38" s="1">
        <f t="shared" si="6"/>
        <v>13.306040425968851</v>
      </c>
      <c r="Y38" s="1">
        <f t="shared" si="7"/>
        <v>13.306040425968851</v>
      </c>
      <c r="Z38" s="1">
        <v>28.0106</v>
      </c>
      <c r="AA38" s="1">
        <v>36.057000000000002</v>
      </c>
      <c r="AB38" s="1">
        <v>39.470199999999998</v>
      </c>
      <c r="AC38" s="1"/>
      <c r="AD38" s="1">
        <f t="shared" si="8"/>
        <v>0</v>
      </c>
      <c r="AE38" s="1">
        <f t="shared" si="9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8" t="s">
        <v>65</v>
      </c>
      <c r="B39" s="1" t="s">
        <v>31</v>
      </c>
      <c r="C39" s="1"/>
      <c r="D39" s="1">
        <v>105.398</v>
      </c>
      <c r="E39" s="1">
        <v>105.398</v>
      </c>
      <c r="F39" s="1"/>
      <c r="G39" s="5">
        <v>0</v>
      </c>
      <c r="H39" s="1" t="e">
        <v>#N/A</v>
      </c>
      <c r="I39" s="1"/>
      <c r="J39" s="1">
        <v>105.398</v>
      </c>
      <c r="K39" s="1">
        <f t="shared" si="14"/>
        <v>0</v>
      </c>
      <c r="L39" s="1">
        <f t="shared" si="3"/>
        <v>0</v>
      </c>
      <c r="M39" s="1">
        <f>VLOOKUP(A39,[1]TDSheet!$A:$N,7,0)</f>
        <v>105.398</v>
      </c>
      <c r="N39" s="1"/>
      <c r="O39" s="1"/>
      <c r="P39" s="1"/>
      <c r="Q39" s="1"/>
      <c r="R39" s="1">
        <f t="shared" si="4"/>
        <v>0</v>
      </c>
      <c r="S39" s="13"/>
      <c r="T39" s="22">
        <f t="shared" si="5"/>
        <v>0</v>
      </c>
      <c r="U39" s="23"/>
      <c r="V39" s="15"/>
      <c r="W39" s="1"/>
      <c r="X39" s="1" t="e">
        <f t="shared" si="6"/>
        <v>#DIV/0!</v>
      </c>
      <c r="Y39" s="1" t="e">
        <f t="shared" si="7"/>
        <v>#DIV/0!</v>
      </c>
      <c r="Z39" s="1">
        <v>0</v>
      </c>
      <c r="AA39" s="1">
        <v>0</v>
      </c>
      <c r="AB39" s="1">
        <v>0</v>
      </c>
      <c r="AC39" s="1"/>
      <c r="AD39" s="1">
        <f t="shared" si="8"/>
        <v>0</v>
      </c>
      <c r="AE39" s="1">
        <f t="shared" si="9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31</v>
      </c>
      <c r="C40" s="1">
        <v>34.799999999999997</v>
      </c>
      <c r="D40" s="1">
        <v>146.184</v>
      </c>
      <c r="E40" s="1">
        <v>146.12899999999999</v>
      </c>
      <c r="F40" s="1"/>
      <c r="G40" s="5">
        <v>1</v>
      </c>
      <c r="H40" s="1">
        <v>35</v>
      </c>
      <c r="I40" s="1"/>
      <c r="J40" s="1">
        <v>176.167</v>
      </c>
      <c r="K40" s="1">
        <f t="shared" si="14"/>
        <v>-30.038000000000011</v>
      </c>
      <c r="L40" s="1">
        <f t="shared" si="3"/>
        <v>21.361999999999995</v>
      </c>
      <c r="M40" s="1">
        <f>VLOOKUP(A40,[1]TDSheet!$A:$N,7,0)</f>
        <v>124.767</v>
      </c>
      <c r="N40" s="1">
        <v>61.973999999999982</v>
      </c>
      <c r="O40" s="1">
        <v>34.162999999999997</v>
      </c>
      <c r="P40" s="1"/>
      <c r="Q40" s="1"/>
      <c r="R40" s="1">
        <f t="shared" si="4"/>
        <v>4.2723999999999993</v>
      </c>
      <c r="S40" s="13"/>
      <c r="T40" s="22">
        <f t="shared" si="5"/>
        <v>0</v>
      </c>
      <c r="U40" s="23"/>
      <c r="V40" s="15"/>
      <c r="W40" s="1"/>
      <c r="X40" s="1">
        <f t="shared" si="6"/>
        <v>22.501872483849823</v>
      </c>
      <c r="Y40" s="1">
        <f t="shared" si="7"/>
        <v>22.501872483849823</v>
      </c>
      <c r="Z40" s="1">
        <v>8.5489999999999977</v>
      </c>
      <c r="AA40" s="1">
        <v>8.5489999999999977</v>
      </c>
      <c r="AB40" s="1">
        <v>3.7401999999999989</v>
      </c>
      <c r="AC40" s="1"/>
      <c r="AD40" s="1">
        <f t="shared" si="8"/>
        <v>0</v>
      </c>
      <c r="AE40" s="1">
        <f t="shared" si="9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36</v>
      </c>
      <c r="C41" s="1"/>
      <c r="D41" s="1">
        <v>180</v>
      </c>
      <c r="E41" s="1">
        <v>179</v>
      </c>
      <c r="F41" s="1"/>
      <c r="G41" s="5">
        <v>0.4</v>
      </c>
      <c r="H41" s="1">
        <v>45</v>
      </c>
      <c r="I41" s="1"/>
      <c r="J41" s="1">
        <v>255</v>
      </c>
      <c r="K41" s="1">
        <f t="shared" si="14"/>
        <v>-76</v>
      </c>
      <c r="L41" s="1">
        <f t="shared" si="3"/>
        <v>179</v>
      </c>
      <c r="M41" s="1"/>
      <c r="N41" s="1">
        <v>70.400000000000006</v>
      </c>
      <c r="O41" s="1">
        <v>45.400000000000013</v>
      </c>
      <c r="P41" s="1"/>
      <c r="Q41" s="1"/>
      <c r="R41" s="1">
        <f t="shared" si="4"/>
        <v>35.799999999999997</v>
      </c>
      <c r="S41" s="13">
        <f>10*R41-Q41-P41-O41-N41-F41</f>
        <v>242.19999999999996</v>
      </c>
      <c r="T41" s="22">
        <f t="shared" si="5"/>
        <v>142.19999999999996</v>
      </c>
      <c r="U41" s="23">
        <v>100</v>
      </c>
      <c r="V41" s="15"/>
      <c r="W41" s="1"/>
      <c r="X41" s="1">
        <f t="shared" si="6"/>
        <v>10</v>
      </c>
      <c r="Y41" s="1">
        <f t="shared" si="7"/>
        <v>3.2346368715083806</v>
      </c>
      <c r="Z41" s="1">
        <v>22.6</v>
      </c>
      <c r="AA41" s="1">
        <v>27.6</v>
      </c>
      <c r="AB41" s="1">
        <v>24.6</v>
      </c>
      <c r="AC41" s="1"/>
      <c r="AD41" s="1">
        <f t="shared" si="8"/>
        <v>56.879999999999988</v>
      </c>
      <c r="AE41" s="1">
        <f t="shared" si="9"/>
        <v>40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31</v>
      </c>
      <c r="C42" s="1">
        <v>389.30799999999999</v>
      </c>
      <c r="D42" s="1">
        <v>1.7310000000000001</v>
      </c>
      <c r="E42" s="1">
        <v>299.822</v>
      </c>
      <c r="F42" s="1"/>
      <c r="G42" s="5">
        <v>1</v>
      </c>
      <c r="H42" s="1">
        <v>40</v>
      </c>
      <c r="I42" s="1"/>
      <c r="J42" s="1">
        <v>312.5</v>
      </c>
      <c r="K42" s="1">
        <f t="shared" si="14"/>
        <v>-12.677999999999997</v>
      </c>
      <c r="L42" s="1">
        <f t="shared" si="3"/>
        <v>299.822</v>
      </c>
      <c r="M42" s="1"/>
      <c r="N42" s="1">
        <v>128.14519999999999</v>
      </c>
      <c r="O42" s="1">
        <v>108.5500000000001</v>
      </c>
      <c r="P42" s="1"/>
      <c r="Q42" s="1">
        <v>200</v>
      </c>
      <c r="R42" s="1">
        <f t="shared" si="4"/>
        <v>59.964399999999998</v>
      </c>
      <c r="S42" s="13">
        <f>12*R42-Q42-P42-O42-N42-F42</f>
        <v>282.87759999999986</v>
      </c>
      <c r="T42" s="22">
        <f t="shared" si="5"/>
        <v>182.87759999999986</v>
      </c>
      <c r="U42" s="23">
        <v>100</v>
      </c>
      <c r="V42" s="15"/>
      <c r="W42" s="1"/>
      <c r="X42" s="1">
        <f t="shared" si="6"/>
        <v>11.999999999999998</v>
      </c>
      <c r="Y42" s="1">
        <f t="shared" si="7"/>
        <v>7.28257432743428</v>
      </c>
      <c r="Z42" s="1">
        <v>52.823400000000007</v>
      </c>
      <c r="AA42" s="1">
        <v>47.373800000000003</v>
      </c>
      <c r="AB42" s="1">
        <v>28.901399999999999</v>
      </c>
      <c r="AC42" s="1" t="s">
        <v>104</v>
      </c>
      <c r="AD42" s="1">
        <f t="shared" si="8"/>
        <v>182.87759999999986</v>
      </c>
      <c r="AE42" s="1">
        <f t="shared" si="9"/>
        <v>100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69</v>
      </c>
      <c r="B43" s="1" t="s">
        <v>36</v>
      </c>
      <c r="C43" s="1"/>
      <c r="D43" s="1">
        <v>233</v>
      </c>
      <c r="E43" s="1">
        <v>231</v>
      </c>
      <c r="F43" s="1"/>
      <c r="G43" s="5">
        <v>0.4</v>
      </c>
      <c r="H43" s="1">
        <v>40</v>
      </c>
      <c r="I43" s="1"/>
      <c r="J43" s="1">
        <v>258</v>
      </c>
      <c r="K43" s="1">
        <f t="shared" si="14"/>
        <v>-27</v>
      </c>
      <c r="L43" s="1">
        <f t="shared" si="3"/>
        <v>231</v>
      </c>
      <c r="M43" s="1"/>
      <c r="N43" s="1"/>
      <c r="O43" s="1"/>
      <c r="P43" s="1"/>
      <c r="Q43" s="1"/>
      <c r="R43" s="1">
        <f t="shared" si="4"/>
        <v>46.2</v>
      </c>
      <c r="S43" s="13">
        <f>7*R43-Q43-P43-O43-N43-F43</f>
        <v>323.40000000000003</v>
      </c>
      <c r="T43" s="22">
        <f t="shared" si="5"/>
        <v>173.40000000000003</v>
      </c>
      <c r="U43" s="23">
        <v>150</v>
      </c>
      <c r="V43" s="15"/>
      <c r="W43" s="1"/>
      <c r="X43" s="1">
        <f t="shared" si="6"/>
        <v>7</v>
      </c>
      <c r="Y43" s="1">
        <f t="shared" si="7"/>
        <v>0</v>
      </c>
      <c r="Z43" s="1">
        <v>1</v>
      </c>
      <c r="AA43" s="1">
        <v>4</v>
      </c>
      <c r="AB43" s="1">
        <v>22.8</v>
      </c>
      <c r="AC43" s="1"/>
      <c r="AD43" s="1">
        <f t="shared" si="8"/>
        <v>69.360000000000014</v>
      </c>
      <c r="AE43" s="1">
        <f t="shared" si="9"/>
        <v>60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70</v>
      </c>
      <c r="B44" s="1" t="s">
        <v>36</v>
      </c>
      <c r="C44" s="1">
        <v>515</v>
      </c>
      <c r="D44" s="1">
        <v>150</v>
      </c>
      <c r="E44" s="1">
        <v>520</v>
      </c>
      <c r="F44" s="1"/>
      <c r="G44" s="5">
        <v>0.4</v>
      </c>
      <c r="H44" s="1">
        <v>45</v>
      </c>
      <c r="I44" s="1"/>
      <c r="J44" s="1">
        <v>547</v>
      </c>
      <c r="K44" s="1">
        <f t="shared" si="14"/>
        <v>-27</v>
      </c>
      <c r="L44" s="1">
        <f t="shared" si="3"/>
        <v>460</v>
      </c>
      <c r="M44" s="1">
        <f>VLOOKUP(A44,[1]TDSheet!$A:$N,7,0)</f>
        <v>60</v>
      </c>
      <c r="N44" s="1">
        <v>300</v>
      </c>
      <c r="O44" s="1">
        <v>503.19999999999982</v>
      </c>
      <c r="P44" s="1"/>
      <c r="Q44" s="1">
        <v>600</v>
      </c>
      <c r="R44" s="1">
        <f t="shared" si="4"/>
        <v>92</v>
      </c>
      <c r="S44" s="13"/>
      <c r="T44" s="22">
        <f t="shared" si="5"/>
        <v>0</v>
      </c>
      <c r="U44" s="23"/>
      <c r="V44" s="15"/>
      <c r="W44" s="1"/>
      <c r="X44" s="1">
        <f t="shared" si="6"/>
        <v>15.252173913043476</v>
      </c>
      <c r="Y44" s="1">
        <f t="shared" si="7"/>
        <v>15.252173913043476</v>
      </c>
      <c r="Z44" s="1">
        <v>158.19999999999999</v>
      </c>
      <c r="AA44" s="1">
        <v>140</v>
      </c>
      <c r="AB44" s="1">
        <v>85.4</v>
      </c>
      <c r="AC44" s="1"/>
      <c r="AD44" s="1">
        <f t="shared" si="8"/>
        <v>0</v>
      </c>
      <c r="AE44" s="1">
        <f t="shared" si="9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71</v>
      </c>
      <c r="B45" s="1" t="s">
        <v>36</v>
      </c>
      <c r="C45" s="1">
        <v>168</v>
      </c>
      <c r="D45" s="1">
        <v>786</v>
      </c>
      <c r="E45" s="1">
        <v>662</v>
      </c>
      <c r="F45" s="1">
        <v>147</v>
      </c>
      <c r="G45" s="5">
        <v>0.4</v>
      </c>
      <c r="H45" s="1">
        <v>40</v>
      </c>
      <c r="I45" s="1"/>
      <c r="J45" s="1">
        <v>822</v>
      </c>
      <c r="K45" s="1">
        <f t="shared" si="14"/>
        <v>-160</v>
      </c>
      <c r="L45" s="1">
        <f t="shared" si="3"/>
        <v>542</v>
      </c>
      <c r="M45" s="1">
        <f>VLOOKUP(A45,[1]TDSheet!$A:$N,7,0)</f>
        <v>120</v>
      </c>
      <c r="N45" s="1">
        <v>250</v>
      </c>
      <c r="O45" s="1">
        <v>327.19999999999982</v>
      </c>
      <c r="P45" s="1"/>
      <c r="Q45" s="1">
        <v>400</v>
      </c>
      <c r="R45" s="1">
        <f t="shared" si="4"/>
        <v>108.4</v>
      </c>
      <c r="S45" s="13">
        <f t="shared" ref="S45:S47" si="15">12*R45-Q45-P45-O45-N45-F45</f>
        <v>176.60000000000036</v>
      </c>
      <c r="T45" s="22">
        <f t="shared" si="5"/>
        <v>126.60000000000036</v>
      </c>
      <c r="U45" s="23">
        <v>50</v>
      </c>
      <c r="V45" s="15"/>
      <c r="W45" s="1"/>
      <c r="X45" s="1">
        <f t="shared" si="6"/>
        <v>12.000000000000002</v>
      </c>
      <c r="Y45" s="1">
        <f t="shared" si="7"/>
        <v>10.370848708487083</v>
      </c>
      <c r="Z45" s="1">
        <v>149.19999999999999</v>
      </c>
      <c r="AA45" s="1">
        <v>165.6</v>
      </c>
      <c r="AB45" s="1">
        <v>110.2</v>
      </c>
      <c r="AC45" s="1"/>
      <c r="AD45" s="1">
        <f t="shared" si="8"/>
        <v>50.64000000000015</v>
      </c>
      <c r="AE45" s="1">
        <f t="shared" si="9"/>
        <v>20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72</v>
      </c>
      <c r="B46" s="1" t="s">
        <v>31</v>
      </c>
      <c r="C46" s="1"/>
      <c r="D46" s="1">
        <v>98.403000000000006</v>
      </c>
      <c r="E46" s="1">
        <v>48.838999999999999</v>
      </c>
      <c r="F46" s="1">
        <v>49.564</v>
      </c>
      <c r="G46" s="5">
        <v>1</v>
      </c>
      <c r="H46" s="1">
        <v>50</v>
      </c>
      <c r="I46" s="1"/>
      <c r="J46" s="1">
        <v>46.85</v>
      </c>
      <c r="K46" s="1">
        <f t="shared" si="14"/>
        <v>1.9889999999999972</v>
      </c>
      <c r="L46" s="1">
        <f t="shared" si="3"/>
        <v>48.838999999999999</v>
      </c>
      <c r="M46" s="1"/>
      <c r="N46" s="1"/>
      <c r="O46" s="1"/>
      <c r="P46" s="1"/>
      <c r="Q46" s="1"/>
      <c r="R46" s="1">
        <f t="shared" si="4"/>
        <v>9.7677999999999994</v>
      </c>
      <c r="S46" s="13">
        <f t="shared" si="15"/>
        <v>67.649599999999992</v>
      </c>
      <c r="T46" s="22">
        <f t="shared" si="5"/>
        <v>67.649599999999992</v>
      </c>
      <c r="U46" s="23"/>
      <c r="V46" s="15"/>
      <c r="W46" s="1"/>
      <c r="X46" s="1">
        <f t="shared" si="6"/>
        <v>12</v>
      </c>
      <c r="Y46" s="1">
        <f t="shared" si="7"/>
        <v>5.074223468948996</v>
      </c>
      <c r="Z46" s="1">
        <v>1.359</v>
      </c>
      <c r="AA46" s="1">
        <v>3.2585999999999999</v>
      </c>
      <c r="AB46" s="1">
        <v>8.9662000000000006</v>
      </c>
      <c r="AC46" s="1"/>
      <c r="AD46" s="1">
        <f t="shared" si="8"/>
        <v>67.649599999999992</v>
      </c>
      <c r="AE46" s="1">
        <f t="shared" si="9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73</v>
      </c>
      <c r="B47" s="1" t="s">
        <v>31</v>
      </c>
      <c r="C47" s="1">
        <v>82.45</v>
      </c>
      <c r="D47" s="1">
        <v>195.30799999999999</v>
      </c>
      <c r="E47" s="1">
        <v>176.13</v>
      </c>
      <c r="F47" s="1">
        <v>75.924000000000007</v>
      </c>
      <c r="G47" s="5">
        <v>1</v>
      </c>
      <c r="H47" s="1">
        <v>50</v>
      </c>
      <c r="I47" s="1"/>
      <c r="J47" s="1">
        <v>172.7</v>
      </c>
      <c r="K47" s="1">
        <f t="shared" si="14"/>
        <v>3.4300000000000068</v>
      </c>
      <c r="L47" s="1">
        <f t="shared" si="3"/>
        <v>176.13</v>
      </c>
      <c r="M47" s="1"/>
      <c r="N47" s="1">
        <v>40.127800000000001</v>
      </c>
      <c r="O47" s="1"/>
      <c r="P47" s="1"/>
      <c r="Q47" s="1">
        <v>142.9152</v>
      </c>
      <c r="R47" s="1">
        <f t="shared" si="4"/>
        <v>35.225999999999999</v>
      </c>
      <c r="S47" s="13">
        <f t="shared" si="15"/>
        <v>163.74499999999995</v>
      </c>
      <c r="T47" s="22">
        <f t="shared" si="5"/>
        <v>113.74499999999995</v>
      </c>
      <c r="U47" s="23">
        <v>50</v>
      </c>
      <c r="V47" s="15"/>
      <c r="W47" s="1"/>
      <c r="X47" s="1">
        <f t="shared" si="6"/>
        <v>11.999999999999998</v>
      </c>
      <c r="Y47" s="1">
        <f t="shared" si="7"/>
        <v>7.3515868960426953</v>
      </c>
      <c r="Z47" s="1">
        <v>30.465</v>
      </c>
      <c r="AA47" s="1">
        <v>29.940200000000001</v>
      </c>
      <c r="AB47" s="1">
        <v>29.759</v>
      </c>
      <c r="AC47" s="1"/>
      <c r="AD47" s="1">
        <f t="shared" si="8"/>
        <v>113.74499999999995</v>
      </c>
      <c r="AE47" s="1">
        <f t="shared" si="9"/>
        <v>50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74</v>
      </c>
      <c r="B48" s="1" t="s">
        <v>31</v>
      </c>
      <c r="C48" s="1">
        <v>37.26</v>
      </c>
      <c r="D48" s="1">
        <v>204.99</v>
      </c>
      <c r="E48" s="1">
        <v>224.178</v>
      </c>
      <c r="F48" s="1"/>
      <c r="G48" s="5">
        <v>1</v>
      </c>
      <c r="H48" s="1">
        <v>55</v>
      </c>
      <c r="I48" s="1"/>
      <c r="J48" s="1">
        <v>227.5</v>
      </c>
      <c r="K48" s="1">
        <f t="shared" si="14"/>
        <v>-3.3220000000000027</v>
      </c>
      <c r="L48" s="1">
        <f t="shared" si="3"/>
        <v>19.478000000000009</v>
      </c>
      <c r="M48" s="1">
        <f>VLOOKUP(A48,[1]TDSheet!$A:$N,7,0)</f>
        <v>204.7</v>
      </c>
      <c r="N48" s="1">
        <v>85.885199999999955</v>
      </c>
      <c r="O48" s="1">
        <v>66.751200000000054</v>
      </c>
      <c r="P48" s="1"/>
      <c r="Q48" s="1"/>
      <c r="R48" s="1">
        <f t="shared" si="4"/>
        <v>3.8956000000000017</v>
      </c>
      <c r="S48" s="13"/>
      <c r="T48" s="22">
        <f t="shared" si="5"/>
        <v>0</v>
      </c>
      <c r="U48" s="23"/>
      <c r="V48" s="15"/>
      <c r="W48" s="1"/>
      <c r="X48" s="1">
        <f t="shared" si="6"/>
        <v>39.181743505493365</v>
      </c>
      <c r="Y48" s="1">
        <f t="shared" si="7"/>
        <v>39.181743505493365</v>
      </c>
      <c r="Z48" s="1">
        <v>12.7888</v>
      </c>
      <c r="AA48" s="1">
        <v>11.674799999999999</v>
      </c>
      <c r="AB48" s="1">
        <v>1.387999999999999</v>
      </c>
      <c r="AC48" s="1"/>
      <c r="AD48" s="1">
        <f t="shared" si="8"/>
        <v>0</v>
      </c>
      <c r="AE48" s="1">
        <f t="shared" si="9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75</v>
      </c>
      <c r="B49" s="1" t="s">
        <v>31</v>
      </c>
      <c r="C49" s="1">
        <v>24</v>
      </c>
      <c r="D49" s="1">
        <v>48.491999999999997</v>
      </c>
      <c r="E49" s="1">
        <v>22.617999999999999</v>
      </c>
      <c r="F49" s="1">
        <v>34.857999999999997</v>
      </c>
      <c r="G49" s="5">
        <v>1</v>
      </c>
      <c r="H49" s="1">
        <v>50</v>
      </c>
      <c r="I49" s="1"/>
      <c r="J49" s="1">
        <v>25.3</v>
      </c>
      <c r="K49" s="1">
        <f t="shared" si="14"/>
        <v>-2.6820000000000022</v>
      </c>
      <c r="L49" s="1">
        <f t="shared" si="3"/>
        <v>22.617999999999999</v>
      </c>
      <c r="M49" s="1"/>
      <c r="N49" s="1">
        <v>18.83480000000004</v>
      </c>
      <c r="O49" s="1">
        <v>8.4343999999999841</v>
      </c>
      <c r="P49" s="1"/>
      <c r="Q49" s="1"/>
      <c r="R49" s="1">
        <f t="shared" si="4"/>
        <v>4.5236000000000001</v>
      </c>
      <c r="S49" s="13"/>
      <c r="T49" s="22">
        <f t="shared" si="5"/>
        <v>0</v>
      </c>
      <c r="U49" s="23"/>
      <c r="V49" s="15"/>
      <c r="W49" s="1"/>
      <c r="X49" s="1">
        <f t="shared" si="6"/>
        <v>13.734017154478737</v>
      </c>
      <c r="Y49" s="1">
        <f t="shared" si="7"/>
        <v>13.734017154478737</v>
      </c>
      <c r="Z49" s="1">
        <v>5.45</v>
      </c>
      <c r="AA49" s="1">
        <v>7.2684000000000024</v>
      </c>
      <c r="AB49" s="1">
        <v>5.1759999999999993</v>
      </c>
      <c r="AC49" s="1"/>
      <c r="AD49" s="1">
        <f t="shared" si="8"/>
        <v>0</v>
      </c>
      <c r="AE49" s="1">
        <f t="shared" si="9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76</v>
      </c>
      <c r="B50" s="1" t="s">
        <v>31</v>
      </c>
      <c r="C50" s="1">
        <v>143.5</v>
      </c>
      <c r="D50" s="1">
        <v>152.58600000000001</v>
      </c>
      <c r="E50" s="1">
        <v>175.155</v>
      </c>
      <c r="F50" s="1">
        <v>73.149000000000001</v>
      </c>
      <c r="G50" s="5">
        <v>1</v>
      </c>
      <c r="H50" s="1">
        <v>40</v>
      </c>
      <c r="I50" s="1"/>
      <c r="J50" s="1">
        <v>173.42</v>
      </c>
      <c r="K50" s="1">
        <f t="shared" si="14"/>
        <v>1.7350000000000136</v>
      </c>
      <c r="L50" s="1">
        <f t="shared" si="3"/>
        <v>123.235</v>
      </c>
      <c r="M50" s="1">
        <f>VLOOKUP(A50,[1]TDSheet!$A:$N,7,0)</f>
        <v>51.92</v>
      </c>
      <c r="N50" s="1">
        <v>60.460600000000042</v>
      </c>
      <c r="O50" s="1"/>
      <c r="P50" s="1"/>
      <c r="Q50" s="1">
        <v>118.58839999999999</v>
      </c>
      <c r="R50" s="1">
        <f t="shared" si="4"/>
        <v>24.646999999999998</v>
      </c>
      <c r="S50" s="13">
        <f t="shared" ref="S50:S57" si="16">12*R50-Q50-P50-O50-N50-F50</f>
        <v>43.565999999999988</v>
      </c>
      <c r="T50" s="22">
        <f t="shared" si="5"/>
        <v>43.565999999999988</v>
      </c>
      <c r="U50" s="23"/>
      <c r="V50" s="15"/>
      <c r="W50" s="1"/>
      <c r="X50" s="1">
        <f t="shared" si="6"/>
        <v>12.000000000000002</v>
      </c>
      <c r="Y50" s="1">
        <f t="shared" si="7"/>
        <v>10.23240150931148</v>
      </c>
      <c r="Z50" s="1">
        <v>26.422000000000001</v>
      </c>
      <c r="AA50" s="1">
        <v>27.666399999999999</v>
      </c>
      <c r="AB50" s="1">
        <v>25.595600000000001</v>
      </c>
      <c r="AC50" s="1"/>
      <c r="AD50" s="1">
        <f t="shared" si="8"/>
        <v>43.565999999999988</v>
      </c>
      <c r="AE50" s="1">
        <f t="shared" si="9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77</v>
      </c>
      <c r="B51" s="1" t="s">
        <v>31</v>
      </c>
      <c r="C51" s="1">
        <v>290.39999999999998</v>
      </c>
      <c r="D51" s="1">
        <v>203.27500000000001</v>
      </c>
      <c r="E51" s="1">
        <v>386.53199999999998</v>
      </c>
      <c r="F51" s="1">
        <v>45.002000000000002</v>
      </c>
      <c r="G51" s="5">
        <v>1</v>
      </c>
      <c r="H51" s="1">
        <v>40</v>
      </c>
      <c r="I51" s="1"/>
      <c r="J51" s="1">
        <v>379.67500000000001</v>
      </c>
      <c r="K51" s="1">
        <f t="shared" si="14"/>
        <v>6.8569999999999709</v>
      </c>
      <c r="L51" s="1">
        <f t="shared" si="3"/>
        <v>183.25699999999998</v>
      </c>
      <c r="M51" s="1">
        <f>VLOOKUP(A51,[1]TDSheet!$A:$N,7,0)</f>
        <v>203.27500000000001</v>
      </c>
      <c r="N51" s="1"/>
      <c r="O51" s="1">
        <v>136.9066</v>
      </c>
      <c r="P51" s="1"/>
      <c r="Q51" s="1">
        <v>100</v>
      </c>
      <c r="R51" s="1">
        <f t="shared" si="4"/>
        <v>36.651399999999995</v>
      </c>
      <c r="S51" s="13">
        <f t="shared" si="16"/>
        <v>157.90819999999994</v>
      </c>
      <c r="T51" s="22">
        <f t="shared" si="5"/>
        <v>107.90819999999994</v>
      </c>
      <c r="U51" s="23">
        <v>50</v>
      </c>
      <c r="V51" s="15"/>
      <c r="W51" s="1"/>
      <c r="X51" s="1">
        <f t="shared" si="6"/>
        <v>12</v>
      </c>
      <c r="Y51" s="1">
        <f t="shared" si="7"/>
        <v>7.6916188740402829</v>
      </c>
      <c r="Z51" s="1">
        <v>37.320599999999999</v>
      </c>
      <c r="AA51" s="1">
        <v>32.809199999999997</v>
      </c>
      <c r="AB51" s="1">
        <v>29.596</v>
      </c>
      <c r="AC51" s="1" t="s">
        <v>104</v>
      </c>
      <c r="AD51" s="1">
        <f t="shared" si="8"/>
        <v>107.90819999999994</v>
      </c>
      <c r="AE51" s="1">
        <f t="shared" si="9"/>
        <v>50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78</v>
      </c>
      <c r="B52" s="1" t="s">
        <v>31</v>
      </c>
      <c r="C52" s="1">
        <v>97.263999999999996</v>
      </c>
      <c r="D52" s="1">
        <v>545.80100000000004</v>
      </c>
      <c r="E52" s="1">
        <v>547.16300000000001</v>
      </c>
      <c r="F52" s="1"/>
      <c r="G52" s="5">
        <v>1</v>
      </c>
      <c r="H52" s="1">
        <v>40</v>
      </c>
      <c r="I52" s="1"/>
      <c r="J52" s="1">
        <v>627.33000000000004</v>
      </c>
      <c r="K52" s="1">
        <f t="shared" si="14"/>
        <v>-80.16700000000003</v>
      </c>
      <c r="L52" s="1">
        <f t="shared" si="3"/>
        <v>279.84399999999999</v>
      </c>
      <c r="M52" s="1">
        <f>VLOOKUP(A52,[1]TDSheet!$A:$N,7,0)</f>
        <v>267.31900000000002</v>
      </c>
      <c r="N52" s="1">
        <v>230.24386666666709</v>
      </c>
      <c r="O52" s="1">
        <v>141.42080000000001</v>
      </c>
      <c r="P52" s="1"/>
      <c r="Q52" s="1">
        <v>100</v>
      </c>
      <c r="R52" s="1">
        <f t="shared" si="4"/>
        <v>55.968800000000002</v>
      </c>
      <c r="S52" s="13">
        <f t="shared" si="16"/>
        <v>199.960933333333</v>
      </c>
      <c r="T52" s="22">
        <f t="shared" si="5"/>
        <v>99.960933333333003</v>
      </c>
      <c r="U52" s="23">
        <v>100</v>
      </c>
      <c r="V52" s="15"/>
      <c r="W52" s="1"/>
      <c r="X52" s="1">
        <f t="shared" si="6"/>
        <v>12.000000000000002</v>
      </c>
      <c r="Y52" s="1">
        <f t="shared" si="7"/>
        <v>8.4272785313722487</v>
      </c>
      <c r="Z52" s="1">
        <v>61.265000000000001</v>
      </c>
      <c r="AA52" s="1">
        <v>62.077800000000011</v>
      </c>
      <c r="AB52" s="1">
        <v>42.68180000000001</v>
      </c>
      <c r="AC52" s="1"/>
      <c r="AD52" s="1">
        <f t="shared" si="8"/>
        <v>99.960933333333003</v>
      </c>
      <c r="AE52" s="1">
        <f t="shared" si="9"/>
        <v>100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79</v>
      </c>
      <c r="B53" s="1" t="s">
        <v>36</v>
      </c>
      <c r="C53" s="1">
        <v>213</v>
      </c>
      <c r="D53" s="1">
        <v>678</v>
      </c>
      <c r="E53" s="1">
        <v>556</v>
      </c>
      <c r="F53" s="1">
        <v>188</v>
      </c>
      <c r="G53" s="5">
        <v>0.4</v>
      </c>
      <c r="H53" s="1">
        <v>45</v>
      </c>
      <c r="I53" s="1"/>
      <c r="J53" s="1">
        <v>595</v>
      </c>
      <c r="K53" s="1">
        <f t="shared" si="14"/>
        <v>-39</v>
      </c>
      <c r="L53" s="1">
        <f t="shared" si="3"/>
        <v>436</v>
      </c>
      <c r="M53" s="1">
        <f>VLOOKUP(A53,[1]TDSheet!$A:$N,7,0)</f>
        <v>120</v>
      </c>
      <c r="N53" s="1">
        <v>438.8</v>
      </c>
      <c r="O53" s="1">
        <v>185.59999999999991</v>
      </c>
      <c r="P53" s="1"/>
      <c r="Q53" s="1">
        <v>250</v>
      </c>
      <c r="R53" s="1">
        <f t="shared" si="4"/>
        <v>87.2</v>
      </c>
      <c r="S53" s="13"/>
      <c r="T53" s="22">
        <f t="shared" si="5"/>
        <v>0</v>
      </c>
      <c r="U53" s="23"/>
      <c r="V53" s="15"/>
      <c r="W53" s="1"/>
      <c r="X53" s="1">
        <f t="shared" si="6"/>
        <v>12.183486238532108</v>
      </c>
      <c r="Y53" s="1">
        <f t="shared" si="7"/>
        <v>12.183486238532108</v>
      </c>
      <c r="Z53" s="1">
        <v>109.8</v>
      </c>
      <c r="AA53" s="1">
        <v>118.2</v>
      </c>
      <c r="AB53" s="1">
        <v>89</v>
      </c>
      <c r="AC53" s="1"/>
      <c r="AD53" s="1">
        <f t="shared" si="8"/>
        <v>0</v>
      </c>
      <c r="AE53" s="1">
        <f t="shared" si="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80</v>
      </c>
      <c r="B54" s="1" t="s">
        <v>31</v>
      </c>
      <c r="C54" s="1">
        <v>49.2</v>
      </c>
      <c r="D54" s="1">
        <v>33.470999999999997</v>
      </c>
      <c r="E54" s="1">
        <v>71.423000000000002</v>
      </c>
      <c r="F54" s="1">
        <v>1.988</v>
      </c>
      <c r="G54" s="5">
        <v>1</v>
      </c>
      <c r="H54" s="1">
        <v>40</v>
      </c>
      <c r="I54" s="1"/>
      <c r="J54" s="1">
        <v>108.7</v>
      </c>
      <c r="K54" s="1">
        <f t="shared" si="14"/>
        <v>-37.277000000000001</v>
      </c>
      <c r="L54" s="1">
        <f t="shared" si="3"/>
        <v>71.423000000000002</v>
      </c>
      <c r="M54" s="1"/>
      <c r="N54" s="1"/>
      <c r="O54" s="1">
        <v>114.649</v>
      </c>
      <c r="P54" s="1"/>
      <c r="Q54" s="1"/>
      <c r="R54" s="1">
        <f t="shared" si="4"/>
        <v>14.284600000000001</v>
      </c>
      <c r="S54" s="13">
        <f t="shared" si="16"/>
        <v>54.778200000000027</v>
      </c>
      <c r="T54" s="22">
        <f t="shared" si="5"/>
        <v>54.778200000000027</v>
      </c>
      <c r="U54" s="23"/>
      <c r="V54" s="15"/>
      <c r="W54" s="1"/>
      <c r="X54" s="1">
        <f t="shared" si="6"/>
        <v>12.000000000000002</v>
      </c>
      <c r="Y54" s="1">
        <f t="shared" si="7"/>
        <v>8.1652268876972389</v>
      </c>
      <c r="Z54" s="1">
        <v>14.4696</v>
      </c>
      <c r="AA54" s="1">
        <v>8.2335999999999991</v>
      </c>
      <c r="AB54" s="1">
        <v>8.8956</v>
      </c>
      <c r="AC54" s="1"/>
      <c r="AD54" s="1">
        <f t="shared" si="8"/>
        <v>54.778200000000027</v>
      </c>
      <c r="AE54" s="1">
        <f t="shared" si="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81</v>
      </c>
      <c r="B55" s="1" t="s">
        <v>31</v>
      </c>
      <c r="C55" s="1">
        <v>76.584999999999994</v>
      </c>
      <c r="D55" s="1">
        <v>276.39600000000002</v>
      </c>
      <c r="E55" s="1">
        <v>276.41199999999998</v>
      </c>
      <c r="F55" s="1">
        <v>-1.6E-2</v>
      </c>
      <c r="G55" s="5">
        <v>1</v>
      </c>
      <c r="H55" s="1">
        <v>40</v>
      </c>
      <c r="I55" s="1"/>
      <c r="J55" s="1">
        <v>320.7</v>
      </c>
      <c r="K55" s="1">
        <f t="shared" si="14"/>
        <v>-44.288000000000011</v>
      </c>
      <c r="L55" s="1">
        <f t="shared" si="3"/>
        <v>276.41199999999998</v>
      </c>
      <c r="M55" s="1"/>
      <c r="N55" s="1">
        <v>200</v>
      </c>
      <c r="O55" s="1">
        <v>151.4180666666667</v>
      </c>
      <c r="P55" s="1"/>
      <c r="Q55" s="1"/>
      <c r="R55" s="1">
        <f t="shared" si="4"/>
        <v>55.282399999999996</v>
      </c>
      <c r="S55" s="13">
        <f t="shared" si="16"/>
        <v>311.98673333333323</v>
      </c>
      <c r="T55" s="22">
        <f t="shared" si="5"/>
        <v>161.98673333333323</v>
      </c>
      <c r="U55" s="23">
        <v>150</v>
      </c>
      <c r="V55" s="15"/>
      <c r="W55" s="1"/>
      <c r="X55" s="1">
        <f t="shared" si="6"/>
        <v>12</v>
      </c>
      <c r="Y55" s="1">
        <f t="shared" si="7"/>
        <v>6.3564907939356239</v>
      </c>
      <c r="Z55" s="1">
        <v>56.696000000000012</v>
      </c>
      <c r="AA55" s="1">
        <v>68.733199999999997</v>
      </c>
      <c r="AB55" s="1">
        <v>47.5306</v>
      </c>
      <c r="AC55" s="1"/>
      <c r="AD55" s="1">
        <f t="shared" si="8"/>
        <v>161.98673333333323</v>
      </c>
      <c r="AE55" s="1">
        <f t="shared" si="9"/>
        <v>150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82</v>
      </c>
      <c r="B56" s="1" t="s">
        <v>36</v>
      </c>
      <c r="C56" s="1">
        <v>195</v>
      </c>
      <c r="D56" s="1">
        <v>114</v>
      </c>
      <c r="E56" s="1">
        <v>215</v>
      </c>
      <c r="F56" s="1">
        <v>50</v>
      </c>
      <c r="G56" s="5">
        <v>0.35</v>
      </c>
      <c r="H56" s="1">
        <v>45</v>
      </c>
      <c r="I56" s="1"/>
      <c r="J56" s="1">
        <v>233</v>
      </c>
      <c r="K56" s="1">
        <f t="shared" si="14"/>
        <v>-18</v>
      </c>
      <c r="L56" s="1">
        <f t="shared" si="3"/>
        <v>215</v>
      </c>
      <c r="M56" s="1"/>
      <c r="N56" s="1">
        <v>34</v>
      </c>
      <c r="O56" s="1">
        <v>164.8</v>
      </c>
      <c r="P56" s="1"/>
      <c r="Q56" s="1"/>
      <c r="R56" s="1">
        <f t="shared" si="4"/>
        <v>43</v>
      </c>
      <c r="S56" s="13">
        <f t="shared" si="16"/>
        <v>267.2</v>
      </c>
      <c r="T56" s="22">
        <f t="shared" si="5"/>
        <v>167.2</v>
      </c>
      <c r="U56" s="23">
        <v>100</v>
      </c>
      <c r="V56" s="15"/>
      <c r="W56" s="1"/>
      <c r="X56" s="1">
        <f t="shared" si="6"/>
        <v>12</v>
      </c>
      <c r="Y56" s="1">
        <f t="shared" si="7"/>
        <v>5.786046511627907</v>
      </c>
      <c r="Z56" s="1">
        <v>32.6</v>
      </c>
      <c r="AA56" s="1">
        <v>33</v>
      </c>
      <c r="AB56" s="1">
        <v>31.8</v>
      </c>
      <c r="AC56" s="1"/>
      <c r="AD56" s="1">
        <f t="shared" si="8"/>
        <v>58.519999999999989</v>
      </c>
      <c r="AE56" s="1">
        <f t="shared" si="9"/>
        <v>35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83</v>
      </c>
      <c r="B57" s="1" t="s">
        <v>36</v>
      </c>
      <c r="C57" s="1">
        <v>426</v>
      </c>
      <c r="D57" s="1">
        <v>132</v>
      </c>
      <c r="E57" s="1">
        <v>431</v>
      </c>
      <c r="F57" s="1"/>
      <c r="G57" s="5">
        <v>0.4</v>
      </c>
      <c r="H57" s="1">
        <v>40</v>
      </c>
      <c r="I57" s="1"/>
      <c r="J57" s="1">
        <v>480</v>
      </c>
      <c r="K57" s="1">
        <f t="shared" si="14"/>
        <v>-49</v>
      </c>
      <c r="L57" s="1">
        <f t="shared" si="3"/>
        <v>299</v>
      </c>
      <c r="M57" s="1">
        <f>VLOOKUP(A57,[1]TDSheet!$A:$N,7,0)</f>
        <v>132</v>
      </c>
      <c r="N57" s="1">
        <v>150</v>
      </c>
      <c r="O57" s="1">
        <v>107.40000000000011</v>
      </c>
      <c r="P57" s="1"/>
      <c r="Q57" s="1">
        <v>400</v>
      </c>
      <c r="R57" s="1">
        <f t="shared" si="4"/>
        <v>59.8</v>
      </c>
      <c r="S57" s="13">
        <f t="shared" si="16"/>
        <v>60.199999999999818</v>
      </c>
      <c r="T57" s="22">
        <f t="shared" si="5"/>
        <v>60.199999999999818</v>
      </c>
      <c r="U57" s="23"/>
      <c r="V57" s="15"/>
      <c r="W57" s="1"/>
      <c r="X57" s="1">
        <f t="shared" si="6"/>
        <v>11.999999999999998</v>
      </c>
      <c r="Y57" s="1">
        <f t="shared" si="7"/>
        <v>10.993311036789299</v>
      </c>
      <c r="Z57" s="1">
        <v>81.400000000000006</v>
      </c>
      <c r="AA57" s="1">
        <v>75.8</v>
      </c>
      <c r="AB57" s="1">
        <v>48.4</v>
      </c>
      <c r="AC57" s="1"/>
      <c r="AD57" s="1">
        <f t="shared" si="8"/>
        <v>24.079999999999927</v>
      </c>
      <c r="AE57" s="1">
        <f t="shared" si="9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84</v>
      </c>
      <c r="B58" s="1" t="s">
        <v>31</v>
      </c>
      <c r="C58" s="1"/>
      <c r="D58" s="1">
        <v>191.45500000000001</v>
      </c>
      <c r="E58" s="1">
        <v>190.27600000000001</v>
      </c>
      <c r="F58" s="1">
        <v>5.3999999999999999E-2</v>
      </c>
      <c r="G58" s="5">
        <v>1</v>
      </c>
      <c r="H58" s="1">
        <v>30</v>
      </c>
      <c r="I58" s="1"/>
      <c r="J58" s="1">
        <v>167.7</v>
      </c>
      <c r="K58" s="1">
        <f t="shared" si="14"/>
        <v>22.576000000000022</v>
      </c>
      <c r="L58" s="1">
        <f t="shared" si="3"/>
        <v>190.27600000000001</v>
      </c>
      <c r="M58" s="1"/>
      <c r="N58" s="1"/>
      <c r="O58" s="1"/>
      <c r="P58" s="1"/>
      <c r="Q58" s="1"/>
      <c r="R58" s="1">
        <f t="shared" si="4"/>
        <v>38.055199999999999</v>
      </c>
      <c r="S58" s="13">
        <f>7*R58-Q58-P58-O58-N58-F58</f>
        <v>266.33240000000001</v>
      </c>
      <c r="T58" s="22">
        <f t="shared" si="5"/>
        <v>166.33240000000001</v>
      </c>
      <c r="U58" s="23">
        <v>100</v>
      </c>
      <c r="V58" s="15"/>
      <c r="W58" s="1"/>
      <c r="X58" s="1">
        <f t="shared" si="6"/>
        <v>7</v>
      </c>
      <c r="Y58" s="1">
        <f t="shared" si="7"/>
        <v>1.4189913599192752E-3</v>
      </c>
      <c r="Z58" s="1">
        <v>3.2267999999999999</v>
      </c>
      <c r="AA58" s="1">
        <v>6.7212000000000014</v>
      </c>
      <c r="AB58" s="1">
        <v>17.18</v>
      </c>
      <c r="AC58" s="1"/>
      <c r="AD58" s="1">
        <f t="shared" si="8"/>
        <v>166.33240000000001</v>
      </c>
      <c r="AE58" s="1">
        <f t="shared" si="9"/>
        <v>100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85</v>
      </c>
      <c r="B59" s="1" t="s">
        <v>31</v>
      </c>
      <c r="C59" s="1">
        <v>80.599999999999994</v>
      </c>
      <c r="D59" s="1">
        <v>115.2</v>
      </c>
      <c r="E59" s="1">
        <v>111.746</v>
      </c>
      <c r="F59" s="1">
        <v>64.22</v>
      </c>
      <c r="G59" s="5">
        <v>1</v>
      </c>
      <c r="H59" s="1">
        <v>50</v>
      </c>
      <c r="I59" s="1"/>
      <c r="J59" s="1">
        <v>100.7</v>
      </c>
      <c r="K59" s="1">
        <f t="shared" si="14"/>
        <v>11.045999999999992</v>
      </c>
      <c r="L59" s="1">
        <f t="shared" si="3"/>
        <v>111.746</v>
      </c>
      <c r="M59" s="1"/>
      <c r="N59" s="1">
        <v>16.407399999999971</v>
      </c>
      <c r="O59" s="1">
        <v>80.722400000000022</v>
      </c>
      <c r="P59" s="1"/>
      <c r="Q59" s="1"/>
      <c r="R59" s="1">
        <f t="shared" si="4"/>
        <v>22.3492</v>
      </c>
      <c r="S59" s="13">
        <f t="shared" ref="S59:S61" si="17">12*R59-Q59-P59-O59-N59-F59</f>
        <v>106.84060000000002</v>
      </c>
      <c r="T59" s="22">
        <f t="shared" si="5"/>
        <v>56.840600000000023</v>
      </c>
      <c r="U59" s="23">
        <v>50</v>
      </c>
      <c r="V59" s="15"/>
      <c r="W59" s="1"/>
      <c r="X59" s="1">
        <f t="shared" si="6"/>
        <v>12</v>
      </c>
      <c r="Y59" s="1">
        <f t="shared" si="7"/>
        <v>7.2194888407638746</v>
      </c>
      <c r="Z59" s="1">
        <v>19.747599999999998</v>
      </c>
      <c r="AA59" s="1">
        <v>20.863600000000002</v>
      </c>
      <c r="AB59" s="1">
        <v>19.298999999999999</v>
      </c>
      <c r="AC59" s="1"/>
      <c r="AD59" s="1">
        <f t="shared" si="8"/>
        <v>56.840600000000023</v>
      </c>
      <c r="AE59" s="1">
        <f t="shared" si="9"/>
        <v>50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86</v>
      </c>
      <c r="B60" s="1" t="s">
        <v>31</v>
      </c>
      <c r="C60" s="1">
        <v>23.08</v>
      </c>
      <c r="D60" s="1">
        <v>44.094000000000001</v>
      </c>
      <c r="E60" s="1">
        <v>39.688000000000002</v>
      </c>
      <c r="F60" s="1">
        <v>26.12</v>
      </c>
      <c r="G60" s="5">
        <v>1</v>
      </c>
      <c r="H60" s="1">
        <v>50</v>
      </c>
      <c r="I60" s="1"/>
      <c r="J60" s="1">
        <v>40.950000000000003</v>
      </c>
      <c r="K60" s="1">
        <f t="shared" si="14"/>
        <v>-1.2620000000000005</v>
      </c>
      <c r="L60" s="1">
        <f t="shared" si="3"/>
        <v>39.688000000000002</v>
      </c>
      <c r="M60" s="1"/>
      <c r="N60" s="1"/>
      <c r="O60" s="1">
        <v>18.041000000000011</v>
      </c>
      <c r="P60" s="1"/>
      <c r="Q60" s="1"/>
      <c r="R60" s="1">
        <f t="shared" si="4"/>
        <v>7.9376000000000007</v>
      </c>
      <c r="S60" s="13">
        <f t="shared" si="17"/>
        <v>51.090199999999996</v>
      </c>
      <c r="T60" s="22">
        <f t="shared" si="5"/>
        <v>51.090199999999996</v>
      </c>
      <c r="U60" s="23"/>
      <c r="V60" s="15"/>
      <c r="W60" s="1"/>
      <c r="X60" s="1">
        <f t="shared" si="6"/>
        <v>12</v>
      </c>
      <c r="Y60" s="1">
        <f t="shared" si="7"/>
        <v>5.5635204595847627</v>
      </c>
      <c r="Z60" s="1">
        <v>5.7359999999999998</v>
      </c>
      <c r="AA60" s="1">
        <v>5.4615999999999998</v>
      </c>
      <c r="AB60" s="1">
        <v>3.5539999999999998</v>
      </c>
      <c r="AC60" s="1"/>
      <c r="AD60" s="1">
        <f t="shared" si="8"/>
        <v>51.090199999999996</v>
      </c>
      <c r="AE60" s="1">
        <f t="shared" si="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87</v>
      </c>
      <c r="B61" s="1" t="s">
        <v>36</v>
      </c>
      <c r="C61" s="1"/>
      <c r="D61" s="1">
        <v>828</v>
      </c>
      <c r="E61" s="1">
        <v>399</v>
      </c>
      <c r="F61" s="1">
        <v>429</v>
      </c>
      <c r="G61" s="5">
        <v>0.4</v>
      </c>
      <c r="H61" s="1">
        <v>40</v>
      </c>
      <c r="I61" s="1"/>
      <c r="J61" s="1">
        <v>401</v>
      </c>
      <c r="K61" s="1">
        <f t="shared" si="14"/>
        <v>-2</v>
      </c>
      <c r="L61" s="1">
        <f t="shared" si="3"/>
        <v>363</v>
      </c>
      <c r="M61" s="1">
        <f>VLOOKUP(A61,[1]TDSheet!$A:$N,7,0)</f>
        <v>36</v>
      </c>
      <c r="N61" s="1"/>
      <c r="O61" s="1"/>
      <c r="P61" s="1"/>
      <c r="Q61" s="1"/>
      <c r="R61" s="1">
        <f t="shared" si="4"/>
        <v>72.599999999999994</v>
      </c>
      <c r="S61" s="13">
        <f t="shared" si="17"/>
        <v>442.19999999999993</v>
      </c>
      <c r="T61" s="22">
        <f t="shared" si="5"/>
        <v>242.19999999999993</v>
      </c>
      <c r="U61" s="23">
        <v>200</v>
      </c>
      <c r="V61" s="15"/>
      <c r="W61" s="1"/>
      <c r="X61" s="1">
        <f t="shared" si="6"/>
        <v>12</v>
      </c>
      <c r="Y61" s="1">
        <f t="shared" si="7"/>
        <v>5.9090909090909092</v>
      </c>
      <c r="Z61" s="1">
        <v>55</v>
      </c>
      <c r="AA61" s="1">
        <v>75.2</v>
      </c>
      <c r="AB61" s="1">
        <v>85.4</v>
      </c>
      <c r="AC61" s="1"/>
      <c r="AD61" s="1">
        <f t="shared" si="8"/>
        <v>96.879999999999981</v>
      </c>
      <c r="AE61" s="1">
        <f t="shared" si="9"/>
        <v>80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88</v>
      </c>
      <c r="B62" s="1" t="s">
        <v>36</v>
      </c>
      <c r="C62" s="1"/>
      <c r="D62" s="1">
        <v>366</v>
      </c>
      <c r="E62" s="1">
        <v>366</v>
      </c>
      <c r="F62" s="1"/>
      <c r="G62" s="5">
        <v>0.4</v>
      </c>
      <c r="H62" s="1">
        <v>40</v>
      </c>
      <c r="I62" s="1"/>
      <c r="J62" s="1">
        <v>368</v>
      </c>
      <c r="K62" s="1">
        <f t="shared" si="14"/>
        <v>-2</v>
      </c>
      <c r="L62" s="1">
        <f t="shared" si="3"/>
        <v>246</v>
      </c>
      <c r="M62" s="1">
        <f>VLOOKUP(A62,[1]TDSheet!$A:$N,7,0)</f>
        <v>120</v>
      </c>
      <c r="N62" s="1"/>
      <c r="O62" s="1"/>
      <c r="P62" s="1"/>
      <c r="Q62" s="1"/>
      <c r="R62" s="1">
        <f t="shared" si="4"/>
        <v>49.2</v>
      </c>
      <c r="S62" s="13">
        <f>7*R62-Q62-P62-O62-N62-F62</f>
        <v>344.40000000000003</v>
      </c>
      <c r="T62" s="22">
        <f t="shared" si="5"/>
        <v>244.40000000000003</v>
      </c>
      <c r="U62" s="23">
        <v>100</v>
      </c>
      <c r="V62" s="15"/>
      <c r="W62" s="1"/>
      <c r="X62" s="1">
        <f t="shared" si="6"/>
        <v>7</v>
      </c>
      <c r="Y62" s="1">
        <f t="shared" si="7"/>
        <v>0</v>
      </c>
      <c r="Z62" s="1">
        <v>0.2</v>
      </c>
      <c r="AA62" s="1">
        <v>11.2</v>
      </c>
      <c r="AB62" s="1">
        <v>24.8</v>
      </c>
      <c r="AC62" s="1"/>
      <c r="AD62" s="1">
        <f t="shared" si="8"/>
        <v>97.760000000000019</v>
      </c>
      <c r="AE62" s="1">
        <f t="shared" si="9"/>
        <v>40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89</v>
      </c>
      <c r="B63" s="1" t="s">
        <v>31</v>
      </c>
      <c r="C63" s="1">
        <v>39.75</v>
      </c>
      <c r="D63" s="1">
        <v>61.962000000000003</v>
      </c>
      <c r="E63" s="1">
        <v>51.351999999999997</v>
      </c>
      <c r="F63" s="1">
        <v>42.548000000000002</v>
      </c>
      <c r="G63" s="5">
        <v>1</v>
      </c>
      <c r="H63" s="1">
        <v>40</v>
      </c>
      <c r="I63" s="1"/>
      <c r="J63" s="1">
        <v>54.2</v>
      </c>
      <c r="K63" s="1">
        <f t="shared" si="14"/>
        <v>-2.8480000000000061</v>
      </c>
      <c r="L63" s="1">
        <f t="shared" si="3"/>
        <v>51.351999999999997</v>
      </c>
      <c r="M63" s="1"/>
      <c r="N63" s="1"/>
      <c r="O63" s="1">
        <v>48.9452</v>
      </c>
      <c r="P63" s="1"/>
      <c r="Q63" s="1"/>
      <c r="R63" s="1">
        <f t="shared" si="4"/>
        <v>10.270399999999999</v>
      </c>
      <c r="S63" s="13">
        <f t="shared" ref="S63:S64" si="18">12*R63-Q63-P63-O63-N63-F63</f>
        <v>31.751599999999982</v>
      </c>
      <c r="T63" s="22">
        <f t="shared" si="5"/>
        <v>31.751599999999982</v>
      </c>
      <c r="U63" s="23"/>
      <c r="V63" s="15"/>
      <c r="W63" s="1"/>
      <c r="X63" s="1">
        <f t="shared" si="6"/>
        <v>12</v>
      </c>
      <c r="Y63" s="1">
        <f t="shared" si="7"/>
        <v>8.9084358934413466</v>
      </c>
      <c r="Z63" s="1">
        <v>9.2203999999999997</v>
      </c>
      <c r="AA63" s="1">
        <v>10.138999999999999</v>
      </c>
      <c r="AB63" s="1">
        <v>10.2712</v>
      </c>
      <c r="AC63" s="1"/>
      <c r="AD63" s="1">
        <f t="shared" si="8"/>
        <v>31.751599999999982</v>
      </c>
      <c r="AE63" s="1">
        <f t="shared" si="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90</v>
      </c>
      <c r="B64" s="1" t="s">
        <v>36</v>
      </c>
      <c r="C64" s="1">
        <v>176</v>
      </c>
      <c r="D64" s="1">
        <v>312</v>
      </c>
      <c r="E64" s="1">
        <v>388</v>
      </c>
      <c r="F64" s="1"/>
      <c r="G64" s="5">
        <v>0.4</v>
      </c>
      <c r="H64" s="1">
        <v>40</v>
      </c>
      <c r="I64" s="1"/>
      <c r="J64" s="1">
        <v>496</v>
      </c>
      <c r="K64" s="1">
        <f t="shared" si="14"/>
        <v>-108</v>
      </c>
      <c r="L64" s="1">
        <f t="shared" si="3"/>
        <v>268</v>
      </c>
      <c r="M64" s="1">
        <f>VLOOKUP(A64,[1]TDSheet!$A:$N,7,0)</f>
        <v>120</v>
      </c>
      <c r="N64" s="1">
        <v>150</v>
      </c>
      <c r="O64" s="1">
        <v>109.2</v>
      </c>
      <c r="P64" s="1"/>
      <c r="Q64" s="1">
        <v>350</v>
      </c>
      <c r="R64" s="1">
        <f t="shared" si="4"/>
        <v>53.6</v>
      </c>
      <c r="S64" s="13">
        <f t="shared" si="18"/>
        <v>34.000000000000057</v>
      </c>
      <c r="T64" s="22">
        <f t="shared" si="5"/>
        <v>34.000000000000057</v>
      </c>
      <c r="U64" s="23"/>
      <c r="V64" s="15"/>
      <c r="W64" s="1"/>
      <c r="X64" s="1">
        <f t="shared" si="6"/>
        <v>12</v>
      </c>
      <c r="Y64" s="1">
        <f t="shared" si="7"/>
        <v>11.365671641791046</v>
      </c>
      <c r="Z64" s="1">
        <v>73.2</v>
      </c>
      <c r="AA64" s="1">
        <v>65.2</v>
      </c>
      <c r="AB64" s="1">
        <v>45.2</v>
      </c>
      <c r="AC64" s="1"/>
      <c r="AD64" s="1">
        <f t="shared" si="8"/>
        <v>13.600000000000023</v>
      </c>
      <c r="AE64" s="1">
        <f t="shared" si="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91</v>
      </c>
      <c r="B65" s="1" t="s">
        <v>31</v>
      </c>
      <c r="C65" s="1"/>
      <c r="D65" s="1">
        <v>214.39099999999999</v>
      </c>
      <c r="E65" s="1">
        <v>202.505</v>
      </c>
      <c r="F65" s="1">
        <v>11.747999999999999</v>
      </c>
      <c r="G65" s="5">
        <v>1</v>
      </c>
      <c r="H65" s="1">
        <v>40</v>
      </c>
      <c r="I65" s="1"/>
      <c r="J65" s="1">
        <v>197.30699999999999</v>
      </c>
      <c r="K65" s="1">
        <f t="shared" si="14"/>
        <v>5.1980000000000075</v>
      </c>
      <c r="L65" s="1">
        <f t="shared" si="3"/>
        <v>46.597999999999985</v>
      </c>
      <c r="M65" s="1">
        <f>VLOOKUP(A65,[1]TDSheet!$A:$N,7,0)</f>
        <v>155.90700000000001</v>
      </c>
      <c r="N65" s="1"/>
      <c r="O65" s="1"/>
      <c r="P65" s="1"/>
      <c r="Q65" s="1"/>
      <c r="R65" s="1">
        <f t="shared" si="4"/>
        <v>9.3195999999999977</v>
      </c>
      <c r="S65" s="13">
        <f>8*R65-Q65-P65-O65-N65-F65</f>
        <v>62.808799999999984</v>
      </c>
      <c r="T65" s="22">
        <f t="shared" si="5"/>
        <v>62.808799999999984</v>
      </c>
      <c r="U65" s="23"/>
      <c r="V65" s="15"/>
      <c r="W65" s="1"/>
      <c r="X65" s="1">
        <f t="shared" si="6"/>
        <v>8</v>
      </c>
      <c r="Y65" s="1">
        <f t="shared" si="7"/>
        <v>1.2605691231383325</v>
      </c>
      <c r="Z65" s="1">
        <v>1.3191999999999999</v>
      </c>
      <c r="AA65" s="1">
        <v>10.0228</v>
      </c>
      <c r="AB65" s="1">
        <v>18.3796</v>
      </c>
      <c r="AC65" s="1"/>
      <c r="AD65" s="1">
        <f t="shared" si="8"/>
        <v>62.808799999999984</v>
      </c>
      <c r="AE65" s="1">
        <f t="shared" si="9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92</v>
      </c>
      <c r="B66" s="1" t="s">
        <v>31</v>
      </c>
      <c r="C66" s="1"/>
      <c r="D66" s="1">
        <v>345.83199999999999</v>
      </c>
      <c r="E66" s="1">
        <v>239.60499999999999</v>
      </c>
      <c r="F66" s="1">
        <v>105.322</v>
      </c>
      <c r="G66" s="5">
        <v>1</v>
      </c>
      <c r="H66" s="1">
        <v>40</v>
      </c>
      <c r="I66" s="1"/>
      <c r="J66" s="1">
        <v>228.72200000000001</v>
      </c>
      <c r="K66" s="1">
        <f t="shared" si="14"/>
        <v>10.882999999999981</v>
      </c>
      <c r="L66" s="1">
        <f t="shared" si="3"/>
        <v>84.282999999999987</v>
      </c>
      <c r="M66" s="1">
        <f>VLOOKUP(A66,[1]TDSheet!$A:$N,7,0)</f>
        <v>155.322</v>
      </c>
      <c r="N66" s="1"/>
      <c r="O66" s="1"/>
      <c r="P66" s="1"/>
      <c r="Q66" s="1"/>
      <c r="R66" s="1">
        <f t="shared" si="4"/>
        <v>16.856599999999997</v>
      </c>
      <c r="S66" s="13">
        <f>12*R66-Q66-P66-O66-N66-F66</f>
        <v>96.957199999999943</v>
      </c>
      <c r="T66" s="22">
        <f t="shared" si="5"/>
        <v>96.957199999999943</v>
      </c>
      <c r="U66" s="23"/>
      <c r="V66" s="15"/>
      <c r="W66" s="1"/>
      <c r="X66" s="1">
        <f t="shared" si="6"/>
        <v>12</v>
      </c>
      <c r="Y66" s="1">
        <f t="shared" si="7"/>
        <v>6.2481164647675111</v>
      </c>
      <c r="Z66" s="1">
        <v>4.0308000000000002</v>
      </c>
      <c r="AA66" s="1">
        <v>9.5462000000000007</v>
      </c>
      <c r="AB66" s="1">
        <v>17.5808</v>
      </c>
      <c r="AC66" s="1"/>
      <c r="AD66" s="1">
        <f t="shared" si="8"/>
        <v>96.957199999999943</v>
      </c>
      <c r="AE66" s="1">
        <f t="shared" si="9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8" t="s">
        <v>93</v>
      </c>
      <c r="B67" s="1" t="s">
        <v>31</v>
      </c>
      <c r="C67" s="1"/>
      <c r="D67" s="1">
        <v>153.59299999999999</v>
      </c>
      <c r="E67" s="1">
        <v>153.59299999999999</v>
      </c>
      <c r="F67" s="1"/>
      <c r="G67" s="5">
        <v>0</v>
      </c>
      <c r="H67" s="1" t="e">
        <v>#N/A</v>
      </c>
      <c r="I67" s="1"/>
      <c r="J67" s="1">
        <v>153.59299999999999</v>
      </c>
      <c r="K67" s="1">
        <f t="shared" si="14"/>
        <v>0</v>
      </c>
      <c r="L67" s="1">
        <f t="shared" si="3"/>
        <v>0</v>
      </c>
      <c r="M67" s="1">
        <f>VLOOKUP(A67,[1]TDSheet!$A:$N,7,0)</f>
        <v>153.59299999999999</v>
      </c>
      <c r="N67" s="1"/>
      <c r="O67" s="1"/>
      <c r="P67" s="1"/>
      <c r="Q67" s="1"/>
      <c r="R67" s="1">
        <f t="shared" si="4"/>
        <v>0</v>
      </c>
      <c r="S67" s="13"/>
      <c r="T67" s="22">
        <f t="shared" si="5"/>
        <v>0</v>
      </c>
      <c r="U67" s="23"/>
      <c r="V67" s="15"/>
      <c r="W67" s="1"/>
      <c r="X67" s="1" t="e">
        <f t="shared" si="6"/>
        <v>#DIV/0!</v>
      </c>
      <c r="Y67" s="1" t="e">
        <f t="shared" si="7"/>
        <v>#DIV/0!</v>
      </c>
      <c r="Z67" s="1">
        <v>0</v>
      </c>
      <c r="AA67" s="1">
        <v>0</v>
      </c>
      <c r="AB67" s="1">
        <v>0</v>
      </c>
      <c r="AC67" s="1"/>
      <c r="AD67" s="1">
        <f t="shared" si="8"/>
        <v>0</v>
      </c>
      <c r="AE67" s="1">
        <f t="shared" si="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94</v>
      </c>
      <c r="B68" s="1" t="s">
        <v>31</v>
      </c>
      <c r="C68" s="1"/>
      <c r="D68" s="1">
        <v>113.008</v>
      </c>
      <c r="E68" s="1">
        <v>113.008</v>
      </c>
      <c r="F68" s="1"/>
      <c r="G68" s="5">
        <v>0</v>
      </c>
      <c r="H68" s="1" t="e">
        <v>#N/A</v>
      </c>
      <c r="I68" s="1"/>
      <c r="J68" s="1">
        <v>113.008</v>
      </c>
      <c r="K68" s="1">
        <f t="shared" ref="K68:K73" si="19">E68-J68</f>
        <v>0</v>
      </c>
      <c r="L68" s="1">
        <f t="shared" si="3"/>
        <v>0</v>
      </c>
      <c r="M68" s="1">
        <f>VLOOKUP(A68,[1]TDSheet!$A:$N,7,0)</f>
        <v>113.008</v>
      </c>
      <c r="N68" s="1"/>
      <c r="O68" s="1"/>
      <c r="P68" s="1"/>
      <c r="Q68" s="1"/>
      <c r="R68" s="1">
        <f t="shared" si="4"/>
        <v>0</v>
      </c>
      <c r="S68" s="13"/>
      <c r="T68" s="22">
        <f t="shared" si="5"/>
        <v>0</v>
      </c>
      <c r="U68" s="23"/>
      <c r="V68" s="15"/>
      <c r="W68" s="1"/>
      <c r="X68" s="1" t="e">
        <f t="shared" si="6"/>
        <v>#DIV/0!</v>
      </c>
      <c r="Y68" s="1" t="e">
        <f t="shared" si="7"/>
        <v>#DIV/0!</v>
      </c>
      <c r="Z68" s="1">
        <v>0</v>
      </c>
      <c r="AA68" s="1">
        <v>0</v>
      </c>
      <c r="AB68" s="1">
        <v>0</v>
      </c>
      <c r="AC68" s="1"/>
      <c r="AD68" s="1">
        <f t="shared" si="8"/>
        <v>0</v>
      </c>
      <c r="AE68" s="1">
        <f t="shared" si="9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95</v>
      </c>
      <c r="B69" s="1" t="s">
        <v>36</v>
      </c>
      <c r="C69" s="1"/>
      <c r="D69" s="1"/>
      <c r="E69" s="9">
        <f>E72</f>
        <v>125</v>
      </c>
      <c r="F69" s="9">
        <f>F72</f>
        <v>61</v>
      </c>
      <c r="G69" s="5">
        <v>0.35</v>
      </c>
      <c r="H69" s="1">
        <v>45</v>
      </c>
      <c r="I69" s="1"/>
      <c r="J69" s="1"/>
      <c r="K69" s="1">
        <f t="shared" si="19"/>
        <v>125</v>
      </c>
      <c r="L69" s="1">
        <f t="shared" ref="L69:L73" si="20">E69-M69</f>
        <v>125</v>
      </c>
      <c r="M69" s="1"/>
      <c r="N69" s="1">
        <v>14.4</v>
      </c>
      <c r="O69" s="1">
        <v>79.199999999999989</v>
      </c>
      <c r="P69" s="1"/>
      <c r="Q69" s="1"/>
      <c r="R69" s="1">
        <f t="shared" si="4"/>
        <v>25</v>
      </c>
      <c r="S69" s="13">
        <f>12*R69-Q69-P69-O69-N69-F69</f>
        <v>145.4</v>
      </c>
      <c r="T69" s="22">
        <f t="shared" si="5"/>
        <v>95.4</v>
      </c>
      <c r="U69" s="23">
        <v>50</v>
      </c>
      <c r="V69" s="15"/>
      <c r="W69" s="1"/>
      <c r="X69" s="1">
        <f t="shared" si="6"/>
        <v>12</v>
      </c>
      <c r="Y69" s="1">
        <f t="shared" si="7"/>
        <v>6.1840000000000002</v>
      </c>
      <c r="Z69" s="1">
        <v>21.2</v>
      </c>
      <c r="AA69" s="1">
        <v>1.6</v>
      </c>
      <c r="AB69" s="1">
        <v>4.8</v>
      </c>
      <c r="AC69" s="12" t="s">
        <v>105</v>
      </c>
      <c r="AD69" s="1">
        <f t="shared" si="8"/>
        <v>33.39</v>
      </c>
      <c r="AE69" s="1">
        <f t="shared" si="9"/>
        <v>17.5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8" t="s">
        <v>96</v>
      </c>
      <c r="B70" s="1" t="s">
        <v>31</v>
      </c>
      <c r="C70" s="1"/>
      <c r="D70" s="1">
        <v>151.352</v>
      </c>
      <c r="E70" s="1">
        <v>151.352</v>
      </c>
      <c r="F70" s="1"/>
      <c r="G70" s="5">
        <v>0</v>
      </c>
      <c r="H70" s="1" t="e">
        <v>#N/A</v>
      </c>
      <c r="I70" s="1"/>
      <c r="J70" s="1">
        <v>151.352</v>
      </c>
      <c r="K70" s="1">
        <f t="shared" si="19"/>
        <v>0</v>
      </c>
      <c r="L70" s="1">
        <f t="shared" si="20"/>
        <v>0</v>
      </c>
      <c r="M70" s="1">
        <f>VLOOKUP(A70,[1]TDSheet!$A:$N,7,0)</f>
        <v>151.352</v>
      </c>
      <c r="N70" s="1"/>
      <c r="O70" s="1"/>
      <c r="P70" s="1"/>
      <c r="Q70" s="1"/>
      <c r="R70" s="1">
        <f t="shared" si="4"/>
        <v>0</v>
      </c>
      <c r="S70" s="13"/>
      <c r="T70" s="22">
        <f t="shared" si="5"/>
        <v>0</v>
      </c>
      <c r="U70" s="23"/>
      <c r="V70" s="15"/>
      <c r="W70" s="1"/>
      <c r="X70" s="1" t="e">
        <f t="shared" si="6"/>
        <v>#DIV/0!</v>
      </c>
      <c r="Y70" s="1" t="e">
        <f t="shared" si="7"/>
        <v>#DIV/0!</v>
      </c>
      <c r="Z70" s="1">
        <v>0</v>
      </c>
      <c r="AA70" s="1">
        <v>0</v>
      </c>
      <c r="AB70" s="1">
        <v>0</v>
      </c>
      <c r="AC70" s="1"/>
      <c r="AD70" s="1">
        <f t="shared" si="8"/>
        <v>0</v>
      </c>
      <c r="AE70" s="1">
        <f t="shared" si="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8" t="s">
        <v>97</v>
      </c>
      <c r="B71" s="1" t="s">
        <v>31</v>
      </c>
      <c r="C71" s="1"/>
      <c r="D71" s="1">
        <v>52.024999999999999</v>
      </c>
      <c r="E71" s="1">
        <v>52.024999999999999</v>
      </c>
      <c r="F71" s="1"/>
      <c r="G71" s="5">
        <v>0</v>
      </c>
      <c r="H71" s="1" t="e">
        <v>#N/A</v>
      </c>
      <c r="I71" s="1"/>
      <c r="J71" s="1">
        <v>52.024999999999999</v>
      </c>
      <c r="K71" s="1">
        <f t="shared" si="19"/>
        <v>0</v>
      </c>
      <c r="L71" s="1">
        <f t="shared" si="20"/>
        <v>0</v>
      </c>
      <c r="M71" s="1">
        <f>VLOOKUP(A71,[1]TDSheet!$A:$N,7,0)</f>
        <v>52.024999999999999</v>
      </c>
      <c r="N71" s="1"/>
      <c r="O71" s="1"/>
      <c r="P71" s="1"/>
      <c r="Q71" s="1"/>
      <c r="R71" s="1">
        <f t="shared" ref="R71:R73" si="21">L71/5</f>
        <v>0</v>
      </c>
      <c r="S71" s="13"/>
      <c r="T71" s="22">
        <f t="shared" ref="T71:T73" si="22">S71-U71</f>
        <v>0</v>
      </c>
      <c r="U71" s="23"/>
      <c r="V71" s="15"/>
      <c r="W71" s="1"/>
      <c r="X71" s="1" t="e">
        <f t="shared" ref="X71:X73" si="23">(F71+N71+O71+P71+Q71+S71)/R71</f>
        <v>#DIV/0!</v>
      </c>
      <c r="Y71" s="1" t="e">
        <f t="shared" ref="Y71:Y73" si="24">(F71+N71+O71+P71+Q71)/R71</f>
        <v>#DIV/0!</v>
      </c>
      <c r="Z71" s="1">
        <v>0</v>
      </c>
      <c r="AA71" s="1">
        <v>0</v>
      </c>
      <c r="AB71" s="1">
        <v>0</v>
      </c>
      <c r="AC71" s="1"/>
      <c r="AD71" s="1">
        <f t="shared" ref="AD71:AD73" si="25">T71*G71</f>
        <v>0</v>
      </c>
      <c r="AE71" s="1">
        <f t="shared" ref="AE71:AE73" si="26">U71*G71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98</v>
      </c>
      <c r="B72" s="1" t="s">
        <v>36</v>
      </c>
      <c r="C72" s="1">
        <v>213</v>
      </c>
      <c r="D72" s="1"/>
      <c r="E72" s="9">
        <v>125</v>
      </c>
      <c r="F72" s="9">
        <v>61</v>
      </c>
      <c r="G72" s="5">
        <v>0</v>
      </c>
      <c r="H72" s="1">
        <v>45</v>
      </c>
      <c r="I72" s="1"/>
      <c r="J72" s="1">
        <v>124</v>
      </c>
      <c r="K72" s="1">
        <f t="shared" si="19"/>
        <v>1</v>
      </c>
      <c r="L72" s="1">
        <f t="shared" si="20"/>
        <v>125</v>
      </c>
      <c r="M72" s="1"/>
      <c r="N72" s="1"/>
      <c r="O72" s="1"/>
      <c r="P72" s="1"/>
      <c r="Q72" s="1"/>
      <c r="R72" s="1">
        <f t="shared" si="21"/>
        <v>25</v>
      </c>
      <c r="S72" s="13"/>
      <c r="T72" s="22">
        <f t="shared" si="22"/>
        <v>0</v>
      </c>
      <c r="U72" s="23"/>
      <c r="V72" s="15"/>
      <c r="W72" s="1"/>
      <c r="X72" s="1">
        <f t="shared" si="23"/>
        <v>2.44</v>
      </c>
      <c r="Y72" s="1">
        <f t="shared" si="24"/>
        <v>2.44</v>
      </c>
      <c r="Z72" s="1">
        <v>6.2</v>
      </c>
      <c r="AA72" s="1">
        <v>5.4</v>
      </c>
      <c r="AB72" s="1">
        <v>0.8</v>
      </c>
      <c r="AC72" s="10" t="s">
        <v>99</v>
      </c>
      <c r="AD72" s="1">
        <f t="shared" si="25"/>
        <v>0</v>
      </c>
      <c r="AE72" s="1">
        <f t="shared" si="2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ht="15.75" thickBot="1" x14ac:dyDescent="0.3">
      <c r="A73" s="1" t="s">
        <v>100</v>
      </c>
      <c r="B73" s="1" t="s">
        <v>31</v>
      </c>
      <c r="C73" s="1"/>
      <c r="D73" s="1">
        <v>22.46</v>
      </c>
      <c r="E73" s="1">
        <v>11.214</v>
      </c>
      <c r="F73" s="1">
        <v>11.018000000000001</v>
      </c>
      <c r="G73" s="5">
        <v>1</v>
      </c>
      <c r="H73" s="1">
        <v>50</v>
      </c>
      <c r="I73" s="1"/>
      <c r="J73" s="1">
        <v>11.85</v>
      </c>
      <c r="K73" s="1">
        <f t="shared" si="19"/>
        <v>-0.63599999999999923</v>
      </c>
      <c r="L73" s="1">
        <f t="shared" si="20"/>
        <v>11.214</v>
      </c>
      <c r="M73" s="1"/>
      <c r="N73" s="1"/>
      <c r="O73" s="1"/>
      <c r="P73" s="1"/>
      <c r="Q73" s="1"/>
      <c r="R73" s="1">
        <f t="shared" si="21"/>
        <v>2.2427999999999999</v>
      </c>
      <c r="S73" s="14">
        <v>30</v>
      </c>
      <c r="T73" s="24">
        <f t="shared" si="22"/>
        <v>30</v>
      </c>
      <c r="U73" s="25"/>
      <c r="V73" s="15"/>
      <c r="W73" s="1"/>
      <c r="X73" s="1">
        <f t="shared" si="23"/>
        <v>18.288746210094526</v>
      </c>
      <c r="Y73" s="1">
        <f t="shared" si="24"/>
        <v>4.9126092384519353</v>
      </c>
      <c r="Z73" s="1">
        <v>0</v>
      </c>
      <c r="AA73" s="1">
        <v>0</v>
      </c>
      <c r="AB73" s="1">
        <v>1.1155999999999999</v>
      </c>
      <c r="AC73" s="1" t="s">
        <v>101</v>
      </c>
      <c r="AD73" s="1">
        <f t="shared" si="25"/>
        <v>30</v>
      </c>
      <c r="AE73" s="1">
        <f t="shared" si="2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</sheetData>
  <autoFilter ref="A3:AD73" xr:uid="{0E96C598-DC5F-4395-A11A-19A8CEBA5A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2024-01-23T07:41:27Z</dcterms:created>
  <dcterms:modified xsi:type="dcterms:W3CDTF">2024-01-24T09:48:40Z</dcterms:modified>
</cp:coreProperties>
</file>