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ЗПФ_UK_Sch\"/>
    </mc:Choice>
  </mc:AlternateContent>
  <xr:revisionPtr revIDLastSave="0" documentId="13_ncr:1_{3086417C-62CC-4A37-8516-587223DB2D7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TDSheet!$A$3:$AF$3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6" i="1" l="1"/>
  <c r="AF16" i="1"/>
  <c r="AC18" i="1"/>
  <c r="AD18" i="1"/>
  <c r="AE18" i="1"/>
  <c r="AF18" i="1"/>
  <c r="AA16" i="1"/>
  <c r="AA18" i="1"/>
  <c r="Z16" i="1"/>
  <c r="Z18" i="1"/>
  <c r="P7" i="1"/>
  <c r="P8" i="1"/>
  <c r="P9" i="1"/>
  <c r="P11" i="1"/>
  <c r="P14" i="1"/>
  <c r="P17" i="1"/>
  <c r="P20" i="1"/>
  <c r="P26" i="1"/>
  <c r="P27" i="1"/>
  <c r="P28" i="1"/>
  <c r="P29" i="1"/>
  <c r="P30" i="1"/>
  <c r="P31" i="1"/>
  <c r="P32" i="1"/>
  <c r="P33" i="1"/>
  <c r="P34" i="1"/>
  <c r="P35" i="1"/>
  <c r="P36" i="1"/>
  <c r="P37" i="1"/>
  <c r="P40" i="1"/>
  <c r="P42" i="1"/>
  <c r="P43" i="1"/>
  <c r="P45" i="1"/>
  <c r="P46" i="1"/>
  <c r="P48" i="1"/>
  <c r="P6" i="1"/>
  <c r="Q5" i="1"/>
  <c r="O10" i="1" l="1"/>
  <c r="P10" i="1" s="1"/>
  <c r="O12" i="1"/>
  <c r="P12" i="1" s="1"/>
  <c r="O13" i="1"/>
  <c r="P13" i="1" s="1"/>
  <c r="O15" i="1"/>
  <c r="P15" i="1" s="1"/>
  <c r="O16" i="1"/>
  <c r="P16" i="1" s="1"/>
  <c r="O18" i="1"/>
  <c r="P18" i="1" s="1"/>
  <c r="O19" i="1"/>
  <c r="P19" i="1" s="1"/>
  <c r="O21" i="1"/>
  <c r="P21" i="1" s="1"/>
  <c r="O23" i="1"/>
  <c r="P23" i="1" s="1"/>
  <c r="O24" i="1"/>
  <c r="P24" i="1" s="1"/>
  <c r="O25" i="1"/>
  <c r="P25" i="1" s="1"/>
  <c r="O38" i="1"/>
  <c r="P38" i="1" s="1"/>
  <c r="O39" i="1"/>
  <c r="P39" i="1" s="1"/>
  <c r="O47" i="1"/>
  <c r="P47" i="1" s="1"/>
  <c r="M7" i="1" l="1"/>
  <c r="T7" i="1" s="1"/>
  <c r="M8" i="1"/>
  <c r="T8" i="1" s="1"/>
  <c r="M9" i="1"/>
  <c r="T9" i="1" s="1"/>
  <c r="M10" i="1"/>
  <c r="T10" i="1" s="1"/>
  <c r="M11" i="1"/>
  <c r="T11" i="1" s="1"/>
  <c r="M12" i="1"/>
  <c r="T12" i="1" s="1"/>
  <c r="M13" i="1"/>
  <c r="T13" i="1" s="1"/>
  <c r="M14" i="1"/>
  <c r="T14" i="1" s="1"/>
  <c r="M15" i="1"/>
  <c r="T15" i="1" s="1"/>
  <c r="M16" i="1"/>
  <c r="U16" i="1" s="1"/>
  <c r="M17" i="1"/>
  <c r="T17" i="1" s="1"/>
  <c r="M18" i="1"/>
  <c r="U18" i="1" s="1"/>
  <c r="M19" i="1"/>
  <c r="U19" i="1" s="1"/>
  <c r="M20" i="1"/>
  <c r="T20" i="1" s="1"/>
  <c r="M21" i="1"/>
  <c r="U21" i="1" s="1"/>
  <c r="M22" i="1"/>
  <c r="U22" i="1" s="1"/>
  <c r="M23" i="1"/>
  <c r="T23" i="1" s="1"/>
  <c r="M24" i="1"/>
  <c r="T24" i="1" s="1"/>
  <c r="M25" i="1"/>
  <c r="U25" i="1" s="1"/>
  <c r="M26" i="1"/>
  <c r="T26" i="1" s="1"/>
  <c r="M27" i="1"/>
  <c r="T27" i="1" s="1"/>
  <c r="M28" i="1"/>
  <c r="T28" i="1" s="1"/>
  <c r="M29" i="1"/>
  <c r="T29" i="1" s="1"/>
  <c r="M30" i="1"/>
  <c r="T30" i="1" s="1"/>
  <c r="M31" i="1"/>
  <c r="T31" i="1" s="1"/>
  <c r="M32" i="1"/>
  <c r="T32" i="1" s="1"/>
  <c r="M33" i="1"/>
  <c r="T33" i="1" s="1"/>
  <c r="M34" i="1"/>
  <c r="T34" i="1" s="1"/>
  <c r="M35" i="1"/>
  <c r="T35" i="1" s="1"/>
  <c r="M36" i="1"/>
  <c r="T36" i="1" s="1"/>
  <c r="M37" i="1"/>
  <c r="T37" i="1" s="1"/>
  <c r="M38" i="1"/>
  <c r="U38" i="1" s="1"/>
  <c r="M39" i="1"/>
  <c r="T39" i="1" s="1"/>
  <c r="M40" i="1"/>
  <c r="T40" i="1" s="1"/>
  <c r="M41" i="1"/>
  <c r="U41" i="1" s="1"/>
  <c r="M42" i="1"/>
  <c r="T42" i="1" s="1"/>
  <c r="M43" i="1"/>
  <c r="T43" i="1" s="1"/>
  <c r="M44" i="1"/>
  <c r="U44" i="1" s="1"/>
  <c r="M45" i="1"/>
  <c r="T45" i="1" s="1"/>
  <c r="M46" i="1"/>
  <c r="T46" i="1" s="1"/>
  <c r="M47" i="1"/>
  <c r="T47" i="1" s="1"/>
  <c r="M48" i="1"/>
  <c r="T48" i="1" s="1"/>
  <c r="M6" i="1"/>
  <c r="T6" i="1" s="1"/>
  <c r="K13" i="1"/>
  <c r="K15" i="1"/>
  <c r="K18" i="1"/>
  <c r="K25" i="1"/>
  <c r="K47" i="1"/>
  <c r="N17" i="1"/>
  <c r="N44" i="1"/>
  <c r="O44" i="1" s="1"/>
  <c r="N43" i="1"/>
  <c r="N22" i="1"/>
  <c r="O22" i="1" s="1"/>
  <c r="N20" i="1"/>
  <c r="N7" i="1"/>
  <c r="N11" i="1"/>
  <c r="N33" i="1"/>
  <c r="N41" i="1"/>
  <c r="O41" i="1" s="1"/>
  <c r="N8" i="1"/>
  <c r="N34" i="1"/>
  <c r="N40" i="1"/>
  <c r="N46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4" i="1"/>
  <c r="K14" i="1" s="1"/>
  <c r="J16" i="1"/>
  <c r="K16" i="1" s="1"/>
  <c r="J17" i="1"/>
  <c r="K17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8" i="1"/>
  <c r="K48" i="1" s="1"/>
  <c r="J6" i="1"/>
  <c r="K6" i="1" s="1"/>
  <c r="G7" i="1"/>
  <c r="H7" i="1"/>
  <c r="V7" i="1"/>
  <c r="W7" i="1"/>
  <c r="X7" i="1"/>
  <c r="AB7" i="1"/>
  <c r="G8" i="1"/>
  <c r="H8" i="1"/>
  <c r="V8" i="1"/>
  <c r="W8" i="1"/>
  <c r="X8" i="1"/>
  <c r="AB8" i="1"/>
  <c r="G9" i="1"/>
  <c r="H9" i="1"/>
  <c r="V9" i="1"/>
  <c r="W9" i="1"/>
  <c r="X9" i="1"/>
  <c r="AB9" i="1"/>
  <c r="G10" i="1"/>
  <c r="H10" i="1"/>
  <c r="V10" i="1"/>
  <c r="W10" i="1"/>
  <c r="X10" i="1"/>
  <c r="Y10" i="1"/>
  <c r="AB10" i="1"/>
  <c r="G11" i="1"/>
  <c r="H11" i="1"/>
  <c r="V11" i="1"/>
  <c r="W11" i="1"/>
  <c r="X11" i="1"/>
  <c r="AB11" i="1"/>
  <c r="G12" i="1"/>
  <c r="H12" i="1"/>
  <c r="V12" i="1"/>
  <c r="W12" i="1"/>
  <c r="X12" i="1"/>
  <c r="AB12" i="1"/>
  <c r="G13" i="1"/>
  <c r="V13" i="1"/>
  <c r="W13" i="1"/>
  <c r="X13" i="1"/>
  <c r="Y13" i="1"/>
  <c r="AB13" i="1"/>
  <c r="G14" i="1"/>
  <c r="H14" i="1"/>
  <c r="V14" i="1"/>
  <c r="W14" i="1"/>
  <c r="X14" i="1"/>
  <c r="AB14" i="1"/>
  <c r="G15" i="1"/>
  <c r="V15" i="1"/>
  <c r="W15" i="1"/>
  <c r="X15" i="1"/>
  <c r="Y15" i="1"/>
  <c r="AB15" i="1"/>
  <c r="H16" i="1"/>
  <c r="V16" i="1"/>
  <c r="W16" i="1"/>
  <c r="X16" i="1"/>
  <c r="G17" i="1"/>
  <c r="H17" i="1"/>
  <c r="V17" i="1"/>
  <c r="W17" i="1"/>
  <c r="X17" i="1"/>
  <c r="AB17" i="1"/>
  <c r="H18" i="1"/>
  <c r="G19" i="1"/>
  <c r="H19" i="1"/>
  <c r="V19" i="1"/>
  <c r="W19" i="1"/>
  <c r="X19" i="1"/>
  <c r="AB19" i="1"/>
  <c r="G20" i="1"/>
  <c r="H20" i="1"/>
  <c r="V20" i="1"/>
  <c r="W20" i="1"/>
  <c r="X20" i="1"/>
  <c r="AB20" i="1"/>
  <c r="G21" i="1"/>
  <c r="H21" i="1"/>
  <c r="V21" i="1"/>
  <c r="W21" i="1"/>
  <c r="X21" i="1"/>
  <c r="AB21" i="1"/>
  <c r="G22" i="1"/>
  <c r="AA22" i="1" s="1"/>
  <c r="H22" i="1"/>
  <c r="V22" i="1"/>
  <c r="W22" i="1"/>
  <c r="X22" i="1"/>
  <c r="AB22" i="1"/>
  <c r="G23" i="1"/>
  <c r="H23" i="1"/>
  <c r="V23" i="1"/>
  <c r="W23" i="1"/>
  <c r="X23" i="1"/>
  <c r="Y23" i="1"/>
  <c r="AB23" i="1"/>
  <c r="G24" i="1"/>
  <c r="H24" i="1"/>
  <c r="V24" i="1"/>
  <c r="W24" i="1"/>
  <c r="X24" i="1"/>
  <c r="AB24" i="1"/>
  <c r="G25" i="1"/>
  <c r="H25" i="1"/>
  <c r="V25" i="1"/>
  <c r="W25" i="1"/>
  <c r="X25" i="1"/>
  <c r="AB25" i="1"/>
  <c r="G26" i="1"/>
  <c r="H26" i="1"/>
  <c r="V26" i="1"/>
  <c r="W26" i="1"/>
  <c r="X26" i="1"/>
  <c r="AB26" i="1"/>
  <c r="G27" i="1"/>
  <c r="H27" i="1"/>
  <c r="V27" i="1"/>
  <c r="W27" i="1"/>
  <c r="X27" i="1"/>
  <c r="AB27" i="1"/>
  <c r="G28" i="1"/>
  <c r="H28" i="1"/>
  <c r="V28" i="1"/>
  <c r="W28" i="1"/>
  <c r="X28" i="1"/>
  <c r="AB28" i="1"/>
  <c r="G29" i="1"/>
  <c r="H29" i="1"/>
  <c r="V29" i="1"/>
  <c r="W29" i="1"/>
  <c r="X29" i="1"/>
  <c r="AB29" i="1"/>
  <c r="G30" i="1"/>
  <c r="H30" i="1"/>
  <c r="V30" i="1"/>
  <c r="W30" i="1"/>
  <c r="X30" i="1"/>
  <c r="AB30" i="1"/>
  <c r="G31" i="1"/>
  <c r="H31" i="1"/>
  <c r="V31" i="1"/>
  <c r="W31" i="1"/>
  <c r="X31" i="1"/>
  <c r="AB31" i="1"/>
  <c r="G32" i="1"/>
  <c r="H32" i="1"/>
  <c r="V32" i="1"/>
  <c r="W32" i="1"/>
  <c r="X32" i="1"/>
  <c r="AB32" i="1"/>
  <c r="G33" i="1"/>
  <c r="H33" i="1"/>
  <c r="V33" i="1"/>
  <c r="W33" i="1"/>
  <c r="X33" i="1"/>
  <c r="AB33" i="1"/>
  <c r="G34" i="1"/>
  <c r="H34" i="1"/>
  <c r="V34" i="1"/>
  <c r="W34" i="1"/>
  <c r="X34" i="1"/>
  <c r="AB34" i="1"/>
  <c r="G35" i="1"/>
  <c r="H35" i="1"/>
  <c r="V35" i="1"/>
  <c r="W35" i="1"/>
  <c r="X35" i="1"/>
  <c r="AB35" i="1"/>
  <c r="G36" i="1"/>
  <c r="H36" i="1"/>
  <c r="V36" i="1"/>
  <c r="W36" i="1"/>
  <c r="X36" i="1"/>
  <c r="AB36" i="1"/>
  <c r="G37" i="1"/>
  <c r="H37" i="1"/>
  <c r="V37" i="1"/>
  <c r="W37" i="1"/>
  <c r="X37" i="1"/>
  <c r="AB37" i="1"/>
  <c r="G38" i="1"/>
  <c r="H38" i="1"/>
  <c r="V38" i="1"/>
  <c r="W38" i="1"/>
  <c r="X38" i="1"/>
  <c r="Y38" i="1"/>
  <c r="AB38" i="1"/>
  <c r="G39" i="1"/>
  <c r="H39" i="1"/>
  <c r="V39" i="1"/>
  <c r="W39" i="1"/>
  <c r="X39" i="1"/>
  <c r="AB39" i="1"/>
  <c r="G40" i="1"/>
  <c r="H40" i="1"/>
  <c r="V40" i="1"/>
  <c r="W40" i="1"/>
  <c r="X40" i="1"/>
  <c r="AB40" i="1"/>
  <c r="G41" i="1"/>
  <c r="H41" i="1"/>
  <c r="V41" i="1"/>
  <c r="W41" i="1"/>
  <c r="X41" i="1"/>
  <c r="AB41" i="1"/>
  <c r="G42" i="1"/>
  <c r="H42" i="1"/>
  <c r="V42" i="1"/>
  <c r="W42" i="1"/>
  <c r="X42" i="1"/>
  <c r="AB42" i="1"/>
  <c r="G43" i="1"/>
  <c r="H43" i="1"/>
  <c r="V43" i="1"/>
  <c r="W43" i="1"/>
  <c r="X43" i="1"/>
  <c r="AB43" i="1"/>
  <c r="G44" i="1"/>
  <c r="AA44" i="1" s="1"/>
  <c r="H44" i="1"/>
  <c r="V44" i="1"/>
  <c r="W44" i="1"/>
  <c r="X44" i="1"/>
  <c r="AB44" i="1"/>
  <c r="G45" i="1"/>
  <c r="H45" i="1"/>
  <c r="V45" i="1"/>
  <c r="W45" i="1"/>
  <c r="X45" i="1"/>
  <c r="AB45" i="1"/>
  <c r="G46" i="1"/>
  <c r="H46" i="1"/>
  <c r="V46" i="1"/>
  <c r="W46" i="1"/>
  <c r="X46" i="1"/>
  <c r="AB46" i="1"/>
  <c r="G47" i="1"/>
  <c r="AA47" i="1" s="1"/>
  <c r="H47" i="1"/>
  <c r="V47" i="1"/>
  <c r="W47" i="1"/>
  <c r="X47" i="1"/>
  <c r="AB47" i="1"/>
  <c r="G48" i="1"/>
  <c r="H48" i="1"/>
  <c r="V48" i="1"/>
  <c r="W48" i="1"/>
  <c r="X48" i="1"/>
  <c r="AB48" i="1"/>
  <c r="X6" i="1"/>
  <c r="W6" i="1"/>
  <c r="V6" i="1"/>
  <c r="V5" i="1" s="1"/>
  <c r="AB6" i="1"/>
  <c r="G6" i="1"/>
  <c r="H6" i="1"/>
  <c r="F5" i="1"/>
  <c r="E5" i="1"/>
  <c r="X5" i="1"/>
  <c r="R5" i="1"/>
  <c r="M5" i="1"/>
  <c r="L5" i="1"/>
  <c r="J5" i="1"/>
  <c r="AF47" i="1" l="1"/>
  <c r="AD47" i="1"/>
  <c r="AC39" i="1"/>
  <c r="AD39" i="1" s="1"/>
  <c r="AE39" i="1"/>
  <c r="AF39" i="1" s="1"/>
  <c r="AC38" i="1"/>
  <c r="AD38" i="1" s="1"/>
  <c r="AE38" i="1"/>
  <c r="AF38" i="1" s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Z25" i="1"/>
  <c r="AA25" i="1"/>
  <c r="AA24" i="1"/>
  <c r="Z24" i="1"/>
  <c r="AD22" i="1"/>
  <c r="AF22" i="1"/>
  <c r="AC21" i="1"/>
  <c r="AD21" i="1" s="1"/>
  <c r="AE21" i="1"/>
  <c r="AF21" i="1" s="1"/>
  <c r="AD20" i="1"/>
  <c r="AF20" i="1"/>
  <c r="AC19" i="1"/>
  <c r="AD19" i="1" s="1"/>
  <c r="AE19" i="1"/>
  <c r="AF19" i="1" s="1"/>
  <c r="AA17" i="1"/>
  <c r="Z17" i="1"/>
  <c r="Z15" i="1"/>
  <c r="AA15" i="1"/>
  <c r="AA14" i="1"/>
  <c r="Z14" i="1"/>
  <c r="AA13" i="1"/>
  <c r="Z13" i="1"/>
  <c r="AA12" i="1"/>
  <c r="Z12" i="1"/>
  <c r="AA11" i="1"/>
  <c r="Z11" i="1"/>
  <c r="AD9" i="1"/>
  <c r="AF9" i="1"/>
  <c r="AD8" i="1"/>
  <c r="AF8" i="1"/>
  <c r="AD7" i="1"/>
  <c r="AF7" i="1"/>
  <c r="AD6" i="1"/>
  <c r="AF6" i="1"/>
  <c r="AF48" i="1"/>
  <c r="AD48" i="1"/>
  <c r="AF46" i="1"/>
  <c r="AD46" i="1"/>
  <c r="AF45" i="1"/>
  <c r="AD45" i="1"/>
  <c r="AF44" i="1"/>
  <c r="AD44" i="1"/>
  <c r="AF43" i="1"/>
  <c r="AD43" i="1"/>
  <c r="AF42" i="1"/>
  <c r="AD42" i="1"/>
  <c r="AD41" i="1"/>
  <c r="AE41" i="1"/>
  <c r="AF41" i="1" s="1"/>
  <c r="AD40" i="1"/>
  <c r="AF40" i="1"/>
  <c r="AA6" i="1"/>
  <c r="Z6" i="1"/>
  <c r="AA48" i="1"/>
  <c r="Z48" i="1"/>
  <c r="AA46" i="1"/>
  <c r="Z46" i="1"/>
  <c r="AA45" i="1"/>
  <c r="Z45" i="1"/>
  <c r="AA43" i="1"/>
  <c r="Z43" i="1"/>
  <c r="AA42" i="1"/>
  <c r="Z42" i="1"/>
  <c r="Z41" i="1"/>
  <c r="AA41" i="1"/>
  <c r="AA40" i="1"/>
  <c r="Z40" i="1"/>
  <c r="AA39" i="1"/>
  <c r="Z39" i="1"/>
  <c r="AD37" i="1"/>
  <c r="AF37" i="1"/>
  <c r="AD36" i="1"/>
  <c r="AF36" i="1"/>
  <c r="AD35" i="1"/>
  <c r="AF35" i="1"/>
  <c r="AD34" i="1"/>
  <c r="AF34" i="1"/>
  <c r="AD33" i="1"/>
  <c r="AF33" i="1"/>
  <c r="AD32" i="1"/>
  <c r="AF32" i="1"/>
  <c r="AD31" i="1"/>
  <c r="AF31" i="1"/>
  <c r="AD30" i="1"/>
  <c r="AF30" i="1"/>
  <c r="AD29" i="1"/>
  <c r="AF29" i="1"/>
  <c r="AD28" i="1"/>
  <c r="AF28" i="1"/>
  <c r="AD27" i="1"/>
  <c r="AF27" i="1"/>
  <c r="AD26" i="1"/>
  <c r="AF26" i="1"/>
  <c r="AD25" i="1"/>
  <c r="AF25" i="1"/>
  <c r="AC24" i="1"/>
  <c r="AD24" i="1" s="1"/>
  <c r="AE24" i="1"/>
  <c r="AF24" i="1" s="1"/>
  <c r="AC23" i="1"/>
  <c r="AD23" i="1" s="1"/>
  <c r="AE23" i="1"/>
  <c r="AF23" i="1" s="1"/>
  <c r="AA23" i="1"/>
  <c r="Z23" i="1"/>
  <c r="Z21" i="1"/>
  <c r="AA21" i="1"/>
  <c r="AA20" i="1"/>
  <c r="Z20" i="1"/>
  <c r="AA19" i="1"/>
  <c r="Z19" i="1"/>
  <c r="AD17" i="1"/>
  <c r="AF17" i="1"/>
  <c r="AC15" i="1"/>
  <c r="AD15" i="1" s="1"/>
  <c r="AE15" i="1"/>
  <c r="AF15" i="1" s="1"/>
  <c r="AD14" i="1"/>
  <c r="AF14" i="1"/>
  <c r="AC13" i="1"/>
  <c r="AD13" i="1" s="1"/>
  <c r="AE13" i="1"/>
  <c r="AF13" i="1" s="1"/>
  <c r="AC12" i="1"/>
  <c r="AD12" i="1" s="1"/>
  <c r="AE12" i="1"/>
  <c r="AF12" i="1" s="1"/>
  <c r="AD11" i="1"/>
  <c r="AF11" i="1"/>
  <c r="AC10" i="1"/>
  <c r="AE10" i="1"/>
  <c r="AA10" i="1"/>
  <c r="Z10" i="1"/>
  <c r="AA9" i="1"/>
  <c r="Z9" i="1"/>
  <c r="AA8" i="1"/>
  <c r="Z8" i="1"/>
  <c r="AA7" i="1"/>
  <c r="Z7" i="1"/>
  <c r="Z47" i="1"/>
  <c r="T41" i="1"/>
  <c r="P41" i="1"/>
  <c r="T22" i="1"/>
  <c r="P22" i="1"/>
  <c r="Z22" i="1" s="1"/>
  <c r="T44" i="1"/>
  <c r="P44" i="1"/>
  <c r="Z44" i="1" s="1"/>
  <c r="T21" i="1"/>
  <c r="T25" i="1"/>
  <c r="T18" i="1"/>
  <c r="T16" i="1"/>
  <c r="T38" i="1"/>
  <c r="T19" i="1"/>
  <c r="K5" i="1"/>
  <c r="U6" i="1"/>
  <c r="N42" i="1"/>
  <c r="N36" i="1"/>
  <c r="N30" i="1"/>
  <c r="N45" i="1"/>
  <c r="N37" i="1"/>
  <c r="N31" i="1"/>
  <c r="N9" i="1"/>
  <c r="N27" i="1"/>
  <c r="N32" i="1"/>
  <c r="N48" i="1"/>
  <c r="N29" i="1"/>
  <c r="N28" i="1"/>
  <c r="N14" i="1"/>
  <c r="N6" i="1"/>
  <c r="U48" i="1"/>
  <c r="U47" i="1"/>
  <c r="U46" i="1"/>
  <c r="U45" i="1"/>
  <c r="U43" i="1"/>
  <c r="U42" i="1"/>
  <c r="U40" i="1"/>
  <c r="U39" i="1"/>
  <c r="U37" i="1"/>
  <c r="U36" i="1"/>
  <c r="U35" i="1"/>
  <c r="U34" i="1"/>
  <c r="U33" i="1"/>
  <c r="U32" i="1"/>
  <c r="U31" i="1"/>
  <c r="U30" i="1"/>
  <c r="U29" i="1"/>
  <c r="U28" i="1"/>
  <c r="U27" i="1"/>
  <c r="U26" i="1"/>
  <c r="U24" i="1"/>
  <c r="U23" i="1"/>
  <c r="U20" i="1"/>
  <c r="U17" i="1"/>
  <c r="U15" i="1"/>
  <c r="U14" i="1"/>
  <c r="U13" i="1"/>
  <c r="U12" i="1"/>
  <c r="U11" i="1"/>
  <c r="U10" i="1"/>
  <c r="U9" i="1"/>
  <c r="U8" i="1"/>
  <c r="U7" i="1"/>
  <c r="O5" i="1"/>
  <c r="W5" i="1"/>
  <c r="Z5" i="1"/>
  <c r="AF10" i="1" l="1"/>
  <c r="AE5" i="1"/>
  <c r="AF5" i="1"/>
  <c r="AD10" i="1"/>
  <c r="AC5" i="1"/>
  <c r="AA5" i="1"/>
  <c r="AD5" i="1"/>
  <c r="P5" i="1"/>
  <c r="N5" i="1"/>
</calcChain>
</file>

<file path=xl/sharedStrings.xml><?xml version="1.0" encoding="utf-8"?>
<sst xmlns="http://schemas.openxmlformats.org/spreadsheetml/2006/main" count="137" uniqueCount="85">
  <si>
    <t>Период: 11.01.2024 - 18.01.2024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</si>
  <si>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</si>
  <si>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</si>
  <si>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</si>
  <si>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</si>
  <si>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</si>
  <si>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</si>
  <si>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</si>
  <si>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</si>
  <si>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</si>
  <si>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</si>
  <si>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</si>
  <si>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</si>
  <si>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</si>
  <si>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</si>
  <si>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</si>
  <si>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</si>
  <si>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</si>
  <si>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</si>
  <si>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</si>
  <si>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</si>
  <si>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</si>
  <si>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</si>
  <si>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</si>
  <si>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</si>
  <si>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</si>
  <si>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</si>
  <si>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</si>
  <si>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</si>
  <si>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</si>
  <si>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</si>
  <si>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</si>
  <si>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</si>
  <si>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</si>
  <si>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</si>
  <si>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</si>
  <si>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</si>
  <si>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</si>
  <si>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</si>
  <si>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</si>
  <si>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</si>
  <si>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</si>
  <si>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</si>
  <si>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</si>
  <si>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</si>
  <si>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</si>
  <si>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</si>
  <si>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</si>
  <si>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</si>
  <si>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</si>
  <si>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</si>
  <si>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</si>
  <si>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</si>
  <si>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</si>
  <si>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</si>
  <si>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</si>
  <si>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ср</t>
  </si>
  <si>
    <t>кон ост</t>
  </si>
  <si>
    <t>ост без заказа</t>
  </si>
  <si>
    <t>коментарий</t>
  </si>
  <si>
    <t>вес</t>
  </si>
  <si>
    <t>заказ кор.</t>
  </si>
  <si>
    <t>ВЕС</t>
  </si>
  <si>
    <t>11,01,</t>
  </si>
  <si>
    <t>от филиала</t>
  </si>
  <si>
    <t>комментарий филиала</t>
  </si>
  <si>
    <t>26,12,</t>
  </si>
  <si>
    <t>04,01,</t>
  </si>
  <si>
    <t>крат кор</t>
  </si>
  <si>
    <t>сроки</t>
  </si>
  <si>
    <t>18,01,</t>
  </si>
  <si>
    <t>расчет</t>
  </si>
  <si>
    <t>под кклиента</t>
  </si>
  <si>
    <t xml:space="preserve">для продажи    </t>
  </si>
  <si>
    <t>не хватит на неделю</t>
  </si>
  <si>
    <t>не хватает  на неелю</t>
  </si>
  <si>
    <t>дозаказ</t>
  </si>
  <si>
    <t>усредн.</t>
  </si>
  <si>
    <t>ЗАКАЗ филиала</t>
  </si>
  <si>
    <t>заказ</t>
  </si>
  <si>
    <t>22,01,</t>
  </si>
  <si>
    <t>23,01,</t>
  </si>
  <si>
    <t>метка</t>
  </si>
  <si>
    <t>заказ в пути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</si>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</sst>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28"/>
      </right>
      <top style="hair">
        <color indexed="28"/>
      </top>
      <bottom/>
      <diagonal/>
    </border>
    <border>
      <left/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1" fillId="2" borderId="6" xfId="0" applyNumberFormat="1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left" vertical="top"/>
    </xf>
    <xf numFmtId="164" fontId="0" fillId="0" borderId="5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8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2" fillId="0" borderId="0" xfId="0" applyNumberFormat="1" applyFont="1" applyAlignment="1">
      <alignment wrapText="1"/>
    </xf>
    <xf numFmtId="164" fontId="4" fillId="5" borderId="1" xfId="0" applyNumberFormat="1" applyFont="1" applyFill="1" applyBorder="1" applyAlignment="1">
      <alignment horizontal="right" vertical="top"/>
    </xf>
    <xf numFmtId="164" fontId="4" fillId="5" borderId="2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4" fillId="5" borderId="3" xfId="0" applyNumberFormat="1" applyFont="1" applyFill="1" applyBorder="1" applyAlignment="1">
      <alignment horizontal="right" vertical="top"/>
    </xf>
    <xf numFmtId="165" fontId="4" fillId="5" borderId="1" xfId="0" applyNumberFormat="1" applyFont="1" applyFill="1" applyBorder="1" applyAlignment="1">
      <alignment horizontal="right" vertical="top"/>
    </xf>
    <xf numFmtId="2" fontId="2" fillId="0" borderId="0" xfId="0" applyNumberFormat="1" applyFont="1"/>
    <xf numFmtId="2" fontId="0" fillId="0" borderId="0" xfId="0" applyNumberFormat="1" applyAlignment="1"/>
    <xf numFmtId="165" fontId="0" fillId="0" borderId="0" xfId="0" applyNumberFormat="1" applyAlignment="1"/>
    <xf numFmtId="164" fontId="0" fillId="3" borderId="0" xfId="0" applyNumberFormat="1" applyFill="1" applyAlignment="1"/>
    <xf numFmtId="164" fontId="0" fillId="6" borderId="0" xfId="0" applyNumberFormat="1" applyFill="1" applyAlignment="1"/>
    <xf numFmtId="164" fontId="0" fillId="0" borderId="9" xfId="0" applyNumberFormat="1" applyBorder="1" applyAlignment="1"/>
    <xf numFmtId="164" fontId="0" fillId="3" borderId="9" xfId="0" applyNumberFormat="1" applyFill="1" applyBorder="1" applyAlignment="1"/>
    <xf numFmtId="164" fontId="0" fillId="0" borderId="10" xfId="0" applyNumberFormat="1" applyBorder="1" applyAlignment="1"/>
    <xf numFmtId="164" fontId="2" fillId="0" borderId="11" xfId="0" applyNumberFormat="1" applyFont="1" applyBorder="1"/>
    <xf numFmtId="164" fontId="2" fillId="0" borderId="12" xfId="0" applyNumberFormat="1" applyFont="1" applyBorder="1" applyAlignment="1">
      <alignment wrapText="1"/>
    </xf>
    <xf numFmtId="164" fontId="4" fillId="5" borderId="13" xfId="0" applyNumberFormat="1" applyFont="1" applyFill="1" applyBorder="1" applyAlignment="1">
      <alignment horizontal="right" vertical="top"/>
    </xf>
    <xf numFmtId="164" fontId="0" fillId="0" borderId="14" xfId="0" applyNumberFormat="1" applyBorder="1" applyAlignment="1"/>
    <xf numFmtId="164" fontId="0" fillId="0" borderId="15" xfId="0" applyNumberFormat="1" applyBorder="1" applyAlignment="1"/>
    <xf numFmtId="164" fontId="2" fillId="0" borderId="16" xfId="0" applyNumberFormat="1" applyFont="1" applyBorder="1"/>
    <xf numFmtId="164" fontId="2" fillId="0" borderId="17" xfId="0" applyNumberFormat="1" applyFont="1" applyBorder="1"/>
    <xf numFmtId="164" fontId="2" fillId="0" borderId="18" xfId="0" applyNumberFormat="1" applyFont="1" applyBorder="1" applyAlignment="1">
      <alignment wrapText="1"/>
    </xf>
    <xf numFmtId="164" fontId="2" fillId="0" borderId="19" xfId="0" applyNumberFormat="1" applyFont="1" applyBorder="1" applyAlignment="1">
      <alignment wrapText="1"/>
    </xf>
    <xf numFmtId="164" fontId="4" fillId="5" borderId="20" xfId="0" applyNumberFormat="1" applyFont="1" applyFill="1" applyBorder="1" applyAlignment="1">
      <alignment horizontal="right" vertical="top"/>
    </xf>
    <xf numFmtId="164" fontId="4" fillId="5" borderId="21" xfId="0" applyNumberFormat="1" applyFont="1" applyFill="1" applyBorder="1" applyAlignment="1">
      <alignment horizontal="right" vertical="top"/>
    </xf>
    <xf numFmtId="164" fontId="0" fillId="0" borderId="22" xfId="0" applyNumberFormat="1" applyBorder="1" applyAlignment="1"/>
    <xf numFmtId="164" fontId="0" fillId="0" borderId="23" xfId="0" applyNumberFormat="1" applyBorder="1" applyAlignment="1"/>
    <xf numFmtId="164" fontId="0" fillId="0" borderId="24" xfId="0" applyNumberFormat="1" applyBorder="1" applyAlignment="1"/>
    <xf numFmtId="164" fontId="0" fillId="0" borderId="25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1,01,24%20&#1047;&#1055;&#1060;/&#1076;&#1074;%2011,01,24%20&#1073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79;&#1072;&#1082;&#1072;&#1079;&#1072;&#1085;&#1086;-&#1086;&#1090;&#1075;&#1088;&#1091;&#1078;&#1077;&#1085;&#1086;%20&#1041;&#1077;&#1088;&#1076;&#1103;&#1085;&#1089;&#1082;%2012,01,24-18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04.01.2024 - 11.01.2024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 в дороге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08,01,</v>
          </cell>
          <cell r="L4" t="str">
            <v>11,01,</v>
          </cell>
          <cell r="N4" t="str">
            <v>от филиала</v>
          </cell>
          <cell r="O4" t="str">
            <v>комментарий филиала</v>
          </cell>
          <cell r="R4" t="str">
            <v>21,12,</v>
          </cell>
          <cell r="S4" t="str">
            <v>26,12,</v>
          </cell>
          <cell r="T4" t="str">
            <v>04,01,</v>
          </cell>
        </row>
        <row r="5">
          <cell r="E5">
            <v>14405.4</v>
          </cell>
          <cell r="F5">
            <v>7551</v>
          </cell>
          <cell r="H5">
            <v>14479.8</v>
          </cell>
          <cell r="I5">
            <v>-74.400000000000006</v>
          </cell>
          <cell r="J5">
            <v>9903.4</v>
          </cell>
          <cell r="K5">
            <v>0</v>
          </cell>
          <cell r="L5">
            <v>2881.08</v>
          </cell>
          <cell r="M5">
            <v>17335.400000000001</v>
          </cell>
          <cell r="N5">
            <v>0</v>
          </cell>
          <cell r="R5">
            <v>2772.4799999999991</v>
          </cell>
          <cell r="S5">
            <v>2509.7600000000002</v>
          </cell>
          <cell r="T5">
            <v>2324.8000000000002</v>
          </cell>
          <cell r="V5">
            <v>10303.569999999998</v>
          </cell>
          <cell r="W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349</v>
          </cell>
          <cell r="E6">
            <v>234</v>
          </cell>
          <cell r="G6">
            <v>0.3</v>
          </cell>
          <cell r="H6">
            <v>240</v>
          </cell>
          <cell r="I6">
            <v>-6</v>
          </cell>
          <cell r="J6">
            <v>264</v>
          </cell>
          <cell r="L6">
            <v>46.8</v>
          </cell>
          <cell r="M6">
            <v>110.39999999999998</v>
          </cell>
          <cell r="P6">
            <v>8</v>
          </cell>
          <cell r="Q6">
            <v>5.6410256410256414</v>
          </cell>
          <cell r="R6">
            <v>40.799999999999997</v>
          </cell>
          <cell r="S6">
            <v>15.4</v>
          </cell>
          <cell r="T6">
            <v>42.333333333333336</v>
          </cell>
          <cell r="V6">
            <v>33.11999999999999</v>
          </cell>
          <cell r="W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882</v>
          </cell>
          <cell r="D7">
            <v>348</v>
          </cell>
          <cell r="E7">
            <v>584</v>
          </cell>
          <cell r="F7">
            <v>443</v>
          </cell>
          <cell r="G7">
            <v>0.3</v>
          </cell>
          <cell r="H7">
            <v>572</v>
          </cell>
          <cell r="I7">
            <v>12</v>
          </cell>
          <cell r="L7">
            <v>116.8</v>
          </cell>
          <cell r="M7">
            <v>958.59999999999991</v>
          </cell>
          <cell r="P7">
            <v>12</v>
          </cell>
          <cell r="Q7">
            <v>3.7928082191780823</v>
          </cell>
          <cell r="R7">
            <v>120.6</v>
          </cell>
          <cell r="S7">
            <v>115.4</v>
          </cell>
          <cell r="T7">
            <v>73.666666666666671</v>
          </cell>
          <cell r="V7">
            <v>287.58</v>
          </cell>
          <cell r="W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>
            <v>837</v>
          </cell>
          <cell r="D8">
            <v>255</v>
          </cell>
          <cell r="E8">
            <v>661</v>
          </cell>
          <cell r="F8">
            <v>270</v>
          </cell>
          <cell r="G8">
            <v>0.3</v>
          </cell>
          <cell r="H8">
            <v>661</v>
          </cell>
          <cell r="I8">
            <v>0</v>
          </cell>
          <cell r="J8">
            <v>120</v>
          </cell>
          <cell r="L8">
            <v>132.19999999999999</v>
          </cell>
          <cell r="M8">
            <v>932</v>
          </cell>
          <cell r="P8">
            <v>10</v>
          </cell>
          <cell r="Q8">
            <v>2.9500756429652046</v>
          </cell>
          <cell r="R8">
            <v>121</v>
          </cell>
          <cell r="S8">
            <v>109.6</v>
          </cell>
          <cell r="T8">
            <v>73.333333333333329</v>
          </cell>
          <cell r="V8">
            <v>279.59999999999997</v>
          </cell>
          <cell r="W8">
            <v>12</v>
          </cell>
        </row>
        <row r="9">
          <cell r="A9" t="str">
            <v>Готовые чебуреки со свининой и говядиной ТМ Горячая штучка ТС Базовый ассортимент 0,36 кг  ПОКОМ</v>
          </cell>
          <cell r="B9" t="str">
            <v>шт</v>
          </cell>
          <cell r="C9">
            <v>264</v>
          </cell>
          <cell r="D9">
            <v>110</v>
          </cell>
          <cell r="E9">
            <v>222</v>
          </cell>
          <cell r="F9">
            <v>68</v>
          </cell>
          <cell r="G9">
            <v>0.36</v>
          </cell>
          <cell r="H9">
            <v>222</v>
          </cell>
          <cell r="I9">
            <v>0</v>
          </cell>
          <cell r="J9">
            <v>90</v>
          </cell>
          <cell r="L9">
            <v>44.4</v>
          </cell>
          <cell r="M9">
            <v>286</v>
          </cell>
          <cell r="P9">
            <v>10</v>
          </cell>
          <cell r="Q9">
            <v>3.5585585585585586</v>
          </cell>
          <cell r="R9">
            <v>29.4</v>
          </cell>
          <cell r="S9">
            <v>31.2</v>
          </cell>
          <cell r="T9">
            <v>31</v>
          </cell>
          <cell r="V9">
            <v>102.96</v>
          </cell>
          <cell r="W9">
            <v>10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  <cell r="C10">
            <v>37</v>
          </cell>
          <cell r="F10">
            <v>37</v>
          </cell>
          <cell r="G10">
            <v>1</v>
          </cell>
          <cell r="I10">
            <v>0</v>
          </cell>
          <cell r="L10">
            <v>0</v>
          </cell>
          <cell r="P10" t="e">
            <v>#DIV/0!</v>
          </cell>
          <cell r="Q10" t="e">
            <v>#DIV/0!</v>
          </cell>
          <cell r="R10">
            <v>0.74</v>
          </cell>
          <cell r="S10">
            <v>0.74</v>
          </cell>
          <cell r="T10">
            <v>0</v>
          </cell>
          <cell r="U10" t="str">
            <v>нужно увеличить продажи</v>
          </cell>
          <cell r="V10">
            <v>0</v>
          </cell>
          <cell r="W10">
            <v>3.7</v>
          </cell>
        </row>
        <row r="11">
          <cell r="A11" t="str">
            <v>ЖАР-мени ТМ Зареченские ТС Зареченские продукты.   Поком</v>
          </cell>
          <cell r="B11" t="str">
            <v>кг</v>
          </cell>
          <cell r="C11">
            <v>352</v>
          </cell>
          <cell r="D11">
            <v>148.5</v>
          </cell>
          <cell r="E11">
            <v>186</v>
          </cell>
          <cell r="F11">
            <v>276</v>
          </cell>
          <cell r="G11">
            <v>1</v>
          </cell>
          <cell r="H11">
            <v>186</v>
          </cell>
          <cell r="I11">
            <v>0</v>
          </cell>
          <cell r="L11">
            <v>37.200000000000003</v>
          </cell>
          <cell r="M11">
            <v>250</v>
          </cell>
          <cell r="P11">
            <v>14.139784946236558</v>
          </cell>
          <cell r="Q11">
            <v>7.419354838709677</v>
          </cell>
          <cell r="R11">
            <v>45.1</v>
          </cell>
          <cell r="S11">
            <v>44</v>
          </cell>
          <cell r="T11">
            <v>16.333333333333332</v>
          </cell>
          <cell r="V11">
            <v>250</v>
          </cell>
          <cell r="W11">
            <v>5.5</v>
          </cell>
        </row>
        <row r="12">
          <cell r="A12" t="str">
            <v>Круггетсы с сырным соусом ТМ Горячая штучка 0,25 кг зам  ПОКОМ</v>
          </cell>
          <cell r="B12" t="str">
            <v>шт</v>
          </cell>
          <cell r="C12">
            <v>192</v>
          </cell>
          <cell r="E12">
            <v>137</v>
          </cell>
          <cell r="G12">
            <v>0.25</v>
          </cell>
          <cell r="H12">
            <v>137</v>
          </cell>
          <cell r="I12">
            <v>0</v>
          </cell>
          <cell r="J12">
            <v>24</v>
          </cell>
          <cell r="L12">
            <v>27.4</v>
          </cell>
          <cell r="M12">
            <v>195.2</v>
          </cell>
          <cell r="P12">
            <v>8</v>
          </cell>
          <cell r="Q12">
            <v>0.87591240875912413</v>
          </cell>
          <cell r="R12">
            <v>20.2</v>
          </cell>
          <cell r="S12">
            <v>3.6</v>
          </cell>
          <cell r="T12">
            <v>14.333333333333334</v>
          </cell>
          <cell r="V12">
            <v>48.8</v>
          </cell>
          <cell r="W12">
            <v>12</v>
          </cell>
        </row>
        <row r="13">
          <cell r="A13" t="str">
            <v>Круггетсы с сырным соусом ТМ Горячая штучка 3 кг зам вес ПОКОМ</v>
          </cell>
          <cell r="B13" t="str">
            <v>кг</v>
          </cell>
          <cell r="C13">
            <v>39</v>
          </cell>
          <cell r="F13">
            <v>39</v>
          </cell>
          <cell r="G13">
            <v>1</v>
          </cell>
          <cell r="I13">
            <v>0</v>
          </cell>
          <cell r="L13">
            <v>0</v>
          </cell>
          <cell r="P13" t="e">
            <v>#DIV/0!</v>
          </cell>
          <cell r="Q13" t="e">
            <v>#DIV/0!</v>
          </cell>
          <cell r="R13">
            <v>0</v>
          </cell>
          <cell r="S13">
            <v>0</v>
          </cell>
          <cell r="T13">
            <v>0</v>
          </cell>
          <cell r="U13" t="str">
            <v>нужно увеличить продажи</v>
          </cell>
          <cell r="V13">
            <v>0</v>
          </cell>
          <cell r="W13">
            <v>3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78</v>
          </cell>
          <cell r="D14">
            <v>348</v>
          </cell>
          <cell r="E14">
            <v>211</v>
          </cell>
          <cell r="F14">
            <v>137</v>
          </cell>
          <cell r="G14">
            <v>0.25</v>
          </cell>
          <cell r="H14">
            <v>211</v>
          </cell>
          <cell r="I14">
            <v>0</v>
          </cell>
          <cell r="J14">
            <v>156</v>
          </cell>
          <cell r="L14">
            <v>42.2</v>
          </cell>
          <cell r="M14">
            <v>213.40000000000003</v>
          </cell>
          <cell r="P14">
            <v>12</v>
          </cell>
          <cell r="Q14">
            <v>6.9431279620853079</v>
          </cell>
          <cell r="R14">
            <v>43.6</v>
          </cell>
          <cell r="S14">
            <v>55.6</v>
          </cell>
          <cell r="T14">
            <v>41.666666666666664</v>
          </cell>
          <cell r="V14">
            <v>53.350000000000009</v>
          </cell>
          <cell r="W14">
            <v>12</v>
          </cell>
        </row>
        <row r="15">
          <cell r="A15" t="str">
            <v>Круггетсы сочные ТМ Горячая штучка ТС Круггетсы 3 кг. Изделия кулинарные рубленые в тесте куриные</v>
          </cell>
          <cell r="B15" t="str">
            <v>кг</v>
          </cell>
          <cell r="C15">
            <v>21</v>
          </cell>
          <cell r="F15">
            <v>21</v>
          </cell>
          <cell r="G15">
            <v>1</v>
          </cell>
          <cell r="I15">
            <v>0</v>
          </cell>
          <cell r="L15">
            <v>0</v>
          </cell>
          <cell r="P15" t="e">
            <v>#DIV/0!</v>
          </cell>
          <cell r="Q15" t="e">
            <v>#DIV/0!</v>
          </cell>
          <cell r="R15">
            <v>0</v>
          </cell>
          <cell r="S15">
            <v>0</v>
          </cell>
          <cell r="T15">
            <v>0</v>
          </cell>
          <cell r="U15" t="str">
            <v>нужно увеличить продажи</v>
          </cell>
          <cell r="V15">
            <v>0</v>
          </cell>
          <cell r="W15">
            <v>3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C16">
            <v>54</v>
          </cell>
          <cell r="D16">
            <v>79.2</v>
          </cell>
          <cell r="E16">
            <v>82.8</v>
          </cell>
          <cell r="F16">
            <v>48.6</v>
          </cell>
          <cell r="G16">
            <v>1</v>
          </cell>
          <cell r="H16">
            <v>97.2</v>
          </cell>
          <cell r="I16">
            <v>-14.400000000000006</v>
          </cell>
          <cell r="L16">
            <v>16.559999999999999</v>
          </cell>
          <cell r="M16">
            <v>150</v>
          </cell>
          <cell r="P16">
            <v>11.992753623188406</v>
          </cell>
          <cell r="Q16">
            <v>2.9347826086956523</v>
          </cell>
          <cell r="R16">
            <v>2.54</v>
          </cell>
          <cell r="S16">
            <v>2.16</v>
          </cell>
          <cell r="T16">
            <v>0.6</v>
          </cell>
          <cell r="V16">
            <v>150</v>
          </cell>
          <cell r="W16">
            <v>1.8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C17">
            <v>118.4</v>
          </cell>
          <cell r="E17">
            <v>66.599999999999994</v>
          </cell>
          <cell r="G17">
            <v>1</v>
          </cell>
          <cell r="H17">
            <v>66.599999999999994</v>
          </cell>
          <cell r="I17">
            <v>0</v>
          </cell>
          <cell r="J17">
            <v>303.40000000000003</v>
          </cell>
          <cell r="L17">
            <v>13.319999999999999</v>
          </cell>
          <cell r="P17">
            <v>22.777777777777782</v>
          </cell>
          <cell r="Q17">
            <v>22.777777777777782</v>
          </cell>
          <cell r="R17">
            <v>25.16</v>
          </cell>
          <cell r="S17">
            <v>15.559999999999999</v>
          </cell>
          <cell r="T17">
            <v>30.866666666666664</v>
          </cell>
          <cell r="V17">
            <v>0</v>
          </cell>
          <cell r="W17">
            <v>3.7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C18">
            <v>751</v>
          </cell>
          <cell r="D18">
            <v>240</v>
          </cell>
          <cell r="E18">
            <v>704</v>
          </cell>
          <cell r="F18">
            <v>190</v>
          </cell>
          <cell r="G18">
            <v>0.25</v>
          </cell>
          <cell r="H18">
            <v>704</v>
          </cell>
          <cell r="I18">
            <v>0</v>
          </cell>
          <cell r="L18">
            <v>140.80000000000001</v>
          </cell>
          <cell r="M18">
            <v>1200</v>
          </cell>
          <cell r="P18">
            <v>9.8721590909090899</v>
          </cell>
          <cell r="Q18">
            <v>1.3494318181818181</v>
          </cell>
          <cell r="R18">
            <v>95.2</v>
          </cell>
          <cell r="S18">
            <v>92</v>
          </cell>
          <cell r="T18">
            <v>40</v>
          </cell>
          <cell r="V18">
            <v>300</v>
          </cell>
          <cell r="W18">
            <v>12</v>
          </cell>
        </row>
        <row r="19">
          <cell r="A19" t="str">
            <v>Наггетсы Нагетосы Сочная курочка в хруст панир со сметаной и зеленью ТМ Горячая штучка 0,25 ПОКОМ</v>
          </cell>
          <cell r="B19" t="str">
            <v>шт</v>
          </cell>
          <cell r="C19">
            <v>228</v>
          </cell>
          <cell r="D19">
            <v>12</v>
          </cell>
          <cell r="E19">
            <v>199</v>
          </cell>
          <cell r="F19">
            <v>-11</v>
          </cell>
          <cell r="G19">
            <v>0.25</v>
          </cell>
          <cell r="H19">
            <v>199</v>
          </cell>
          <cell r="I19">
            <v>0</v>
          </cell>
          <cell r="J19">
            <v>330</v>
          </cell>
          <cell r="L19">
            <v>39.799999999999997</v>
          </cell>
          <cell r="M19">
            <v>39.199999999999989</v>
          </cell>
          <cell r="P19">
            <v>9</v>
          </cell>
          <cell r="Q19">
            <v>8.0150753768844218</v>
          </cell>
          <cell r="R19">
            <v>24.8</v>
          </cell>
          <cell r="S19">
            <v>18.2</v>
          </cell>
          <cell r="T19">
            <v>47.333333333333336</v>
          </cell>
          <cell r="V19">
            <v>9.7999999999999972</v>
          </cell>
          <cell r="W19">
            <v>6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558</v>
          </cell>
          <cell r="D20">
            <v>420</v>
          </cell>
          <cell r="E20">
            <v>822</v>
          </cell>
          <cell r="F20">
            <v>-5</v>
          </cell>
          <cell r="G20">
            <v>0.25</v>
          </cell>
          <cell r="H20">
            <v>825</v>
          </cell>
          <cell r="I20">
            <v>-3</v>
          </cell>
          <cell r="L20">
            <v>164.4</v>
          </cell>
          <cell r="M20">
            <v>1320.2</v>
          </cell>
          <cell r="P20">
            <v>8</v>
          </cell>
          <cell r="Q20">
            <v>-3.0413625304136251E-2</v>
          </cell>
          <cell r="R20">
            <v>96.2</v>
          </cell>
          <cell r="S20">
            <v>96.8</v>
          </cell>
          <cell r="T20">
            <v>59.333333333333336</v>
          </cell>
          <cell r="V20">
            <v>330.05</v>
          </cell>
          <cell r="W20">
            <v>6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C21">
            <v>526</v>
          </cell>
          <cell r="D21">
            <v>324</v>
          </cell>
          <cell r="E21">
            <v>598</v>
          </cell>
          <cell r="F21">
            <v>4</v>
          </cell>
          <cell r="G21">
            <v>0.25</v>
          </cell>
          <cell r="H21">
            <v>598</v>
          </cell>
          <cell r="I21">
            <v>0</v>
          </cell>
          <cell r="J21">
            <v>1032</v>
          </cell>
          <cell r="L21">
            <v>119.6</v>
          </cell>
          <cell r="M21">
            <v>40.399999999999864</v>
          </cell>
          <cell r="P21">
            <v>9</v>
          </cell>
          <cell r="Q21">
            <v>8.6622073578595327</v>
          </cell>
          <cell r="R21">
            <v>114</v>
          </cell>
          <cell r="S21">
            <v>109</v>
          </cell>
          <cell r="T21">
            <v>148.66666666666666</v>
          </cell>
          <cell r="V21">
            <v>10.099999999999966</v>
          </cell>
          <cell r="W21">
            <v>12</v>
          </cell>
        </row>
        <row r="22">
          <cell r="A22" t="str">
            <v>Наггетсы с куриным филе и сыром ТМ Вязанка ТС Из печи Сливушки 0,25 кг.  Поком</v>
          </cell>
          <cell r="B22" t="str">
            <v>шт</v>
          </cell>
          <cell r="D22">
            <v>12</v>
          </cell>
          <cell r="E22">
            <v>12</v>
          </cell>
          <cell r="G22">
            <v>0.25</v>
          </cell>
          <cell r="H22">
            <v>12</v>
          </cell>
          <cell r="I22">
            <v>0</v>
          </cell>
          <cell r="L22">
            <v>2.4</v>
          </cell>
          <cell r="M22">
            <v>36</v>
          </cell>
          <cell r="P22">
            <v>15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 t="str">
            <v>новинка/ согласовал Химич</v>
          </cell>
          <cell r="V22">
            <v>9</v>
          </cell>
          <cell r="W22">
            <v>12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C23">
            <v>432</v>
          </cell>
          <cell r="E23">
            <v>297</v>
          </cell>
          <cell r="F23">
            <v>105</v>
          </cell>
          <cell r="G23">
            <v>1</v>
          </cell>
          <cell r="H23">
            <v>303</v>
          </cell>
          <cell r="I23">
            <v>-6</v>
          </cell>
          <cell r="L23">
            <v>59.4</v>
          </cell>
          <cell r="M23">
            <v>550</v>
          </cell>
          <cell r="P23">
            <v>11.026936026936028</v>
          </cell>
          <cell r="Q23">
            <v>1.7676767676767677</v>
          </cell>
          <cell r="R23">
            <v>50.4</v>
          </cell>
          <cell r="S23">
            <v>22.8</v>
          </cell>
          <cell r="T23">
            <v>10</v>
          </cell>
          <cell r="V23">
            <v>550</v>
          </cell>
          <cell r="W23">
            <v>6</v>
          </cell>
        </row>
        <row r="24">
          <cell r="A24" t="str">
            <v>Пекерсы с индейкой в сливочном соусе ТМ Горячая штучка 0,25 кг зам  ПОКОМ</v>
          </cell>
          <cell r="B24" t="str">
            <v>шт</v>
          </cell>
          <cell r="C24">
            <v>3</v>
          </cell>
          <cell r="F24">
            <v>3</v>
          </cell>
          <cell r="G24">
            <v>0</v>
          </cell>
          <cell r="I24">
            <v>0</v>
          </cell>
          <cell r="L24">
            <v>0</v>
          </cell>
          <cell r="P24" t="e">
            <v>#DIV/0!</v>
          </cell>
          <cell r="Q24" t="e">
            <v>#DIV/0!</v>
          </cell>
          <cell r="R24">
            <v>2.4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</row>
        <row r="25">
          <cell r="A25" t="str">
            <v>Пельмени Grandmeni со сливочным маслом Горячая штучка 0,75 кг ПОКОМ</v>
          </cell>
          <cell r="B25" t="str">
            <v>шт</v>
          </cell>
          <cell r="C25">
            <v>168</v>
          </cell>
          <cell r="D25">
            <v>224</v>
          </cell>
          <cell r="E25">
            <v>267</v>
          </cell>
          <cell r="F25">
            <v>85</v>
          </cell>
          <cell r="G25">
            <v>0.75</v>
          </cell>
          <cell r="H25">
            <v>267</v>
          </cell>
          <cell r="I25">
            <v>0</v>
          </cell>
          <cell r="L25">
            <v>53.4</v>
          </cell>
          <cell r="M25">
            <v>500</v>
          </cell>
          <cell r="P25">
            <v>10.955056179775282</v>
          </cell>
          <cell r="Q25">
            <v>1.5917602996254683</v>
          </cell>
          <cell r="R25">
            <v>25.2</v>
          </cell>
          <cell r="S25">
            <v>34</v>
          </cell>
          <cell r="T25">
            <v>18.666666666666668</v>
          </cell>
          <cell r="V25">
            <v>375</v>
          </cell>
          <cell r="W25">
            <v>8</v>
          </cell>
        </row>
        <row r="26">
          <cell r="A26" t="str">
            <v>Пельмени Бигбули с мясом, Горячая штучка 0,9кг  ПОКОМ</v>
          </cell>
          <cell r="B26" t="str">
            <v>шт</v>
          </cell>
          <cell r="C26">
            <v>104</v>
          </cell>
          <cell r="G26">
            <v>0.9</v>
          </cell>
          <cell r="I26">
            <v>0</v>
          </cell>
          <cell r="J26">
            <v>352</v>
          </cell>
          <cell r="L26">
            <v>0</v>
          </cell>
          <cell r="M26">
            <v>100</v>
          </cell>
          <cell r="P26" t="e">
            <v>#DIV/0!</v>
          </cell>
          <cell r="Q26" t="e">
            <v>#DIV/0!</v>
          </cell>
          <cell r="R26">
            <v>43.6</v>
          </cell>
          <cell r="S26">
            <v>21.8</v>
          </cell>
          <cell r="T26">
            <v>43.666666666666664</v>
          </cell>
          <cell r="V26">
            <v>90</v>
          </cell>
          <cell r="W26">
            <v>8</v>
          </cell>
        </row>
        <row r="27">
          <cell r="A27" t="str">
            <v>Пельмени Бульмени с говядиной и свининой Горячая шт. 0,9 кг  ПОКОМ</v>
          </cell>
          <cell r="B27" t="str">
            <v>шт</v>
          </cell>
          <cell r="C27">
            <v>651</v>
          </cell>
          <cell r="D27">
            <v>600</v>
          </cell>
          <cell r="E27">
            <v>664</v>
          </cell>
          <cell r="F27">
            <v>483</v>
          </cell>
          <cell r="G27">
            <v>0.9</v>
          </cell>
          <cell r="H27">
            <v>664</v>
          </cell>
          <cell r="I27">
            <v>0</v>
          </cell>
          <cell r="J27">
            <v>608</v>
          </cell>
          <cell r="L27">
            <v>132.80000000000001</v>
          </cell>
          <cell r="M27">
            <v>600</v>
          </cell>
          <cell r="P27">
            <v>12.733433734939759</v>
          </cell>
          <cell r="Q27">
            <v>8.215361445783131</v>
          </cell>
          <cell r="R27">
            <v>140</v>
          </cell>
          <cell r="S27">
            <v>148.80000000000001</v>
          </cell>
          <cell r="T27">
            <v>125</v>
          </cell>
          <cell r="V27">
            <v>540</v>
          </cell>
          <cell r="W27">
            <v>8</v>
          </cell>
        </row>
        <row r="28">
          <cell r="A28" t="str">
            <v>Пельмени Бульмени с говядиной и свининой Горячая штучка 0,43  ПОКОМ</v>
          </cell>
          <cell r="B28" t="str">
            <v>шт</v>
          </cell>
          <cell r="C28">
            <v>98</v>
          </cell>
          <cell r="G28">
            <v>0.43</v>
          </cell>
          <cell r="I28">
            <v>0</v>
          </cell>
          <cell r="J28">
            <v>368</v>
          </cell>
          <cell r="L28">
            <v>0</v>
          </cell>
          <cell r="M28">
            <v>100</v>
          </cell>
          <cell r="P28" t="e">
            <v>#DIV/0!</v>
          </cell>
          <cell r="Q28" t="e">
            <v>#DIV/0!</v>
          </cell>
          <cell r="R28">
            <v>17.600000000000001</v>
          </cell>
          <cell r="S28">
            <v>13.4</v>
          </cell>
          <cell r="T28">
            <v>52.333333333333336</v>
          </cell>
          <cell r="V28">
            <v>43</v>
          </cell>
          <cell r="W28">
            <v>16</v>
          </cell>
        </row>
        <row r="29">
          <cell r="A29" t="str">
            <v>Пельмени Бульмени с говядиной и свининой Наваристые Горячая штучка ВЕС  ПОКОМ</v>
          </cell>
          <cell r="B29" t="str">
            <v>кг</v>
          </cell>
          <cell r="C29">
            <v>900</v>
          </cell>
          <cell r="D29">
            <v>480</v>
          </cell>
          <cell r="E29">
            <v>1045</v>
          </cell>
          <cell r="F29">
            <v>5</v>
          </cell>
          <cell r="G29">
            <v>1</v>
          </cell>
          <cell r="H29">
            <v>1045</v>
          </cell>
          <cell r="I29">
            <v>0</v>
          </cell>
          <cell r="J29">
            <v>3500</v>
          </cell>
          <cell r="L29">
            <v>209</v>
          </cell>
          <cell r="P29">
            <v>16.770334928229666</v>
          </cell>
          <cell r="Q29">
            <v>16.770334928229666</v>
          </cell>
          <cell r="R29">
            <v>262</v>
          </cell>
          <cell r="S29">
            <v>218</v>
          </cell>
          <cell r="T29">
            <v>450</v>
          </cell>
          <cell r="V29">
            <v>0</v>
          </cell>
          <cell r="W29">
            <v>5</v>
          </cell>
        </row>
        <row r="30">
          <cell r="A30" t="str">
            <v>Пельмени Бульмени со сливочным маслом Горячая штучка 0,9 кг  ПОКОМ</v>
          </cell>
          <cell r="B30" t="str">
            <v>шт</v>
          </cell>
          <cell r="C30">
            <v>2643</v>
          </cell>
          <cell r="D30">
            <v>483</v>
          </cell>
          <cell r="E30">
            <v>1557</v>
          </cell>
          <cell r="F30">
            <v>1135</v>
          </cell>
          <cell r="G30">
            <v>0.9</v>
          </cell>
          <cell r="H30">
            <v>1556</v>
          </cell>
          <cell r="I30">
            <v>1</v>
          </cell>
          <cell r="J30">
            <v>584</v>
          </cell>
          <cell r="L30">
            <v>311.39999999999998</v>
          </cell>
          <cell r="M30">
            <v>2300</v>
          </cell>
          <cell r="P30">
            <v>12.906229929351317</v>
          </cell>
          <cell r="Q30">
            <v>5.5202312138728331</v>
          </cell>
          <cell r="R30">
            <v>332.2</v>
          </cell>
          <cell r="S30">
            <v>254.8</v>
          </cell>
          <cell r="T30">
            <v>234</v>
          </cell>
          <cell r="V30">
            <v>2070</v>
          </cell>
          <cell r="W30">
            <v>8</v>
          </cell>
        </row>
        <row r="31">
          <cell r="A31" t="str">
            <v>Пельмени Бульмени со сливочным маслом ТМ Горячая шт. 0,43 кг  ПОКОМ</v>
          </cell>
          <cell r="B31" t="str">
            <v>шт</v>
          </cell>
          <cell r="C31">
            <v>140</v>
          </cell>
          <cell r="E31">
            <v>58</v>
          </cell>
          <cell r="G31">
            <v>0.43</v>
          </cell>
          <cell r="H31">
            <v>58</v>
          </cell>
          <cell r="I31">
            <v>0</v>
          </cell>
          <cell r="J31">
            <v>560</v>
          </cell>
          <cell r="L31">
            <v>11.6</v>
          </cell>
          <cell r="P31">
            <v>48.275862068965516</v>
          </cell>
          <cell r="Q31">
            <v>48.275862068965516</v>
          </cell>
          <cell r="R31">
            <v>40.200000000000003</v>
          </cell>
          <cell r="S31">
            <v>25.4</v>
          </cell>
          <cell r="T31">
            <v>76.666666666666671</v>
          </cell>
          <cell r="V31">
            <v>0</v>
          </cell>
          <cell r="W31">
            <v>16</v>
          </cell>
        </row>
        <row r="32">
          <cell r="A32" t="str">
            <v>Пельмени Мясорубские ТМ Стародворье фоу-пак равиоли 0,7 кг.  Поком</v>
          </cell>
          <cell r="B32" t="str">
            <v>шт</v>
          </cell>
          <cell r="C32">
            <v>1330</v>
          </cell>
          <cell r="E32">
            <v>592</v>
          </cell>
          <cell r="F32">
            <v>653</v>
          </cell>
          <cell r="G32">
            <v>0.7</v>
          </cell>
          <cell r="H32">
            <v>592</v>
          </cell>
          <cell r="I32">
            <v>0</v>
          </cell>
          <cell r="L32">
            <v>118.4</v>
          </cell>
          <cell r="M32">
            <v>886.2</v>
          </cell>
          <cell r="P32">
            <v>13</v>
          </cell>
          <cell r="Q32">
            <v>5.5152027027027026</v>
          </cell>
          <cell r="R32">
            <v>127</v>
          </cell>
          <cell r="S32">
            <v>84.6</v>
          </cell>
          <cell r="T32">
            <v>36.333333333333336</v>
          </cell>
          <cell r="V32">
            <v>620.34</v>
          </cell>
          <cell r="W32">
            <v>8</v>
          </cell>
        </row>
        <row r="33">
          <cell r="A33" t="str">
            <v>Пельмени Отборные из свинины и говядины 0,9 кг ТМ Стародворье ТС Медвежье ушко  ПОКОМ</v>
          </cell>
          <cell r="B33" t="str">
            <v>шт</v>
          </cell>
          <cell r="C33">
            <v>48</v>
          </cell>
          <cell r="E33">
            <v>46</v>
          </cell>
          <cell r="F33">
            <v>2</v>
          </cell>
          <cell r="G33">
            <v>0.9</v>
          </cell>
          <cell r="H33">
            <v>46</v>
          </cell>
          <cell r="I33">
            <v>0</v>
          </cell>
          <cell r="L33">
            <v>9.1999999999999993</v>
          </cell>
          <cell r="M33">
            <v>71.599999999999994</v>
          </cell>
          <cell r="P33">
            <v>8</v>
          </cell>
          <cell r="Q33">
            <v>0.21739130434782611</v>
          </cell>
          <cell r="R33">
            <v>2</v>
          </cell>
          <cell r="S33">
            <v>0</v>
          </cell>
          <cell r="T33">
            <v>2</v>
          </cell>
          <cell r="V33">
            <v>64.44</v>
          </cell>
          <cell r="W33">
            <v>8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C34">
            <v>182</v>
          </cell>
          <cell r="E34">
            <v>172</v>
          </cell>
          <cell r="F34">
            <v>-1</v>
          </cell>
          <cell r="G34">
            <v>0.9</v>
          </cell>
          <cell r="H34">
            <v>172</v>
          </cell>
          <cell r="I34">
            <v>0</v>
          </cell>
          <cell r="L34">
            <v>34.4</v>
          </cell>
          <cell r="M34">
            <v>276.2</v>
          </cell>
          <cell r="P34">
            <v>8</v>
          </cell>
          <cell r="Q34">
            <v>-2.9069767441860465E-2</v>
          </cell>
          <cell r="R34">
            <v>24.8</v>
          </cell>
          <cell r="S34">
            <v>17.600000000000001</v>
          </cell>
          <cell r="T34">
            <v>7.666666666666667</v>
          </cell>
          <cell r="V34">
            <v>248.57999999999998</v>
          </cell>
          <cell r="W34">
            <v>8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C35">
            <v>2270</v>
          </cell>
          <cell r="D35">
            <v>1355</v>
          </cell>
          <cell r="E35">
            <v>1230</v>
          </cell>
          <cell r="F35">
            <v>2035</v>
          </cell>
          <cell r="G35">
            <v>1</v>
          </cell>
          <cell r="H35">
            <v>1240</v>
          </cell>
          <cell r="I35">
            <v>-10</v>
          </cell>
          <cell r="L35">
            <v>246</v>
          </cell>
          <cell r="M35">
            <v>1400</v>
          </cell>
          <cell r="P35">
            <v>13.963414634146341</v>
          </cell>
          <cell r="Q35">
            <v>8.272357723577235</v>
          </cell>
          <cell r="R35">
            <v>293</v>
          </cell>
          <cell r="S35">
            <v>307</v>
          </cell>
          <cell r="T35">
            <v>155</v>
          </cell>
          <cell r="V35">
            <v>1400</v>
          </cell>
          <cell r="W35">
            <v>5</v>
          </cell>
        </row>
        <row r="36">
          <cell r="A36" t="str">
            <v>Пельмени Со свининой и говядиной ТМ Особый рецепт Любимая ложка 1,0 кг  ПОКОМ</v>
          </cell>
          <cell r="B36" t="str">
            <v>шт</v>
          </cell>
          <cell r="C36">
            <v>375</v>
          </cell>
          <cell r="D36">
            <v>320</v>
          </cell>
          <cell r="E36">
            <v>379</v>
          </cell>
          <cell r="F36">
            <v>274</v>
          </cell>
          <cell r="G36">
            <v>1</v>
          </cell>
          <cell r="H36">
            <v>379</v>
          </cell>
          <cell r="I36">
            <v>0</v>
          </cell>
          <cell r="L36">
            <v>75.8</v>
          </cell>
          <cell r="M36">
            <v>700</v>
          </cell>
          <cell r="P36">
            <v>12.849604221635884</v>
          </cell>
          <cell r="Q36">
            <v>3.6147757255936677</v>
          </cell>
          <cell r="R36">
            <v>58</v>
          </cell>
          <cell r="S36">
            <v>67</v>
          </cell>
          <cell r="T36">
            <v>25.666666666666668</v>
          </cell>
          <cell r="V36">
            <v>700</v>
          </cell>
          <cell r="W36">
            <v>5</v>
          </cell>
        </row>
        <row r="37">
          <cell r="A37" t="str">
            <v>Сосиски Оригинальные заморож. ТМ Стародворье в вак 0,33 кг  Поком</v>
          </cell>
          <cell r="B37" t="str">
            <v>шт</v>
          </cell>
          <cell r="C37">
            <v>83</v>
          </cell>
          <cell r="F37">
            <v>83</v>
          </cell>
          <cell r="G37">
            <v>0.33</v>
          </cell>
          <cell r="I37">
            <v>0</v>
          </cell>
          <cell r="L37">
            <v>0</v>
          </cell>
          <cell r="P37" t="e">
            <v>#DIV/0!</v>
          </cell>
          <cell r="Q37" t="e">
            <v>#DIV/0!</v>
          </cell>
          <cell r="R37">
            <v>0</v>
          </cell>
          <cell r="S37">
            <v>0</v>
          </cell>
          <cell r="T37">
            <v>0</v>
          </cell>
          <cell r="U37" t="str">
            <v>нужно увеличить продажи</v>
          </cell>
          <cell r="V37">
            <v>0</v>
          </cell>
          <cell r="W37">
            <v>6</v>
          </cell>
        </row>
        <row r="38">
          <cell r="A38" t="str">
            <v>Фрай-пицца с ветчиной и грибами ТМ Зареченские ТС Зареченские продукты.  Поком</v>
          </cell>
          <cell r="B38" t="str">
            <v>кг</v>
          </cell>
          <cell r="C38">
            <v>21</v>
          </cell>
          <cell r="D38">
            <v>12</v>
          </cell>
          <cell r="E38">
            <v>24</v>
          </cell>
          <cell r="F38">
            <v>6</v>
          </cell>
          <cell r="G38">
            <v>1</v>
          </cell>
          <cell r="H38">
            <v>24</v>
          </cell>
          <cell r="I38">
            <v>0</v>
          </cell>
          <cell r="L38">
            <v>4.8</v>
          </cell>
          <cell r="M38">
            <v>45</v>
          </cell>
          <cell r="P38">
            <v>10.625</v>
          </cell>
          <cell r="Q38">
            <v>1.25</v>
          </cell>
          <cell r="R38">
            <v>1.8</v>
          </cell>
          <cell r="S38">
            <v>4.2</v>
          </cell>
          <cell r="T38">
            <v>4</v>
          </cell>
          <cell r="V38">
            <v>45</v>
          </cell>
          <cell r="W38">
            <v>3</v>
          </cell>
        </row>
        <row r="39">
          <cell r="A39" t="str">
            <v>Хотстеры ТМ Горячая штучка ТС Хотстеры 0,25 кг зам  ПОКОМ</v>
          </cell>
          <cell r="B39" t="str">
            <v>шт</v>
          </cell>
          <cell r="C39">
            <v>738</v>
          </cell>
          <cell r="D39">
            <v>384</v>
          </cell>
          <cell r="E39">
            <v>851</v>
          </cell>
          <cell r="F39">
            <v>25</v>
          </cell>
          <cell r="G39">
            <v>0.25</v>
          </cell>
          <cell r="H39">
            <v>887</v>
          </cell>
          <cell r="I39">
            <v>-36</v>
          </cell>
          <cell r="J39">
            <v>264</v>
          </cell>
          <cell r="L39">
            <v>170.2</v>
          </cell>
          <cell r="M39">
            <v>1072.5999999999999</v>
          </cell>
          <cell r="P39">
            <v>8</v>
          </cell>
          <cell r="Q39">
            <v>1.6980023501762633</v>
          </cell>
          <cell r="R39">
            <v>100</v>
          </cell>
          <cell r="S39">
            <v>102.4</v>
          </cell>
          <cell r="T39">
            <v>88</v>
          </cell>
          <cell r="V39">
            <v>268.14999999999998</v>
          </cell>
          <cell r="W39">
            <v>12</v>
          </cell>
        </row>
        <row r="40">
          <cell r="A40" t="str">
            <v>Хрустящие крылышки ТМ Зареченские ТС Зареченские продукты.   Поком</v>
          </cell>
          <cell r="B40" t="str">
            <v>кг</v>
          </cell>
          <cell r="C40">
            <v>9</v>
          </cell>
          <cell r="D40">
            <v>54</v>
          </cell>
          <cell r="E40">
            <v>30.6</v>
          </cell>
          <cell r="F40">
            <v>32.4</v>
          </cell>
          <cell r="G40">
            <v>1</v>
          </cell>
          <cell r="H40">
            <v>30.6</v>
          </cell>
          <cell r="I40">
            <v>0</v>
          </cell>
          <cell r="L40">
            <v>6.12</v>
          </cell>
          <cell r="M40">
            <v>47.160000000000004</v>
          </cell>
          <cell r="P40">
            <v>13</v>
          </cell>
          <cell r="Q40">
            <v>5.2941176470588234</v>
          </cell>
          <cell r="R40">
            <v>4.04</v>
          </cell>
          <cell r="S40">
            <v>6.56</v>
          </cell>
          <cell r="T40">
            <v>0</v>
          </cell>
          <cell r="V40">
            <v>47.160000000000004</v>
          </cell>
          <cell r="W40">
            <v>1.8</v>
          </cell>
        </row>
        <row r="41">
          <cell r="A41" t="str">
            <v>Чебупай сочное яблоко ТМ Горячая штучка ТС Чебупай 0,2 кг УВС.  зам  ПОКОМ</v>
          </cell>
          <cell r="B41" t="str">
            <v>шт</v>
          </cell>
          <cell r="C41">
            <v>112</v>
          </cell>
          <cell r="D41">
            <v>54</v>
          </cell>
          <cell r="E41">
            <v>66</v>
          </cell>
          <cell r="F41">
            <v>93</v>
          </cell>
          <cell r="G41">
            <v>0.2</v>
          </cell>
          <cell r="H41">
            <v>78</v>
          </cell>
          <cell r="I41">
            <v>-12</v>
          </cell>
          <cell r="L41">
            <v>13.2</v>
          </cell>
          <cell r="M41">
            <v>78.599999999999994</v>
          </cell>
          <cell r="P41">
            <v>13</v>
          </cell>
          <cell r="Q41">
            <v>7.0454545454545459</v>
          </cell>
          <cell r="R41">
            <v>13.2</v>
          </cell>
          <cell r="S41">
            <v>13.8</v>
          </cell>
          <cell r="T41">
            <v>2.6666666666666665</v>
          </cell>
          <cell r="V41">
            <v>15.719999999999999</v>
          </cell>
          <cell r="W41">
            <v>6</v>
          </cell>
        </row>
        <row r="42">
          <cell r="A42" t="str">
            <v>Чебупай спелая вишня ТМ Горячая штучка ТС Чебупай 0,2 кг УВС. зам  ПОКОМ</v>
          </cell>
          <cell r="B42" t="str">
            <v>шт</v>
          </cell>
          <cell r="C42">
            <v>157</v>
          </cell>
          <cell r="D42">
            <v>36</v>
          </cell>
          <cell r="E42">
            <v>59</v>
          </cell>
          <cell r="F42">
            <v>127</v>
          </cell>
          <cell r="G42">
            <v>0.2</v>
          </cell>
          <cell r="H42">
            <v>47</v>
          </cell>
          <cell r="I42">
            <v>12</v>
          </cell>
          <cell r="L42">
            <v>11.8</v>
          </cell>
          <cell r="M42">
            <v>26.400000000000006</v>
          </cell>
          <cell r="P42">
            <v>13</v>
          </cell>
          <cell r="Q42">
            <v>10.762711864406779</v>
          </cell>
          <cell r="R42">
            <v>18</v>
          </cell>
          <cell r="S42">
            <v>16</v>
          </cell>
          <cell r="T42">
            <v>4.666666666666667</v>
          </cell>
          <cell r="V42">
            <v>5.2800000000000011</v>
          </cell>
          <cell r="W42">
            <v>6</v>
          </cell>
        </row>
        <row r="43">
          <cell r="A43" t="str">
            <v>Чебупели с мясом Базовый ассортимент Фикс.вес 0,48 Лоток Горячая штучка ХХЛ  Поком</v>
          </cell>
          <cell r="B43" t="str">
            <v>шт</v>
          </cell>
          <cell r="C43">
            <v>254</v>
          </cell>
          <cell r="E43">
            <v>152</v>
          </cell>
          <cell r="G43">
            <v>0.48</v>
          </cell>
          <cell r="H43">
            <v>152</v>
          </cell>
          <cell r="I43">
            <v>0</v>
          </cell>
          <cell r="J43">
            <v>296</v>
          </cell>
          <cell r="L43">
            <v>30.4</v>
          </cell>
          <cell r="P43">
            <v>9.7368421052631575</v>
          </cell>
          <cell r="Q43">
            <v>9.7368421052631575</v>
          </cell>
          <cell r="R43">
            <v>17.600000000000001</v>
          </cell>
          <cell r="S43">
            <v>25</v>
          </cell>
          <cell r="T43">
            <v>41</v>
          </cell>
          <cell r="V43">
            <v>0</v>
          </cell>
          <cell r="W43">
            <v>8</v>
          </cell>
        </row>
        <row r="44">
          <cell r="A44" t="str">
            <v>Чебупицца курочка по-итальянски Горячая штучка 0,25 кг зам  ПОКОМ</v>
          </cell>
          <cell r="B44" t="str">
            <v>шт</v>
          </cell>
          <cell r="C44">
            <v>814</v>
          </cell>
          <cell r="D44">
            <v>468</v>
          </cell>
          <cell r="E44">
            <v>804</v>
          </cell>
          <cell r="F44">
            <v>194</v>
          </cell>
          <cell r="G44">
            <v>0.25</v>
          </cell>
          <cell r="H44">
            <v>816</v>
          </cell>
          <cell r="I44">
            <v>-12</v>
          </cell>
          <cell r="J44">
            <v>552</v>
          </cell>
          <cell r="L44">
            <v>160.80000000000001</v>
          </cell>
          <cell r="M44">
            <v>701.2</v>
          </cell>
          <cell r="P44">
            <v>9</v>
          </cell>
          <cell r="Q44">
            <v>4.6393034825870645</v>
          </cell>
          <cell r="R44">
            <v>131.6</v>
          </cell>
          <cell r="S44">
            <v>133.4</v>
          </cell>
          <cell r="T44">
            <v>120</v>
          </cell>
          <cell r="V44">
            <v>175.3</v>
          </cell>
          <cell r="W44">
            <v>12</v>
          </cell>
        </row>
        <row r="45">
          <cell r="A45" t="str">
            <v>Чебупицца Пепперони ТМ Горячая штучка ТС Чебупицца 0.25кг зам  ПОКОМ</v>
          </cell>
          <cell r="B45" t="str">
            <v>шт</v>
          </cell>
          <cell r="C45">
            <v>1026</v>
          </cell>
          <cell r="D45">
            <v>432</v>
          </cell>
          <cell r="E45">
            <v>777</v>
          </cell>
          <cell r="F45">
            <v>419</v>
          </cell>
          <cell r="G45">
            <v>0.25</v>
          </cell>
          <cell r="H45">
            <v>777</v>
          </cell>
          <cell r="I45">
            <v>0</v>
          </cell>
          <cell r="L45">
            <v>155.4</v>
          </cell>
          <cell r="M45">
            <v>1290.4000000000001</v>
          </cell>
          <cell r="P45">
            <v>11</v>
          </cell>
          <cell r="Q45">
            <v>2.6962676962676961</v>
          </cell>
          <cell r="R45">
            <v>135</v>
          </cell>
          <cell r="S45">
            <v>132.4</v>
          </cell>
          <cell r="T45">
            <v>93.333333333333329</v>
          </cell>
          <cell r="V45">
            <v>322.60000000000002</v>
          </cell>
          <cell r="W45">
            <v>12</v>
          </cell>
        </row>
        <row r="46">
          <cell r="A46" t="str">
            <v>Чебуреки Мясные вес 2,7 кг ТМ Зареченские ТС Зареченские продукты   Поком</v>
          </cell>
          <cell r="B46" t="str">
            <v>кг</v>
          </cell>
          <cell r="C46">
            <v>5.4</v>
          </cell>
          <cell r="E46">
            <v>5.4</v>
          </cell>
          <cell r="G46">
            <v>1</v>
          </cell>
          <cell r="H46">
            <v>5.4</v>
          </cell>
          <cell r="I46">
            <v>0</v>
          </cell>
          <cell r="L46">
            <v>1.08</v>
          </cell>
          <cell r="M46">
            <v>8.64</v>
          </cell>
          <cell r="P46">
            <v>8</v>
          </cell>
          <cell r="Q46">
            <v>0</v>
          </cell>
          <cell r="R46">
            <v>2.7</v>
          </cell>
          <cell r="S46">
            <v>0.54</v>
          </cell>
          <cell r="T46">
            <v>0</v>
          </cell>
          <cell r="V46">
            <v>8.64</v>
          </cell>
          <cell r="W46">
            <v>2.7</v>
          </cell>
        </row>
        <row r="47">
          <cell r="A47" t="str">
            <v>Чебуреки сочные ТМ Зареченские ТС Зареченские продукты.  Поком</v>
          </cell>
          <cell r="B47" t="str">
            <v>кг</v>
          </cell>
          <cell r="C47">
            <v>100</v>
          </cell>
          <cell r="D47">
            <v>880</v>
          </cell>
          <cell r="E47">
            <v>610</v>
          </cell>
          <cell r="F47">
            <v>275</v>
          </cell>
          <cell r="G47">
            <v>1</v>
          </cell>
          <cell r="H47">
            <v>610</v>
          </cell>
          <cell r="I47">
            <v>0</v>
          </cell>
          <cell r="J47">
            <v>500</v>
          </cell>
          <cell r="L47">
            <v>122</v>
          </cell>
          <cell r="M47">
            <v>850</v>
          </cell>
          <cell r="P47">
            <v>13.319672131147541</v>
          </cell>
          <cell r="Q47">
            <v>6.3524590163934427</v>
          </cell>
          <cell r="R47">
            <v>149.19999999999999</v>
          </cell>
          <cell r="S47">
            <v>147.80000000000001</v>
          </cell>
          <cell r="T47">
            <v>86.666666666666671</v>
          </cell>
          <cell r="V47">
            <v>850</v>
          </cell>
          <cell r="W47">
            <v>5</v>
          </cell>
        </row>
        <row r="48">
          <cell r="A48" t="str">
            <v>БОНУС_Готовые чебупели сочные с мясом ТМ Горячая штучка  0,3кг зам  ПОКОМ</v>
          </cell>
          <cell r="B48" t="str">
            <v>шт</v>
          </cell>
          <cell r="C48">
            <v>63</v>
          </cell>
          <cell r="D48">
            <v>6</v>
          </cell>
          <cell r="G48">
            <v>0</v>
          </cell>
          <cell r="I48">
            <v>0</v>
          </cell>
          <cell r="L48">
            <v>0</v>
          </cell>
          <cell r="P48" t="e">
            <v>#DIV/0!</v>
          </cell>
          <cell r="Q48" t="e">
            <v>#DIV/0!</v>
          </cell>
          <cell r="R48">
            <v>0</v>
          </cell>
          <cell r="S48">
            <v>0</v>
          </cell>
          <cell r="T48">
            <v>6</v>
          </cell>
          <cell r="V48">
            <v>0</v>
          </cell>
          <cell r="W48">
            <v>0</v>
          </cell>
        </row>
        <row r="49">
          <cell r="A49" t="str">
            <v>БОНУС_Пельмени Бульмени со сливочным маслом Горячая штучка 0,9 кг  ПОКОМ</v>
          </cell>
          <cell r="B49" t="str">
            <v>шт</v>
          </cell>
          <cell r="C49">
            <v>27</v>
          </cell>
          <cell r="D49">
            <v>6</v>
          </cell>
          <cell r="G49">
            <v>0</v>
          </cell>
          <cell r="I49">
            <v>0</v>
          </cell>
          <cell r="L49">
            <v>0</v>
          </cell>
          <cell r="P49" t="e">
            <v>#DIV/0!</v>
          </cell>
          <cell r="Q49" t="e">
            <v>#DIV/0!</v>
          </cell>
          <cell r="R49">
            <v>1.6</v>
          </cell>
          <cell r="S49">
            <v>3.2</v>
          </cell>
          <cell r="T49">
            <v>22</v>
          </cell>
          <cell r="V49">
            <v>0</v>
          </cell>
          <cell r="W4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 t="str">
            <v>сроки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  <cell r="C2" t="str">
            <v>P002958</v>
          </cell>
          <cell r="D2">
            <v>4301080153</v>
          </cell>
          <cell r="E2">
            <v>4607111036827</v>
          </cell>
          <cell r="F2" t="str">
            <v>Вареники Благолепные с картофелем и грибами No name Весовые Классическая форма No name 5 кг</v>
          </cell>
          <cell r="G2">
            <v>90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  <cell r="C3" t="str">
            <v>P002958</v>
          </cell>
          <cell r="D3">
            <v>4301080153</v>
          </cell>
          <cell r="E3">
            <v>4607111036827</v>
          </cell>
          <cell r="F3" t="str">
            <v>Вареники Благолепные с картофелем и грибами No name Весовые Классическая форма No name 5 кг</v>
          </cell>
          <cell r="G3">
            <v>90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  <cell r="C4" t="str">
            <v>P002958</v>
          </cell>
          <cell r="D4">
            <v>4301080153</v>
          </cell>
          <cell r="E4">
            <v>4607111036827</v>
          </cell>
          <cell r="F4" t="str">
            <v>Вареники Благолепные с картофелем и грибами No name Весовые Классическая форма No name 5 кг</v>
          </cell>
          <cell r="G4">
            <v>90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  <cell r="C5" t="str">
            <v>P002958</v>
          </cell>
          <cell r="D5">
            <v>4301080153</v>
          </cell>
          <cell r="E5">
            <v>4607111036827</v>
          </cell>
          <cell r="F5" t="str">
            <v>Вареники Благолепные с картофелем и грибами No name Весовые Классическая форма No name 5 кг</v>
          </cell>
          <cell r="G5">
            <v>90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  <cell r="C6" t="str">
            <v>P002958</v>
          </cell>
          <cell r="D6">
            <v>4301080153</v>
          </cell>
          <cell r="E6">
            <v>4607111036827</v>
          </cell>
          <cell r="F6" t="str">
            <v>Вареники Благолепные с картофелем и грибами No name Весовые Классическая форма No name 5 кг</v>
          </cell>
          <cell r="G6">
            <v>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  <cell r="C7" t="str">
            <v>P002878</v>
          </cell>
          <cell r="D7">
            <v>4301135113</v>
          </cell>
          <cell r="E7">
            <v>4607111033659</v>
          </cell>
          <cell r="F7" t="str">
            <v>Бельмеши сочные с мясом Базовый ассортимент Фикс.вес 0,3 Лоток Горячая штучка</v>
          </cell>
          <cell r="G7">
            <v>180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  <cell r="C8" t="str">
            <v>P002878</v>
          </cell>
          <cell r="D8">
            <v>4301135113</v>
          </cell>
          <cell r="E8">
            <v>4607111033659</v>
          </cell>
          <cell r="F8" t="str">
            <v>Бельмеши сочные с мясом Базовый ассортимент Фикс.вес 0,3 Лоток Горячая штучка</v>
          </cell>
          <cell r="G8">
            <v>180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  <cell r="C9" t="str">
            <v>P002878</v>
          </cell>
          <cell r="D9">
            <v>4301135113</v>
          </cell>
          <cell r="E9">
            <v>4607111033659</v>
          </cell>
          <cell r="F9" t="str">
            <v>Бельмеши сочные с мясом Базовый ассортимент Фикс.вес 0,3 Лоток Горячая штучка</v>
          </cell>
          <cell r="G9">
            <v>180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  <cell r="C10" t="str">
            <v>P002877</v>
          </cell>
          <cell r="D10">
            <v>4301135112</v>
          </cell>
          <cell r="E10">
            <v>4607111034199</v>
          </cell>
          <cell r="F10" t="str">
            <v>Хотстеры Хотстеры Фикс.вес 0,25 Лоток Горячая штучка</v>
          </cell>
          <cell r="G10">
            <v>180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  <cell r="C11" t="str">
            <v>P002892</v>
          </cell>
          <cell r="D11">
            <v>4301135122</v>
          </cell>
          <cell r="E11">
            <v>4607111033628</v>
          </cell>
          <cell r="F11" t="str">
            <v>Чебупели острые Базовый ассортимент Фикс.вес 0,3 Лоток Горячая штучка</v>
          </cell>
          <cell r="G11">
            <v>180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SU000419</v>
          </cell>
          <cell r="C12" t="str">
            <v>P000419</v>
          </cell>
          <cell r="D12">
            <v>4301130400</v>
          </cell>
          <cell r="E12">
            <v>4607111033451</v>
          </cell>
          <cell r="F12" t="str">
            <v>Чебупели с ветчиной и сыром Базовый ассортимент Фикс.вес 0,3 Лоток Горячая штучка</v>
          </cell>
          <cell r="G12">
            <v>180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SU000419</v>
          </cell>
          <cell r="C13" t="str">
            <v>P000419</v>
          </cell>
          <cell r="D13">
            <v>4301130400</v>
          </cell>
          <cell r="E13">
            <v>4607111033451</v>
          </cell>
          <cell r="F13" t="str">
            <v>Чебупели с ветчиной и сыром Базовый ассортимент Фикс.вес 0,3 Лоток Горячая штучка</v>
          </cell>
          <cell r="G13">
            <v>180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SU000419</v>
          </cell>
          <cell r="C14" t="str">
            <v>P000419</v>
          </cell>
          <cell r="D14">
            <v>4301130400</v>
          </cell>
          <cell r="E14">
            <v>4607111033451</v>
          </cell>
          <cell r="F14" t="str">
            <v>Чебупели с ветчиной и сыром Базовый ассортимент Фикс.вес 0,3 Лоток Горячая штучка</v>
          </cell>
          <cell r="G14">
            <v>180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  <cell r="C15" t="str">
            <v>P002888</v>
          </cell>
          <cell r="D15">
            <v>4301135120</v>
          </cell>
          <cell r="E15">
            <v>4607111035141</v>
          </cell>
          <cell r="F15" t="str">
            <v>Чебупели с мясом без свинины Базовый ассортимент Фикс.вес 0,3 Лоток Горячая штучка</v>
          </cell>
          <cell r="G15">
            <v>180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  <cell r="C16" t="str">
            <v>P002888</v>
          </cell>
          <cell r="D16">
            <v>4301135120</v>
          </cell>
          <cell r="E16">
            <v>4607111035141</v>
          </cell>
          <cell r="F16" t="str">
            <v>Чебупели с мясом без свинины Базовый ассортимент Фикс.вес 0,3 Лоток Горячая штучка</v>
          </cell>
          <cell r="G16">
            <v>180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  <cell r="C17" t="str">
            <v>P002888</v>
          </cell>
          <cell r="D17">
            <v>4301135120</v>
          </cell>
          <cell r="E17">
            <v>4607111035141</v>
          </cell>
          <cell r="F17" t="str">
            <v>Чебупели с мясом без свинины Базовый ассортимент Фикс.вес 0,3 Лоток Горячая штучка</v>
          </cell>
          <cell r="G17">
            <v>180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  <cell r="C18" t="str">
            <v>P002888</v>
          </cell>
          <cell r="D18">
            <v>4301135120</v>
          </cell>
          <cell r="E18">
            <v>4607111035141</v>
          </cell>
          <cell r="F18" t="str">
            <v>Чебупели с мясом без свинины Базовый ассортимент Фикс.вес 0,3 Лоток Горячая штучка</v>
          </cell>
          <cell r="G18">
            <v>180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SU002559</v>
          </cell>
          <cell r="C19" t="str">
            <v>P002874</v>
          </cell>
          <cell r="D19">
            <v>4301135109</v>
          </cell>
          <cell r="E19">
            <v>4607111033444</v>
          </cell>
          <cell r="F19" t="str">
            <v>Чебупели сочные с мясом Базовый ассортимент Фикс.вес 0,3 Лоток Горячая штучка</v>
          </cell>
          <cell r="G19">
            <v>180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SU002559</v>
          </cell>
          <cell r="C20" t="str">
            <v>P002874</v>
          </cell>
          <cell r="D20">
            <v>4301135109</v>
          </cell>
          <cell r="E20">
            <v>4607111033444</v>
          </cell>
          <cell r="F20" t="str">
            <v>Чебупели сочные с мясом Базовый ассортимент Фикс.вес 0,3 Лоток Горячая штучка</v>
          </cell>
          <cell r="G20">
            <v>180</v>
          </cell>
        </row>
        <row r="21">
          <cell r="A21" t="str">
            <v>Готовые чебупели 0,3 кг Горячая Штучка сочные с мясом</v>
          </cell>
          <cell r="B21" t="str">
            <v>SU002559</v>
          </cell>
          <cell r="C21" t="str">
            <v>P002874</v>
          </cell>
          <cell r="D21">
            <v>4301135109</v>
          </cell>
          <cell r="E21">
            <v>4607111033444</v>
          </cell>
          <cell r="F21" t="str">
            <v>Чебупели сочные с мясом Базовый ассортимент Фикс.вес 0,3 Лоток Горячая штучка</v>
          </cell>
          <cell r="G21">
            <v>180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  <cell r="C22" t="str">
            <v>P002892</v>
          </cell>
          <cell r="D22">
            <v>4301135122</v>
          </cell>
          <cell r="E22">
            <v>4607111033628</v>
          </cell>
          <cell r="F22" t="str">
            <v>Чебупели острые Базовый ассортимент Фикс.вес 0,3 Лоток Горячая штучка</v>
          </cell>
          <cell r="G22">
            <v>180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  <cell r="C23" t="str">
            <v>P002892</v>
          </cell>
          <cell r="D23">
            <v>4301135122</v>
          </cell>
          <cell r="E23">
            <v>4607111033628</v>
          </cell>
          <cell r="F23" t="str">
            <v>Чебупели острые Базовый ассортимент Фикс.вес 0,3 Лоток Горячая штучка</v>
          </cell>
          <cell r="G23">
            <v>180</v>
          </cell>
        </row>
        <row r="24">
          <cell r="A24" t="str">
            <v>Готовые чебуреки 0,09 кг Горячая Штучка Шоу-бокс с мясом тара 2</v>
          </cell>
          <cell r="B24" t="str">
            <v>SU002573</v>
          </cell>
          <cell r="C24" t="str">
            <v>P002893</v>
          </cell>
          <cell r="D24">
            <v>4301136013</v>
          </cell>
          <cell r="E24">
            <v>4607025784012</v>
          </cell>
          <cell r="F24" t="str">
            <v>Чебуреки с мясом Базовый ассортимент Штучка 0,09 Пленка Горячая штучка</v>
          </cell>
          <cell r="G24">
            <v>180</v>
          </cell>
        </row>
        <row r="25">
          <cell r="A25" t="str">
            <v>Готовые чебуреки со свининой и говядиной ТМ Горячая штучка ТС Базовый ассортимент 0,36 кг  ПОКОМ</v>
          </cell>
          <cell r="B25" t="str">
            <v>SU002558</v>
          </cell>
          <cell r="C25" t="str">
            <v>P002889</v>
          </cell>
          <cell r="D25">
            <v>4301136012</v>
          </cell>
          <cell r="E25">
            <v>4607025784319</v>
          </cell>
          <cell r="F25" t="str">
            <v>Чебуреки со свининой и говядиной Базовый ассортимент Фикс.вес 0,36 Лоток Горячая штучка</v>
          </cell>
          <cell r="G25">
            <v>180</v>
          </cell>
        </row>
        <row r="26">
          <cell r="A26" t="str">
            <v>Чебуреки со свининой и говядиной 0,36</v>
          </cell>
          <cell r="B26" t="str">
            <v>SU002558</v>
          </cell>
          <cell r="C26" t="str">
            <v>P002889</v>
          </cell>
          <cell r="D26">
            <v>4301136012</v>
          </cell>
          <cell r="E26">
            <v>4607025784319</v>
          </cell>
          <cell r="F26" t="str">
            <v>Чебуреки со свининой и говядиной Базовый ассортимент Фикс.вес 0,36 Лоток Горячая штучка</v>
          </cell>
          <cell r="G26">
            <v>180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  <cell r="C27" t="str">
            <v>P002889</v>
          </cell>
          <cell r="D27">
            <v>4301136012</v>
          </cell>
          <cell r="E27">
            <v>4607025784319</v>
          </cell>
          <cell r="F27" t="str">
            <v>Чебуреки со свининой и говядиной Базовый ассортимент Фикс.вес 0,36 Лоток Горячая штучка</v>
          </cell>
          <cell r="G27">
            <v>180</v>
          </cell>
        </row>
        <row r="28">
          <cell r="A28" t="str">
            <v>Чебуреки с мясом Базовый ассортимент Штучка 0,09 Пленка Горячая штучка</v>
          </cell>
          <cell r="B28" t="str">
            <v>SU002573</v>
          </cell>
          <cell r="C28" t="str">
            <v>P002893</v>
          </cell>
          <cell r="D28">
            <v>4301136013</v>
          </cell>
          <cell r="E28">
            <v>4607025784012</v>
          </cell>
          <cell r="F28" t="str">
            <v>Чебуреки с мясом Базовый ассортимент Штучка 0,09 Пленка Горячая штучка</v>
          </cell>
          <cell r="G28">
            <v>180</v>
          </cell>
        </row>
        <row r="29">
          <cell r="A29" t="str">
            <v>Готовые чебуреки с мясом ТМ Горячая штучка 0,09 кг флоу-пак ПОКОМ</v>
          </cell>
          <cell r="B29" t="str">
            <v>SU002573</v>
          </cell>
          <cell r="C29" t="str">
            <v>P002893</v>
          </cell>
          <cell r="D29">
            <v>4301136013</v>
          </cell>
          <cell r="E29">
            <v>4607025784012</v>
          </cell>
          <cell r="F29" t="str">
            <v>Чебуреки с мясом Базовый ассортимент Штучка 0,09 Пленка Горячая штучка</v>
          </cell>
          <cell r="G29">
            <v>180</v>
          </cell>
        </row>
        <row r="30">
          <cell r="A30" t="str">
            <v>Чебуреки «Сочный мегачебурек» Весовой ТМ «No Name»</v>
          </cell>
          <cell r="B30" t="str">
            <v>SU003025</v>
          </cell>
          <cell r="C30" t="str">
            <v>P003495</v>
          </cell>
          <cell r="D30">
            <v>4301136029</v>
          </cell>
          <cell r="E30">
            <v>4640242180410</v>
          </cell>
          <cell r="F30" t="str">
            <v>Чебуреки «Сочный мегачебурек» Весовой ТМ «Зареченские» 2,24 кг</v>
          </cell>
          <cell r="G30">
            <v>180</v>
          </cell>
        </row>
        <row r="31">
          <cell r="A31" t="str">
            <v>Готовые чебуреки Сочный мегачебурек.Готовые жареные.ВЕС  ПОКОМ</v>
          </cell>
          <cell r="B31" t="str">
            <v>SU003025</v>
          </cell>
          <cell r="C31" t="str">
            <v>P003495</v>
          </cell>
          <cell r="D31">
            <v>4301136029</v>
          </cell>
          <cell r="E31">
            <v>4640242180410</v>
          </cell>
          <cell r="F31" t="str">
            <v>Чебуреки «Сочный мегачебурек» Весовой ТМ «Зареченские» 2,24 кг</v>
          </cell>
          <cell r="G31">
            <v>180</v>
          </cell>
        </row>
        <row r="32">
          <cell r="A32" t="str">
            <v>Жар-боллы с курочкой и сыром, ВЕС  ПОКОМ</v>
          </cell>
          <cell r="B32" t="str">
            <v>SU003018</v>
          </cell>
          <cell r="C32" t="str">
            <v>P003484</v>
          </cell>
          <cell r="D32">
            <v>4301135191</v>
          </cell>
          <cell r="E32">
            <v>4640242180373</v>
          </cell>
          <cell r="F32" t="str">
            <v>Снеки «Жар-боллы с курочкой и сыром» Весовой ТМ «Зареченские» 3 кг</v>
          </cell>
          <cell r="G32">
            <v>180</v>
          </cell>
        </row>
        <row r="33">
          <cell r="A33" t="str">
            <v>Жар-боллы с курочкой и сыром, ВЕС ТМ Зареченские  ПОКОМ</v>
          </cell>
          <cell r="B33" t="str">
            <v>SU003018</v>
          </cell>
          <cell r="C33" t="str">
            <v>P003484</v>
          </cell>
          <cell r="D33">
            <v>4301135191</v>
          </cell>
          <cell r="E33">
            <v>4640242180373</v>
          </cell>
          <cell r="F33" t="str">
            <v>Снеки «Жар-боллы с курочкой и сыром» Весовой ТМ «Зареченские» 3 кг</v>
          </cell>
          <cell r="G33">
            <v>180</v>
          </cell>
        </row>
        <row r="34">
          <cell r="A34" t="str">
            <v>Жар-боллы с курочкой и сыром. Кулинарные изделия рубленые в тесте куриные жареные  ПОКОМ</v>
          </cell>
          <cell r="B34" t="str">
            <v>SU003018</v>
          </cell>
          <cell r="C34" t="str">
            <v>P003484</v>
          </cell>
          <cell r="D34">
            <v>4301135191</v>
          </cell>
          <cell r="E34">
            <v>4640242180373</v>
          </cell>
          <cell r="F34" t="str">
            <v>Снеки «Жар-боллы с курочкой и сыром» Весовой ТМ «Зареченские» 3 кг</v>
          </cell>
          <cell r="G34">
            <v>180</v>
          </cell>
        </row>
        <row r="35">
          <cell r="A35" t="str">
            <v>Жар-ладушки с клубникой и вишней. Изделия хлебобулочные жареные с начинкой замороженные</v>
          </cell>
          <cell r="B35" t="str">
            <v>SU003023</v>
          </cell>
          <cell r="C35" t="str">
            <v>P003490</v>
          </cell>
          <cell r="D35">
            <v>4301135195</v>
          </cell>
          <cell r="E35">
            <v>4640242180366</v>
          </cell>
          <cell r="F35" t="str">
            <v>Снеки «Жар-ладушки с клубникой и вишней» Весовые ТМ «Зареченские» 3,7 кг</v>
          </cell>
          <cell r="G35">
            <v>180</v>
          </cell>
        </row>
        <row r="36">
          <cell r="A36" t="str">
            <v>«Жар-ладушки с клубникой и вишней» Весовые ТМ «No name»</v>
          </cell>
          <cell r="B36" t="str">
            <v>SU003023</v>
          </cell>
          <cell r="C36" t="str">
            <v>P003490</v>
          </cell>
          <cell r="D36">
            <v>4301135195</v>
          </cell>
          <cell r="E36">
            <v>4640242180366</v>
          </cell>
          <cell r="F36" t="str">
            <v>Снеки «Жар-ладушки с клубникой и вишней» Весовые ТМ «Зареченские» 3,7 кг</v>
          </cell>
          <cell r="G36">
            <v>180</v>
          </cell>
        </row>
        <row r="37">
          <cell r="A37" t="str">
            <v>Жар-ладушки с клубникой и вишней ТМ Зареченские ТС Зареченские продукты.  Поком</v>
          </cell>
          <cell r="B37" t="str">
            <v>SU003023</v>
          </cell>
          <cell r="C37" t="str">
            <v>P003490</v>
          </cell>
          <cell r="D37">
            <v>4301135195</v>
          </cell>
          <cell r="E37">
            <v>4640242180366</v>
          </cell>
          <cell r="F37" t="str">
            <v>Снеки «Жар-ладушки с клубникой и вишней» Весовые ТМ «Зареченские» 3,7 кг</v>
          </cell>
          <cell r="G37">
            <v>180</v>
          </cell>
        </row>
        <row r="38">
          <cell r="A38" t="str">
            <v>Жар-ладушки с клубникой и вишней. Жареные с начинкой.ВЕС  ПОКОМ</v>
          </cell>
          <cell r="B38" t="str">
            <v>SU003023</v>
          </cell>
          <cell r="C38" t="str">
            <v>P003490</v>
          </cell>
          <cell r="D38">
            <v>4301135195</v>
          </cell>
          <cell r="E38">
            <v>4640242180366</v>
          </cell>
          <cell r="F38" t="str">
            <v>Снеки «Жар-ладушки с клубникой и вишней» Весовые ТМ «Зареченские» 3,7 кг</v>
          </cell>
          <cell r="G38">
            <v>180</v>
          </cell>
        </row>
        <row r="39">
          <cell r="A39" t="str">
            <v>Жар-ладушки с мясом, картофелем и грибами No name ПГП Весовые No name 3,7 кг</v>
          </cell>
          <cell r="B39" t="str">
            <v>SU003016</v>
          </cell>
          <cell r="C39" t="str">
            <v>P003482</v>
          </cell>
          <cell r="D39">
            <v>4301135189</v>
          </cell>
          <cell r="E39">
            <v>4640242180342</v>
          </cell>
          <cell r="F39" t="str">
            <v>Снеки «Жар-ладушки с мясом, картофелем и грибами» Весовые ТМ «Зареченские» 3,7 кг</v>
          </cell>
          <cell r="G39">
            <v>180</v>
          </cell>
        </row>
        <row r="40">
          <cell r="A40" t="str">
            <v>Жар-ладушки с мясом, картофелем и грибами ВЕС ТМ Зареченские  ПОКОМ</v>
          </cell>
          <cell r="B40" t="str">
            <v>SU003016</v>
          </cell>
          <cell r="C40" t="str">
            <v>P003482</v>
          </cell>
          <cell r="D40">
            <v>4301135189</v>
          </cell>
          <cell r="E40">
            <v>4640242180342</v>
          </cell>
          <cell r="F40" t="str">
            <v>Снеки «Жар-ладушки с мясом, картофелем и грибами» Весовые ТМ «Зареченские» 3,7 кг</v>
          </cell>
          <cell r="G40">
            <v>180</v>
          </cell>
        </row>
        <row r="41">
          <cell r="A41" t="str">
            <v>Жар-ладушки с мясом, картофелем и грибами. ВЕС  ПОКОМ</v>
          </cell>
          <cell r="B41" t="str">
            <v>SU003016</v>
          </cell>
          <cell r="C41" t="str">
            <v>P003482</v>
          </cell>
          <cell r="D41">
            <v>4301135189</v>
          </cell>
          <cell r="E41">
            <v>4640242180342</v>
          </cell>
          <cell r="F41" t="str">
            <v>Снеки «Жар-ладушки с мясом, картофелем и грибами» Весовые ТМ «Зареченские» 3,7 кг</v>
          </cell>
          <cell r="G41">
            <v>180</v>
          </cell>
        </row>
        <row r="42">
          <cell r="A42" t="str">
            <v>Жар-ладушки с мясом No name ПГП Весовые No name  3,7 кг</v>
          </cell>
          <cell r="B42" t="str">
            <v>SU003015</v>
          </cell>
          <cell r="C42" t="str">
            <v>P003481</v>
          </cell>
          <cell r="D42">
            <v>4301135188</v>
          </cell>
          <cell r="E42">
            <v>4640242180335</v>
          </cell>
          <cell r="F42" t="str">
            <v>Снеки «Жар-ладушки с мясом» Весовые ТМ «Зареченские» 3,7 кг</v>
          </cell>
          <cell r="G42">
            <v>180</v>
          </cell>
        </row>
        <row r="43">
          <cell r="A43" t="str">
            <v>Жар-ладушки с мясом ТМ Зареченские ВЕС ПОКОМ</v>
          </cell>
          <cell r="B43" t="str">
            <v>SU003015</v>
          </cell>
          <cell r="C43" t="str">
            <v>P003481</v>
          </cell>
          <cell r="D43">
            <v>4301135188</v>
          </cell>
          <cell r="E43">
            <v>4640242180335</v>
          </cell>
          <cell r="F43" t="str">
            <v>Снеки «Жар-ладушки с мясом» Весовые ТМ «Зареченские» 3,7 кг</v>
          </cell>
          <cell r="G43">
            <v>180</v>
          </cell>
        </row>
        <row r="44">
          <cell r="A44" t="str">
            <v>Жар-ладушки с мясом ТМ Зареченские ТС Зареченские продукты.  Поком</v>
          </cell>
          <cell r="B44" t="str">
            <v>SU003015</v>
          </cell>
          <cell r="C44" t="str">
            <v>P003481</v>
          </cell>
          <cell r="D44">
            <v>4301135188</v>
          </cell>
          <cell r="E44">
            <v>4640242180335</v>
          </cell>
          <cell r="F44" t="str">
            <v>Снеки «Жар-ладушки с мясом» Весовые ТМ «Зареченские» 3,7 кг</v>
          </cell>
          <cell r="G44">
            <v>180</v>
          </cell>
        </row>
        <row r="45">
          <cell r="A45" t="str">
            <v>Жар-ладушки с мясом. ВЕС  ПОКОМ</v>
          </cell>
          <cell r="B45" t="str">
            <v>SU003015</v>
          </cell>
          <cell r="C45" t="str">
            <v>P003481</v>
          </cell>
          <cell r="D45">
            <v>4301135188</v>
          </cell>
          <cell r="E45">
            <v>4640242180335</v>
          </cell>
          <cell r="F45" t="str">
            <v>Снеки «Жар-ладушки с мясом» Весовые ТМ «Зареченские» 3,7 кг</v>
          </cell>
          <cell r="G45">
            <v>180</v>
          </cell>
        </row>
        <row r="46">
          <cell r="A46" t="str">
            <v>Жар-ладушки с яблоком и грушей, ВЕС  ПОКОМ</v>
          </cell>
          <cell r="B46" t="str">
            <v>SU003017</v>
          </cell>
          <cell r="C46" t="str">
            <v>P003483</v>
          </cell>
          <cell r="D46">
            <v>4301135190</v>
          </cell>
          <cell r="E46">
            <v>4640242180359</v>
          </cell>
          <cell r="F46" t="str">
            <v>Снеки «Жар-ладушки с яблоком и грушей» Весовые ТМ «Зареченские» 3,7 кг</v>
          </cell>
          <cell r="G46">
            <v>180</v>
          </cell>
        </row>
        <row r="47">
          <cell r="A47" t="str">
            <v>Жар-ладушки с яблоком и грушей No name ПГП Весовые No name 3,7 кг</v>
          </cell>
          <cell r="B47" t="str">
            <v>SU003017</v>
          </cell>
          <cell r="C47" t="str">
            <v>P003483</v>
          </cell>
          <cell r="D47">
            <v>4301135190</v>
          </cell>
          <cell r="E47">
            <v>4640242180359</v>
          </cell>
          <cell r="F47" t="str">
            <v>Снеки «Жар-ладушки с яблоком и грушей» Весовые ТМ «Зареченские» 3,7 кг</v>
          </cell>
          <cell r="G47">
            <v>180</v>
          </cell>
        </row>
        <row r="48">
          <cell r="A48" t="str">
            <v>Жар-ладушки с яблоком и грушей ТМ Зареченские ВЕС ПОКОМ</v>
          </cell>
          <cell r="B48" t="str">
            <v>SU003017</v>
          </cell>
          <cell r="C48" t="str">
            <v>P003483</v>
          </cell>
          <cell r="D48">
            <v>4301135190</v>
          </cell>
          <cell r="E48">
            <v>4640242180359</v>
          </cell>
          <cell r="F48" t="str">
            <v>Снеки «Жар-ладушки с яблоком и грушей» Весовые ТМ «Зареченские» 3,7 кг</v>
          </cell>
          <cell r="G48">
            <v>180</v>
          </cell>
        </row>
        <row r="49">
          <cell r="A49" t="str">
            <v>Жар-ладушки с яблоком и грушей. Изделия хлебобулочные жареные с начинкой зам  ПОКОМ</v>
          </cell>
          <cell r="B49" t="str">
            <v>SU003017</v>
          </cell>
          <cell r="C49" t="str">
            <v>P003483</v>
          </cell>
          <cell r="D49">
            <v>4301135190</v>
          </cell>
          <cell r="E49">
            <v>4640242180359</v>
          </cell>
          <cell r="F49" t="str">
            <v>Снеки «Жар-ладушки с яблоком и грушей» Весовые ТМ «Зареченские» 3,7 кг</v>
          </cell>
          <cell r="G49">
            <v>180</v>
          </cell>
        </row>
        <row r="50">
          <cell r="A50" t="str">
            <v>Снеки  ЖАР-мени ВЕС. рубленые в тесте замор.  ПОКОМ</v>
          </cell>
          <cell r="B50" t="str">
            <v>SU003013</v>
          </cell>
          <cell r="C50" t="str">
            <v>P003479</v>
          </cell>
          <cell r="D50">
            <v>4301135186</v>
          </cell>
          <cell r="E50">
            <v>4640242180311</v>
          </cell>
          <cell r="F50" t="str">
            <v>Снеки «Жар-мени» Весовые ТМ «Зареченские» 5,5 кг</v>
          </cell>
          <cell r="G50">
            <v>180</v>
          </cell>
        </row>
        <row r="51">
          <cell r="A51" t="str">
            <v>Жар-мени рубленые в тесте куриные жареные. ВЕС  ПОКОМ</v>
          </cell>
          <cell r="B51" t="str">
            <v>SU003013</v>
          </cell>
          <cell r="C51" t="str">
            <v>P003479</v>
          </cell>
          <cell r="D51">
            <v>4301135186</v>
          </cell>
          <cell r="E51">
            <v>4640242180311</v>
          </cell>
          <cell r="F51" t="str">
            <v>Снеки «Жар-мени» Весовые ТМ «Зареченские» 5,5 кг</v>
          </cell>
          <cell r="G51">
            <v>180</v>
          </cell>
        </row>
        <row r="52">
          <cell r="A52" t="str">
            <v>ЖАР-мени ВЕС ТМ Зареченские  ПОКОМ</v>
          </cell>
          <cell r="B52" t="str">
            <v>SU003013</v>
          </cell>
          <cell r="C52" t="str">
            <v>P003479</v>
          </cell>
          <cell r="D52">
            <v>4301135186</v>
          </cell>
          <cell r="E52">
            <v>4640242180311</v>
          </cell>
          <cell r="F52" t="str">
            <v>Снеки «Жар-мени» Весовые ТМ «Зареченские» 5,5 кг</v>
          </cell>
          <cell r="G52">
            <v>180</v>
          </cell>
        </row>
        <row r="53">
          <cell r="A53" t="str">
            <v>ЖАР-мени ТМ Зареченские ТС Зареченские продукты.   Поком</v>
          </cell>
          <cell r="B53" t="str">
            <v>SU003013</v>
          </cell>
          <cell r="C53" t="str">
            <v>P003479</v>
          </cell>
          <cell r="D53">
            <v>4301135186</v>
          </cell>
          <cell r="E53">
            <v>4640242180311</v>
          </cell>
          <cell r="F53" t="str">
            <v>Снеки «Жар-мени» Весовые ТМ «Зареченские» 5,5 кг</v>
          </cell>
          <cell r="G53">
            <v>180</v>
          </cell>
        </row>
        <row r="54">
          <cell r="A54" t="str">
            <v>Жар-мени 1 кг изделия кулинарные рубленые в тесте куриные жареные 5,5 кг</v>
          </cell>
          <cell r="B54" t="str">
            <v>SU003013</v>
          </cell>
          <cell r="C54" t="str">
            <v>P003479</v>
          </cell>
          <cell r="D54">
            <v>4301135186</v>
          </cell>
          <cell r="E54">
            <v>4640242180311</v>
          </cell>
          <cell r="F54" t="str">
            <v>Снеки «Жар-мени» Весовые ТМ «Зареченские» 5,5 кг</v>
          </cell>
          <cell r="G54">
            <v>180</v>
          </cell>
        </row>
        <row r="55">
          <cell r="A55" t="str">
            <v>Жар-мени 1 кг с картофелем и сочной грудинкой вес 3,5кг</v>
          </cell>
          <cell r="B55" t="str">
            <v>SU003014</v>
          </cell>
          <cell r="C55" t="str">
            <v>P003480</v>
          </cell>
          <cell r="D55">
            <v>4301135187</v>
          </cell>
          <cell r="E55">
            <v>4640242180328</v>
          </cell>
          <cell r="F55" t="str">
            <v>Снеки «Жар-мени с картофелем и сочной грудинкой» Весовые ТМ «Зареченские» 3,5 кг</v>
          </cell>
          <cell r="G55">
            <v>180</v>
          </cell>
        </row>
        <row r="56">
          <cell r="A56" t="str">
            <v>Жар-мени с картофелем и сочной грудинкой ТМ Зареченские ВЕС ПОКОМ</v>
          </cell>
          <cell r="B56" t="str">
            <v>SU003014</v>
          </cell>
          <cell r="C56" t="str">
            <v>P003480</v>
          </cell>
          <cell r="D56">
            <v>4301135187</v>
          </cell>
          <cell r="E56">
            <v>4640242180328</v>
          </cell>
          <cell r="F56" t="str">
            <v>Снеки «Жар-мени с картофелем и сочной грудинкой» Весовые ТМ «Зареченские» 3,5 кг</v>
          </cell>
          <cell r="G56">
            <v>180</v>
          </cell>
        </row>
        <row r="57">
          <cell r="A57" t="str">
            <v>Жар-мени с картофелем и сочной грудинкой. ВЕС  ПОКОМ</v>
          </cell>
          <cell r="B57" t="str">
            <v>SU003014</v>
          </cell>
          <cell r="C57" t="str">
            <v>P003480</v>
          </cell>
          <cell r="D57">
            <v>4301135187</v>
          </cell>
          <cell r="E57">
            <v>4640242180328</v>
          </cell>
          <cell r="F57" t="str">
            <v>Снеки «Жар-мени с картофелем и сочной грудинкой» Весовые ТМ «Зареченские» 3,5 кг</v>
          </cell>
          <cell r="G57">
            <v>180</v>
          </cell>
        </row>
        <row r="58">
          <cell r="A58" t="str">
            <v>Круггетсы 0,25 кг Горячая Штучка с сырным соусом</v>
          </cell>
          <cell r="B58" t="str">
            <v>SU002566</v>
          </cell>
          <cell r="C58" t="str">
            <v>P002880</v>
          </cell>
          <cell r="D58">
            <v>4301135115</v>
          </cell>
          <cell r="E58">
            <v>4607111034380</v>
          </cell>
          <cell r="F58" t="str">
            <v>Круггетсы с сырным соусом Фикс.вес 0,25 Лоток ТМ "Горячая штучка"</v>
          </cell>
          <cell r="G58">
            <v>180</v>
          </cell>
        </row>
        <row r="59">
          <cell r="A59" t="str">
            <v>Круггетсы с сырным соусом ТМ Горячая штучка 0,25 кг зам  ПОКОМ</v>
          </cell>
          <cell r="B59" t="str">
            <v>SU002566</v>
          </cell>
          <cell r="C59" t="str">
            <v>P002880</v>
          </cell>
          <cell r="D59">
            <v>4301135115</v>
          </cell>
          <cell r="E59">
            <v>4607111034380</v>
          </cell>
          <cell r="F59" t="str">
            <v>Круггетсы с сырным соусом Фикс.вес 0,25 Лоток ТМ "Горячая штучка"</v>
          </cell>
          <cell r="G59">
            <v>180</v>
          </cell>
        </row>
        <row r="60">
          <cell r="A60" t="str">
            <v>Круггетсы Сочные Круггетсы Фикс.вес 0,25 Лоток Горячая штучка</v>
          </cell>
          <cell r="B60" t="str">
            <v>SU002567</v>
          </cell>
          <cell r="C60" t="str">
            <v>P002879</v>
          </cell>
          <cell r="D60">
            <v>4301135114</v>
          </cell>
          <cell r="E60">
            <v>4607111034397</v>
          </cell>
          <cell r="F60" t="str">
            <v>«Круггетсы Сочные» Фикс.вес 0,25 Лоток ТМ «Горячая штучка»</v>
          </cell>
          <cell r="G60">
            <v>180</v>
          </cell>
        </row>
        <row r="61">
          <cell r="A61" t="str">
            <v>Круггетсы 0,25 кг Горячая Штучка сочные</v>
          </cell>
          <cell r="B61" t="str">
            <v>SU002567</v>
          </cell>
          <cell r="C61" t="str">
            <v>P002879</v>
          </cell>
          <cell r="D61">
            <v>4301135114</v>
          </cell>
          <cell r="E61">
            <v>4607111034397</v>
          </cell>
          <cell r="F61" t="str">
            <v>«Круггетсы Сочные» Фикс.вес 0,25 Лоток ТМ «Горячая штучка»</v>
          </cell>
          <cell r="G61">
            <v>180</v>
          </cell>
        </row>
        <row r="62">
          <cell r="A62" t="str">
            <v>Круггетсы сочные ТМ Горячая штучка ТС Круггетсы 0,25 кг зам  ПОКОМ</v>
          </cell>
          <cell r="B62" t="str">
            <v>SU002567</v>
          </cell>
          <cell r="C62" t="str">
            <v>P002879</v>
          </cell>
          <cell r="D62">
            <v>4301135114</v>
          </cell>
          <cell r="E62">
            <v>4607111034397</v>
          </cell>
          <cell r="F62" t="str">
            <v>«Круггетсы Сочные» Фикс.вес 0,25 Лоток ТМ «Горячая штучка»</v>
          </cell>
          <cell r="G62">
            <v>180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SU002564</v>
          </cell>
          <cell r="C63" t="str">
            <v>P002882</v>
          </cell>
          <cell r="D63">
            <v>4301131012</v>
          </cell>
          <cell r="E63">
            <v>4607111034137</v>
          </cell>
          <cell r="F63" t="str">
            <v>Крылья Крылышки острые к пиву Базовый ассортимент Фикс.вес 0,3 Лоток Горячая штучка</v>
          </cell>
          <cell r="G63">
            <v>180</v>
          </cell>
        </row>
        <row r="64">
          <cell r="A64" t="str">
            <v>Крылья Крылышки острые к пиву Базовый ассортимент Фикс.вес 0,3 Лоток Горячая штучка</v>
          </cell>
          <cell r="B64" t="str">
            <v>SU002564</v>
          </cell>
          <cell r="C64" t="str">
            <v>P002882</v>
          </cell>
          <cell r="D64">
            <v>4301131012</v>
          </cell>
          <cell r="E64">
            <v>4607111034137</v>
          </cell>
          <cell r="F64" t="str">
            <v>Крылья Крылышки острые к пиву Базовый ассортимент Фикс.вес 0,3 Лоток Горячая штучка</v>
          </cell>
          <cell r="G64">
            <v>180</v>
          </cell>
        </row>
        <row r="65">
          <cell r="A65" t="str">
            <v>Крылышки 0,3 кг Горячая штучка хрустящие острые к пиву Тандер</v>
          </cell>
          <cell r="B65" t="str">
            <v>SU002564</v>
          </cell>
          <cell r="C65" t="str">
            <v>P002882</v>
          </cell>
          <cell r="D65">
            <v>4301131012</v>
          </cell>
          <cell r="E65">
            <v>4607111034137</v>
          </cell>
          <cell r="F65" t="str">
            <v>Крылья Крылышки острые к пиву Базовый ассортимент Фикс.вес 0,3 Лоток Горячая штучка</v>
          </cell>
          <cell r="G65">
            <v>180</v>
          </cell>
        </row>
        <row r="66">
          <cell r="A66" t="str">
            <v>Хрустящие крылышки ТМ Горячая штучка 0,3 кг зам  ПОКОМ</v>
          </cell>
          <cell r="B66" t="str">
            <v>SU002563</v>
          </cell>
          <cell r="C66" t="str">
            <v>P002881</v>
          </cell>
          <cell r="D66">
            <v>4301131011</v>
          </cell>
          <cell r="E66">
            <v>4607111034120</v>
          </cell>
          <cell r="F66" t="str">
            <v>Крылья Хрустящие крылышки Базовый ассортимент Фикс.вес 0,3 Лоток Горячая штучка</v>
          </cell>
          <cell r="G66">
            <v>180</v>
          </cell>
        </row>
        <row r="67">
          <cell r="A67" t="str">
            <v>Крылья Хрустящие крылышки Базовый ассортимент Фикс.вес 0,3 Лоток Горячая штучка</v>
          </cell>
          <cell r="B67" t="str">
            <v>SU002563</v>
          </cell>
          <cell r="C67" t="str">
            <v>P002881</v>
          </cell>
          <cell r="D67">
            <v>4301131011</v>
          </cell>
          <cell r="E67">
            <v>4607111034120</v>
          </cell>
          <cell r="F67" t="str">
            <v>Крылья Хрустящие крылышки Базовый ассортимент Фикс.вес 0,3 Лоток Горячая штучка</v>
          </cell>
          <cell r="G67">
            <v>180</v>
          </cell>
        </row>
        <row r="68">
          <cell r="A68" t="str">
            <v>Крылышки 0,3 кг Горячая штучка хрустящие Тандер</v>
          </cell>
          <cell r="B68" t="str">
            <v>SU002563</v>
          </cell>
          <cell r="C68" t="str">
            <v>P002881</v>
          </cell>
          <cell r="D68">
            <v>4301131011</v>
          </cell>
          <cell r="E68">
            <v>4607111034120</v>
          </cell>
          <cell r="F68" t="str">
            <v>Крылья Хрустящие крылышки Базовый ассортимент Фикс.вес 0,3 Лоток Горячая штучка</v>
          </cell>
          <cell r="G68">
            <v>180</v>
          </cell>
        </row>
        <row r="69">
          <cell r="A69" t="str">
            <v>Мини-сосиски 1 кг в тесте Фрайпики 3,7кг</v>
          </cell>
          <cell r="B69" t="str">
            <v>SU003019</v>
          </cell>
          <cell r="C69" t="str">
            <v>P003485</v>
          </cell>
          <cell r="D69">
            <v>4301135192</v>
          </cell>
          <cell r="E69">
            <v>4640242180380</v>
          </cell>
          <cell r="F69" t="str">
            <v>Снеки «Мини-сосиски в тесте Фрайпики» Весовые ТМ «Зареченские» 3,7 кг</v>
          </cell>
          <cell r="G69">
            <v>180</v>
          </cell>
        </row>
        <row r="70">
          <cell r="A70" t="str">
            <v>Мини-сосиски в тесте "Фрайпики" 3,7кг ВЕС,  ПОКОМ</v>
          </cell>
          <cell r="B70" t="str">
            <v>SU003019</v>
          </cell>
          <cell r="C70" t="str">
            <v>P003485</v>
          </cell>
          <cell r="D70">
            <v>4301135192</v>
          </cell>
          <cell r="E70">
            <v>4640242180380</v>
          </cell>
          <cell r="F70" t="str">
            <v>Снеки «Мини-сосиски в тесте Фрайпики» Весовые ТМ «Зареченские» 3,7 кг</v>
          </cell>
          <cell r="G70">
            <v>180</v>
          </cell>
        </row>
        <row r="71">
          <cell r="A71" t="str">
            <v>Мини-сосиски в тесте Фрайпики No name Весовые No name 3,7 кг</v>
          </cell>
          <cell r="B71" t="str">
            <v>SU003019</v>
          </cell>
          <cell r="C71" t="str">
            <v>P003485</v>
          </cell>
          <cell r="D71">
            <v>4301135192</v>
          </cell>
          <cell r="E71">
            <v>4640242180380</v>
          </cell>
          <cell r="F71" t="str">
            <v>Снеки «Мини-сосиски в тесте Фрайпики» Весовые ТМ «Зареченские» 3,7 кг</v>
          </cell>
          <cell r="G71">
            <v>180</v>
          </cell>
        </row>
        <row r="72">
          <cell r="A72" t="str">
            <v>Мини-сосиски в тесте "Фрайпики" 3,7кг ВЕС, ТМ Зареченские  ПОКОМ</v>
          </cell>
          <cell r="B72" t="str">
            <v>SU003019</v>
          </cell>
          <cell r="C72" t="str">
            <v>P003485</v>
          </cell>
          <cell r="D72">
            <v>4301135192</v>
          </cell>
          <cell r="E72">
            <v>4640242180380</v>
          </cell>
          <cell r="F72" t="str">
            <v>Снеки «Мини-сосиски в тесте Фрайпики» Весовые ТМ «Зареченские» 3,7 кг</v>
          </cell>
          <cell r="G72">
            <v>180</v>
          </cell>
        </row>
        <row r="73">
          <cell r="A73" t="str">
            <v>Мини-сосиски в тесте "Фрайпики" ВЕС,  ПОКОМ</v>
          </cell>
          <cell r="B73" t="str">
            <v>SU003019</v>
          </cell>
          <cell r="C73" t="str">
            <v>P003485</v>
          </cell>
          <cell r="D73">
            <v>4301135192</v>
          </cell>
          <cell r="E73">
            <v>4640242180380</v>
          </cell>
          <cell r="F73" t="str">
            <v>Снеки «Мини-сосиски в тесте Фрайпики» Весовые ТМ «Зареченские» 3,7 кг</v>
          </cell>
          <cell r="G73">
            <v>180</v>
          </cell>
        </row>
        <row r="74">
          <cell r="A74" t="str">
            <v>Нагетосы Сочная курочка в хрустящей панировке Наггетсы ГШ Фикс.вес 0,25 Лоток Горячая штучка</v>
          </cell>
          <cell r="B74" t="str">
            <v>SU002761</v>
          </cell>
          <cell r="C74" t="str">
            <v>P003144</v>
          </cell>
          <cell r="D74">
            <v>4301132066</v>
          </cell>
          <cell r="E74">
            <v>4607111036520</v>
          </cell>
          <cell r="F74" t="str">
            <v>Нагетосы Сочная курочка в хрустящей панировке Наггетсы ГШ Фикс.вес 0,25 Лоток Горячая штучка</v>
          </cell>
          <cell r="G74">
            <v>180</v>
          </cell>
        </row>
        <row r="75">
          <cell r="A75" t="str">
            <v>Наггетсы Нагетосы Сочная курочка в хрустящей панировке ТМ Горячая штучка 0,25 кг зам  ПОКОМ</v>
          </cell>
          <cell r="B75" t="str">
            <v>SU002761</v>
          </cell>
          <cell r="C75" t="str">
            <v>P003144</v>
          </cell>
          <cell r="D75">
            <v>4301132066</v>
          </cell>
          <cell r="E75">
            <v>4607111036520</v>
          </cell>
          <cell r="F75" t="str">
            <v>Нагетосы Сочная курочка в хрустящей панировке Наггетсы ГШ Фикс.вес 0,25 Лоток Горячая штучка</v>
          </cell>
          <cell r="G75">
            <v>180</v>
          </cell>
        </row>
        <row r="76">
          <cell r="A76" t="str">
            <v>Нагетосы Сочная курочка в хрустящей панировке Наггетсы ГШ Фикс.вес 0,25 Лоток Горячая штучка Поком</v>
          </cell>
          <cell r="B76" t="str">
            <v>SU002761</v>
          </cell>
          <cell r="C76" t="str">
            <v>P003144</v>
          </cell>
          <cell r="D76">
            <v>4301132066</v>
          </cell>
          <cell r="E76">
            <v>4607111036520</v>
          </cell>
          <cell r="F76" t="str">
            <v>Нагетосы Сочная курочка в хрустящей панировке Наггетсы ГШ Фикс.вес 0,25 Лоток Горячая штучка</v>
          </cell>
          <cell r="G76">
            <v>180</v>
          </cell>
        </row>
        <row r="77">
          <cell r="A77" t="str">
            <v>Наггетсы 0,25 кг Горячая штучка  Нагетосы Сочная курочка в хрустящей панировке</v>
          </cell>
          <cell r="B77" t="str">
            <v>SU002761</v>
          </cell>
          <cell r="C77" t="str">
            <v>P003144</v>
          </cell>
          <cell r="D77">
            <v>4301132066</v>
          </cell>
          <cell r="E77">
            <v>4607111036520</v>
          </cell>
          <cell r="F77" t="str">
            <v>Нагетосы Сочная курочка в хрустящей панировке Наггетсы ГШ Фикс.вес 0,25 Лоток Горячая штучка</v>
          </cell>
          <cell r="G77">
            <v>180</v>
          </cell>
        </row>
        <row r="78">
          <cell r="A78" t="str">
            <v>Наггетсы Нагетосы Сочная курочка со сладкой паприкой ТМ Горячая штучка ф/в 0,25 кг  ПОКОМ</v>
          </cell>
          <cell r="B78" t="str">
            <v>SU002760</v>
          </cell>
          <cell r="C78" t="str">
            <v>P003142</v>
          </cell>
          <cell r="D78">
            <v>4301132065</v>
          </cell>
          <cell r="E78">
            <v>4607111036599</v>
          </cell>
          <cell r="F78" t="str">
            <v>Нагетосы Сочная курочка со сладкой паприкой Наггетсы ГШ Фикс.вес 0,25 Лоток Горячая штучка</v>
          </cell>
          <cell r="G78">
            <v>180</v>
          </cell>
        </row>
        <row r="79">
          <cell r="A79" t="str">
            <v>Наггетсы 0,25 кг Горячая штучка  Нагетосы Сочная курочка со сладкой паприкой  ф/в</v>
          </cell>
          <cell r="B79" t="str">
            <v>SU002760</v>
          </cell>
          <cell r="C79" t="str">
            <v>P003142</v>
          </cell>
          <cell r="D79">
            <v>4301132065</v>
          </cell>
          <cell r="E79">
            <v>4607111036599</v>
          </cell>
          <cell r="F79" t="str">
            <v>Нагетосы Сочная курочка со сладкой паприкой Наггетсы ГШ Фикс.вес 0,25 Лоток Горячая штучка</v>
          </cell>
          <cell r="G79">
            <v>180</v>
          </cell>
        </row>
        <row r="80">
          <cell r="A80" t="str">
            <v>Наггетсы Нагетосы Сочная курочка в хруст панир со сметаной и зеленью ТМ Горячая штучка 0,25 ПОКОМ</v>
          </cell>
          <cell r="B80" t="str">
            <v>SU002762</v>
          </cell>
          <cell r="C80" t="str">
            <v>P003141</v>
          </cell>
          <cell r="D80">
            <v>4301132063</v>
          </cell>
          <cell r="E80">
            <v>4607111036605</v>
          </cell>
          <cell r="F80" t="str">
            <v>Нагетосы Сочная курочка в хрустящей панировке со сметаной и зеленью Наггетсы ГШ Фикс.вес 0,25 Лоток Горячая штучка</v>
          </cell>
          <cell r="G80">
            <v>180</v>
          </cell>
        </row>
        <row r="81">
          <cell r="A81" t="str">
            <v>Наггетсы 0,25 кг Горячая штучка Нагетосы Сочная курочка со сметаной и зеленью ф/в</v>
          </cell>
          <cell r="B81" t="str">
            <v>SU002762</v>
          </cell>
          <cell r="C81" t="str">
            <v>P003141</v>
          </cell>
          <cell r="D81">
            <v>4301132063</v>
          </cell>
          <cell r="E81">
            <v>4607111036605</v>
          </cell>
          <cell r="F81" t="str">
            <v>Нагетосы Сочная курочка в хрустящей панировке со сметаной и зеленью Наггетсы ГШ Фикс.вес 0,25 Лоток Горячая штучка</v>
          </cell>
          <cell r="G81">
            <v>180</v>
          </cell>
        </row>
        <row r="82">
          <cell r="A82" t="str">
            <v>Наггетсы из печи 0,25 кг Вязанка Няняггетсы Сливушки</v>
          </cell>
          <cell r="B82" t="str">
            <v>SU002514</v>
          </cell>
          <cell r="C82" t="str">
            <v>P002820</v>
          </cell>
          <cell r="D82">
            <v>4301132046</v>
          </cell>
          <cell r="E82">
            <v>4607111035691</v>
          </cell>
          <cell r="F82" t="str">
            <v>Наггетсы с куриным филе (из печи) Наггетсы Фикс.вес 0,25 Лоток Вязанка</v>
          </cell>
          <cell r="G82">
            <v>180</v>
          </cell>
        </row>
        <row r="83">
          <cell r="A83" t="str">
            <v>Наггетсы с куриным филе (из печи) Наггетсы Фикс.вес 0,25 Лоток Вязанка</v>
          </cell>
          <cell r="B83" t="str">
            <v>SU002514</v>
          </cell>
          <cell r="C83" t="str">
            <v>P002820</v>
          </cell>
          <cell r="D83">
            <v>4301132046</v>
          </cell>
          <cell r="E83">
            <v>4607111035691</v>
          </cell>
          <cell r="F83" t="str">
            <v>Наггетсы с куриным филе (из печи) Наггетсы Фикс.вес 0,25 Лоток Вязанка</v>
          </cell>
          <cell r="G83">
            <v>180</v>
          </cell>
        </row>
        <row r="84">
          <cell r="A84" t="str">
            <v>Наггетсы из печи 0,25кг ТМ Вязанка ТС Няняггетсы Сливушки замор.  ПОКОМ</v>
          </cell>
          <cell r="B84" t="str">
            <v>SU002514</v>
          </cell>
          <cell r="C84" t="str">
            <v>P002820</v>
          </cell>
          <cell r="D84">
            <v>4301132046</v>
          </cell>
          <cell r="E84">
            <v>4607111035691</v>
          </cell>
          <cell r="F84" t="str">
            <v>Наггетсы с куриным филе (из печи) Наггетсы Фикс.вес 0,25 Лоток Вязанка</v>
          </cell>
          <cell r="G84">
            <v>180</v>
          </cell>
        </row>
        <row r="85">
          <cell r="A85" t="str">
            <v>Нагетосы Сочная курочка Наггетсы ГШ Фикс.вес 0,25 Лоток Горячая штучка</v>
          </cell>
          <cell r="B85" t="str">
            <v>SU002763</v>
          </cell>
          <cell r="C85" t="str">
            <v>P003143</v>
          </cell>
          <cell r="D85">
            <v>4301132064</v>
          </cell>
          <cell r="E85">
            <v>4607111036537</v>
          </cell>
          <cell r="F85" t="str">
            <v>Нагетосы Сочная курочка Наггетсы ГШ Фикс.вес 0,25 Лоток Горячая штучка</v>
          </cell>
          <cell r="G85">
            <v>180</v>
          </cell>
        </row>
        <row r="86">
          <cell r="A86" t="str">
            <v>Наггетсы Нагетосы Сочная курочка ТМ Горячая штучка 0,25 кг зам  ПОКОМ</v>
          </cell>
          <cell r="B86" t="str">
            <v>SU002763</v>
          </cell>
          <cell r="C86" t="str">
            <v>P003143</v>
          </cell>
          <cell r="D86">
            <v>4301132064</v>
          </cell>
          <cell r="E86">
            <v>4607111036537</v>
          </cell>
          <cell r="F86" t="str">
            <v>Нагетосы Сочная курочка Наггетсы ГШ Фикс.вес 0,25 Лоток Горячая штучка</v>
          </cell>
          <cell r="G86">
            <v>180</v>
          </cell>
        </row>
        <row r="87">
          <cell r="A87" t="str">
            <v>Наггетсы с индейкой 0,25кг ТМ Вязанка ТС Няняггетсы Сливушки НД2 замор.  ПОКОМ</v>
          </cell>
          <cell r="B87" t="str">
            <v>SU002516</v>
          </cell>
          <cell r="C87" t="str">
            <v>P002823</v>
          </cell>
          <cell r="D87">
            <v>4301132048</v>
          </cell>
          <cell r="E87">
            <v>4607111035721</v>
          </cell>
          <cell r="F87" t="str">
            <v>Наггетсы С индейкой Наггетсы Фикс.вес 0,25 Лоток Вязанка</v>
          </cell>
          <cell r="G87">
            <v>180</v>
          </cell>
        </row>
        <row r="88">
          <cell r="A88" t="str">
            <v>Наггетсы Хрустящие ТМ Зареченские ТС Зареченские продукты. Поком</v>
          </cell>
          <cell r="B88" t="str">
            <v>SU003020</v>
          </cell>
          <cell r="C88" t="str">
            <v>P003486</v>
          </cell>
          <cell r="D88">
            <v>4301132080</v>
          </cell>
          <cell r="E88">
            <v>4640242180397</v>
          </cell>
          <cell r="F88" t="str">
            <v>Наггетсы «Хрустящие» Весовые ТМ «Зареченские» 6 кг</v>
          </cell>
          <cell r="G88">
            <v>180</v>
          </cell>
        </row>
        <row r="89">
          <cell r="A89" t="str">
            <v>Наггетсы хрустящие п/ф ЗАО "Мясная галерея" ВЕС ПОКОМ</v>
          </cell>
          <cell r="B89" t="str">
            <v>SU003020</v>
          </cell>
          <cell r="C89" t="str">
            <v>P003486</v>
          </cell>
          <cell r="D89">
            <v>4301132080</v>
          </cell>
          <cell r="E89">
            <v>4640242180397</v>
          </cell>
          <cell r="F89" t="str">
            <v>Наггетсы «Хрустящие» Весовые ТМ «Зареченские» 6 кг</v>
          </cell>
          <cell r="G89">
            <v>180</v>
          </cell>
        </row>
        <row r="90">
          <cell r="A90" t="str">
            <v>Наггетсы Хрустящие ТМ Зареченские. ВЕС ПОКОМ</v>
          </cell>
          <cell r="B90" t="str">
            <v>SU003020</v>
          </cell>
          <cell r="C90" t="str">
            <v>P003486</v>
          </cell>
          <cell r="D90">
            <v>4301132080</v>
          </cell>
          <cell r="E90">
            <v>4640242180397</v>
          </cell>
          <cell r="F90" t="str">
            <v>Наггетсы «Хрустящие» Весовые ТМ «Зареченские» 6 кг</v>
          </cell>
          <cell r="G90">
            <v>180</v>
          </cell>
        </row>
        <row r="91">
          <cell r="A91" t="str">
            <v>Наггетсы хрустящие п/ф ВЕС ПОКОМ</v>
          </cell>
          <cell r="B91" t="str">
            <v>SU003020</v>
          </cell>
          <cell r="C91" t="str">
            <v>P003486</v>
          </cell>
          <cell r="D91">
            <v>4301132080</v>
          </cell>
          <cell r="E91">
            <v>4640242180397</v>
          </cell>
          <cell r="F91" t="str">
            <v>Наггетсы «Хрустящие» Весовые ТМ «Зареченские» 6 кг</v>
          </cell>
          <cell r="G91">
            <v>180</v>
          </cell>
        </row>
        <row r="92">
          <cell r="A92" t="str">
            <v>Снеки Пекерсы с индейкой в сливочном соусе ТМ Горячая штучка ф/в 0,25 кг НД2 МГ</v>
          </cell>
          <cell r="B92" t="str">
            <v>SU002669</v>
          </cell>
          <cell r="C92" t="str">
            <v>P003041</v>
          </cell>
          <cell r="D92">
            <v>4301135134</v>
          </cell>
          <cell r="E92">
            <v>4607111035806</v>
          </cell>
          <cell r="F92" t="str">
            <v>Снеки Пекерсы с индейкой в сливочном соусе Пекерсы Фикс.вес 0,25 Лоток Горячая штучка НД</v>
          </cell>
          <cell r="G92">
            <v>180</v>
          </cell>
        </row>
        <row r="93">
          <cell r="A93" t="str">
            <v>Снеки Пекерсы с индейкой в сливочном соусе ТМ Горячая штучка ф/в 0,25 кг НД3 МГ</v>
          </cell>
          <cell r="B93" t="str">
            <v>SU002669</v>
          </cell>
          <cell r="C93" t="str">
            <v>P003041</v>
          </cell>
          <cell r="D93">
            <v>4301135134</v>
          </cell>
          <cell r="E93">
            <v>4607111035806</v>
          </cell>
          <cell r="F93" t="str">
            <v>Снеки Пекерсы с индейкой в сливочном соусе Пекерсы Фикс.вес 0,25 Лоток Горячая штучка НД</v>
          </cell>
          <cell r="G93">
            <v>180</v>
          </cell>
        </row>
        <row r="94">
          <cell r="A94" t="str">
            <v>Пекерсы с индейкой в сливочном соусе ТМ Горячая штучка 0,25 кг зам  ПОКОМ</v>
          </cell>
          <cell r="B94" t="str">
            <v>SU002669</v>
          </cell>
          <cell r="C94" t="str">
            <v>P003041</v>
          </cell>
          <cell r="D94">
            <v>4301135134</v>
          </cell>
          <cell r="E94">
            <v>4607111035806</v>
          </cell>
          <cell r="F94" t="str">
            <v>Снеки Пекерсы с индейкой в сливочном соусе Пекерсы Фикс.вес 0,25 Лоток Горячая штучка НД</v>
          </cell>
          <cell r="G94">
            <v>180</v>
          </cell>
        </row>
        <row r="95">
          <cell r="A95" t="str">
            <v>Пекерсы с индейкой в сливочном соусе 0,25</v>
          </cell>
          <cell r="B95" t="str">
            <v>SU002669</v>
          </cell>
          <cell r="C95" t="str">
            <v>P003041</v>
          </cell>
          <cell r="D95">
            <v>4301135134</v>
          </cell>
          <cell r="E95">
            <v>4607111035806</v>
          </cell>
          <cell r="F95" t="str">
            <v>Снеки Пекерсы с индейкой в сливочном соусе Пекерсы Фикс.вес 0,25 Лоток Горячая штучка НД</v>
          </cell>
          <cell r="G95">
            <v>180</v>
          </cell>
        </row>
        <row r="96">
          <cell r="A96" t="str">
            <v>Пекерсы 0,25 кг Горячая штучка с индейкой в сливочном соусе  ТС Пекерсы</v>
          </cell>
          <cell r="B96" t="str">
            <v>SU002669</v>
          </cell>
          <cell r="C96" t="str">
            <v>P003041</v>
          </cell>
          <cell r="D96">
            <v>4301135134</v>
          </cell>
          <cell r="E96">
            <v>4607111035806</v>
          </cell>
          <cell r="F96" t="str">
            <v>Снеки Пекерсы с индейкой в сливочном соусе Пекерсы Фикс.вес 0,25 Лоток Горячая штучка НД</v>
          </cell>
          <cell r="G96">
            <v>180</v>
          </cell>
        </row>
        <row r="97">
          <cell r="A97" t="str">
            <v>Пельмени Grandmeni с говядиной ТМ Горячая  0,75 кг. ПОКОМ</v>
          </cell>
          <cell r="B97" t="str">
            <v>SU002346</v>
          </cell>
          <cell r="C97" t="str">
            <v>P002646</v>
          </cell>
          <cell r="D97">
            <v>4301070865</v>
          </cell>
          <cell r="E97">
            <v>4607111036285</v>
          </cell>
          <cell r="F97" t="str">
            <v>Пельмени Grandmeni с говядиной Grandmeni 0,75 Сфера Горячая штучка</v>
          </cell>
          <cell r="G97">
            <v>180</v>
          </cell>
        </row>
        <row r="98">
          <cell r="A98" t="str">
            <v>Пельмени Grandmeni с говядиной ТМ Горячая штучка сфера ф/п ф/в 0,75 кг МГ</v>
          </cell>
          <cell r="B98" t="str">
            <v>SU002346</v>
          </cell>
          <cell r="C98" t="str">
            <v>P002646</v>
          </cell>
          <cell r="D98">
            <v>4301070865</v>
          </cell>
          <cell r="E98">
            <v>4607111036285</v>
          </cell>
          <cell r="F98" t="str">
            <v>Пельмени Grandmeni с говядиной Grandmeni 0,75 Сфера Горячая штучка</v>
          </cell>
          <cell r="G98">
            <v>180</v>
          </cell>
        </row>
        <row r="99">
          <cell r="A99" t="str">
            <v>Пельмени Grandmeni с говядиной Grandmeni 0,75 Сфера Горячая штучка</v>
          </cell>
          <cell r="B99" t="str">
            <v>SU002346</v>
          </cell>
          <cell r="C99" t="str">
            <v>P002646</v>
          </cell>
          <cell r="D99">
            <v>4301070865</v>
          </cell>
          <cell r="E99">
            <v>4607111036285</v>
          </cell>
          <cell r="F99" t="str">
            <v>Пельмени Grandmeni с говядиной Grandmeni 0,75 Сфера Горячая штучка</v>
          </cell>
          <cell r="G99">
            <v>180</v>
          </cell>
        </row>
        <row r="100">
          <cell r="A100" t="str">
            <v>Пельмени Grandmeni с говядиной ТМ Горячая штучка флоупак сфера 0,75 кг. ПОКОМ</v>
          </cell>
          <cell r="B100" t="str">
            <v>SU002346</v>
          </cell>
          <cell r="C100" t="str">
            <v>P002646</v>
          </cell>
          <cell r="D100">
            <v>4301070865</v>
          </cell>
          <cell r="E100">
            <v>4607111036285</v>
          </cell>
          <cell r="F100" t="str">
            <v>Пельмени Grandmeni с говядиной Grandmeni 0,75 Сфера Горячая штучка</v>
          </cell>
          <cell r="G100">
            <v>180</v>
          </cell>
        </row>
        <row r="101">
          <cell r="A101" t="str">
            <v>Пельмени  0,75 кг Горячая штучка Grandmeni с говядиной  флоу-пак сфера</v>
          </cell>
          <cell r="B101" t="str">
            <v>SU002346</v>
          </cell>
          <cell r="C101" t="str">
            <v>P002646</v>
          </cell>
          <cell r="D101">
            <v>4301070865</v>
          </cell>
          <cell r="E101">
            <v>4607111036285</v>
          </cell>
          <cell r="F101" t="str">
            <v>Пельмени Grandmeni с говядиной Grandmeni 0,75 Сфера Горячая штучка</v>
          </cell>
          <cell r="G101">
            <v>180</v>
          </cell>
        </row>
        <row r="102">
          <cell r="A102" t="str">
            <v>Пельмени Бигбули #МЕГАМАСЛИЩЕ со сливочным маслом Бигбули ГШ 0,43 сфера Горячая штучка</v>
          </cell>
          <cell r="B102" t="str">
            <v>SU002707</v>
          </cell>
          <cell r="C102" t="str">
            <v>P003680</v>
          </cell>
          <cell r="D102">
            <v>4301070970</v>
          </cell>
          <cell r="E102">
            <v>4607111037091</v>
          </cell>
          <cell r="F102" t="str">
            <v>Пельмени «Бигбули #МЕГАМАСЛИЩЕ со сливочным маслом» 0,43 сфера ТМ «Горячая штучка»</v>
          </cell>
          <cell r="G102">
            <v>180</v>
          </cell>
        </row>
        <row r="103">
          <cell r="A103" t="str">
            <v>Пельмени Бигбули со сливоч.маслом (Мегамаслище) ТМ БУЛЬМЕНИ сфера 0,43. замор. ПОКОМ</v>
          </cell>
          <cell r="B103" t="str">
            <v>SU002707</v>
          </cell>
          <cell r="C103" t="str">
            <v>P003680</v>
          </cell>
          <cell r="D103">
            <v>4301070970</v>
          </cell>
          <cell r="E103">
            <v>4607111037091</v>
          </cell>
          <cell r="F103" t="str">
            <v>Пельмени «Бигбули #МЕГАМАСЛИЩЕ со сливочным маслом» 0,43 сфера ТМ «Горячая штучка»</v>
          </cell>
          <cell r="G103">
            <v>180</v>
          </cell>
        </row>
        <row r="104">
          <cell r="A104" t="str">
            <v>Пельмени Бугбули со сливочным маслом ТМ Горячая штучка БУЛЬМЕНИ 0,43 кг  ПОКОМ</v>
          </cell>
          <cell r="B104" t="str">
            <v>SU002707</v>
          </cell>
          <cell r="C104" t="str">
            <v>P003680</v>
          </cell>
          <cell r="D104">
            <v>4301070970</v>
          </cell>
          <cell r="E104">
            <v>4607111037091</v>
          </cell>
          <cell r="F104" t="str">
            <v>Пельмени «Бигбули #МЕГАМАСЛИЩЕ со сливочным маслом» 0,43 сфера ТМ «Горячая штучка»</v>
          </cell>
          <cell r="G104">
            <v>180</v>
          </cell>
        </row>
        <row r="105">
          <cell r="A105" t="str">
            <v>Пельмени Бигбули со сливочным маслом ТМ Горячая штучка ТС Бигбули ГШ флоу-пак сфера 0,43 УВС.  ПОКОМ</v>
          </cell>
          <cell r="B105" t="str">
            <v>SU002707</v>
          </cell>
          <cell r="C105" t="str">
            <v>P003680</v>
          </cell>
          <cell r="D105">
            <v>4301070970</v>
          </cell>
          <cell r="E105">
            <v>4607111037091</v>
          </cell>
          <cell r="F105" t="str">
            <v>Пельмени «Бигбули #МЕГАМАСЛИЩЕ со сливочным маслом» 0,43 сфера ТМ «Горячая штучка»</v>
          </cell>
          <cell r="G105">
            <v>180</v>
          </cell>
        </row>
        <row r="106">
          <cell r="A106" t="str">
            <v>Пельмени 0,43 кг Горячая штучка Бигбули со сливочным маслом Бигбули ГШ ф/в</v>
          </cell>
          <cell r="B106" t="str">
            <v>SU002707</v>
          </cell>
          <cell r="C106" t="str">
            <v>P003680</v>
          </cell>
          <cell r="D106">
            <v>4301070970</v>
          </cell>
          <cell r="E106">
            <v>4607111037091</v>
          </cell>
          <cell r="F106" t="str">
            <v>Пельмени «Бигбули #МЕГАМАСЛИЩЕ со сливочным маслом» 0,43 сфера ТМ «Горячая штучка»</v>
          </cell>
          <cell r="G106">
            <v>180</v>
          </cell>
        </row>
        <row r="107">
          <cell r="A107" t="str">
            <v>Пельмени Бульмени со сливочным маслом ТМ Горячая шт. 0,43 кг  ПОКОМ</v>
          </cell>
          <cell r="B107" t="str">
            <v>SU002622</v>
          </cell>
          <cell r="C107" t="str">
            <v>P003683</v>
          </cell>
          <cell r="D107">
            <v>4301070973</v>
          </cell>
          <cell r="E107">
            <v>4607111033987</v>
          </cell>
          <cell r="F107" t="str">
            <v>Пельмени «Бульмени со сливочным маслом» 0,43 Сфера ТМ «Горячая штучка»</v>
          </cell>
          <cell r="G107">
            <v>180</v>
          </cell>
        </row>
        <row r="108">
          <cell r="A108" t="str">
            <v>Пельмени «Бульмени со сливочным маслом» 0,43 Сфера ТМ «Горячая штучка»</v>
          </cell>
          <cell r="B108" t="str">
            <v>SU002622</v>
          </cell>
          <cell r="C108" t="str">
            <v>P003683</v>
          </cell>
          <cell r="D108">
            <v>4301070973</v>
          </cell>
          <cell r="E108">
            <v>4607111033987</v>
          </cell>
          <cell r="F108" t="str">
            <v>Пельмени «Бульмени со сливочным маслом» 0,43 Сфера ТМ «Горячая штучка»</v>
          </cell>
          <cell r="G108">
            <v>180</v>
          </cell>
        </row>
        <row r="109">
          <cell r="A109" t="str">
            <v>Пельмени 0,43 кг Горячая штучка Бульмени со сливочным маслом</v>
          </cell>
          <cell r="B109" t="str">
            <v>SU002622</v>
          </cell>
          <cell r="C109" t="str">
            <v>P003683</v>
          </cell>
          <cell r="D109">
            <v>4301070973</v>
          </cell>
          <cell r="E109">
            <v>4607111033987</v>
          </cell>
          <cell r="F109" t="str">
            <v>Пельмени «Бульмени со сливочным маслом» 0,43 Сфера ТМ «Горячая штучка»</v>
          </cell>
          <cell r="G109">
            <v>180</v>
          </cell>
        </row>
        <row r="110">
          <cell r="A110" t="str">
            <v>Пельмени Grandmeni с говядиной в сливочном соусе ТМ Горячая штучка сфера ф/п ф/в 0,75 кг МГ</v>
          </cell>
          <cell r="B110" t="str">
            <v>SU002321</v>
          </cell>
          <cell r="C110" t="str">
            <v>P002599</v>
          </cell>
          <cell r="D110">
            <v>4301070861</v>
          </cell>
          <cell r="E110">
            <v>4607111036308</v>
          </cell>
          <cell r="F110" t="str">
            <v>Пельмени Grandmeni с говядиной в сливочном соусе Grandmeni 0,75 Сфера Горячая штучка</v>
          </cell>
          <cell r="G110">
            <v>180</v>
          </cell>
        </row>
        <row r="111">
          <cell r="A111" t="str">
            <v>Пельмени Grandmeni с говядиной в сливочном соусе ТМ Горячая штучка флоупак сфера 0,75 кг.  ПОКОМ</v>
          </cell>
          <cell r="B111" t="str">
            <v>SU002321</v>
          </cell>
          <cell r="C111" t="str">
            <v>P002599</v>
          </cell>
          <cell r="D111">
            <v>4301070861</v>
          </cell>
          <cell r="E111">
            <v>4607111036308</v>
          </cell>
          <cell r="F111" t="str">
            <v>Пельмени Grandmeni с говядиной в сливочном соусе Grandmeni 0,75 Сфера Горячая штучка</v>
          </cell>
          <cell r="G111">
            <v>180</v>
          </cell>
        </row>
        <row r="112">
          <cell r="A112" t="str">
            <v>Пельмени 0,75 кг Горячая штучка Grandmeni с говядиной в сливочном соусе  флоу-пак сфера</v>
          </cell>
          <cell r="B112" t="str">
            <v>SU002321</v>
          </cell>
          <cell r="C112" t="str">
            <v>P002599</v>
          </cell>
          <cell r="D112">
            <v>4301070861</v>
          </cell>
          <cell r="E112">
            <v>4607111036308</v>
          </cell>
          <cell r="F112" t="str">
            <v>Пельмени Grandmeni с говядиной в сливочном соусе Grandmeni 0,75 Сфера Горячая штучка</v>
          </cell>
          <cell r="G112">
            <v>180</v>
          </cell>
        </row>
        <row r="113">
          <cell r="A113" t="str">
            <v>Пельмени Grandmeni со сливочным маслом Горячая штучка 0,75 кг ПОКОМ</v>
          </cell>
          <cell r="B113" t="str">
            <v>SU002345</v>
          </cell>
          <cell r="C113" t="str">
            <v>P002645</v>
          </cell>
          <cell r="D113">
            <v>4301070864</v>
          </cell>
          <cell r="E113">
            <v>4607111036292</v>
          </cell>
          <cell r="F113" t="str">
            <v>Пельмени Grandmeni со сливочным маслом Grandmeni 0,75 Сфера Горячая штучка</v>
          </cell>
          <cell r="G113">
            <v>180</v>
          </cell>
        </row>
        <row r="114">
          <cell r="A114" t="str">
            <v>Пельмени Grandmeni со сливочным маслом ТМ Горячая штучка сфера ф/п ф/в 0,75 кг МГ</v>
          </cell>
          <cell r="B114" t="str">
            <v>SU002345</v>
          </cell>
          <cell r="C114" t="str">
            <v>P002645</v>
          </cell>
          <cell r="D114">
            <v>4301070864</v>
          </cell>
          <cell r="E114">
            <v>4607111036292</v>
          </cell>
          <cell r="F114" t="str">
            <v>Пельмени Grandmeni со сливочным маслом Grandmeni 0,75 Сфера Горячая штучка</v>
          </cell>
          <cell r="G114">
            <v>180</v>
          </cell>
        </row>
        <row r="115">
          <cell r="A115" t="str">
            <v>Пельмени 0,75 кг Горячая штучка Grandmeni со сливочным маслом  ф/п сф ф/в</v>
          </cell>
          <cell r="B115" t="str">
            <v>SU002345</v>
          </cell>
          <cell r="C115" t="str">
            <v>P002645</v>
          </cell>
          <cell r="D115">
            <v>4301070864</v>
          </cell>
          <cell r="E115">
            <v>4607111036292</v>
          </cell>
          <cell r="F115" t="str">
            <v>Пельмени Grandmeni со сливочным маслом Grandmeni 0,75 Сфера Горячая штучка</v>
          </cell>
          <cell r="G115">
            <v>180</v>
          </cell>
        </row>
        <row r="116">
          <cell r="A116" t="str">
            <v>Пельмени Бульмени со сливочным маслом Горячая штучка 0,9 кг  ПОКОМ</v>
          </cell>
          <cell r="B116" t="str">
            <v>SU002623</v>
          </cell>
          <cell r="C116" t="str">
            <v>P003684</v>
          </cell>
          <cell r="D116">
            <v>4301070974</v>
          </cell>
          <cell r="E116">
            <v>4607111034151</v>
          </cell>
          <cell r="F116" t="str">
            <v>Пельмени «Бульмени со сливочным маслом» 0,9 Сфера ТМ «Горячая штучка»</v>
          </cell>
          <cell r="G116">
            <v>180</v>
          </cell>
        </row>
        <row r="117">
          <cell r="A117" t="str">
            <v>Пельмени «Бульмени со сливочным маслом» 0,9 Сфера ТМ «Горячая штучка»</v>
          </cell>
          <cell r="B117" t="str">
            <v>SU002623</v>
          </cell>
          <cell r="C117" t="str">
            <v>P003684</v>
          </cell>
          <cell r="D117">
            <v>4301070974</v>
          </cell>
          <cell r="E117">
            <v>4607111034151</v>
          </cell>
          <cell r="F117" t="str">
            <v>Пельмени «Бульмени со сливочным маслом» 0,9 Сфера ТМ «Горячая штучка»</v>
          </cell>
          <cell r="G117">
            <v>180</v>
          </cell>
        </row>
        <row r="118">
          <cell r="A118" t="str">
            <v>Пельмени 0,9 кг Горячая штучка Бульмени со сливочным маслом</v>
          </cell>
          <cell r="B118" t="str">
            <v>SU002623</v>
          </cell>
          <cell r="C118" t="str">
            <v>P003684</v>
          </cell>
          <cell r="D118">
            <v>4301070974</v>
          </cell>
          <cell r="E118">
            <v>4607111034151</v>
          </cell>
          <cell r="F118" t="str">
            <v>Пельмени «Бульмени со сливочным маслом» 0,9 Сфера ТМ «Горячая штучка»</v>
          </cell>
          <cell r="G118">
            <v>180</v>
          </cell>
        </row>
        <row r="119">
          <cell r="A119" t="str">
            <v>Пельмени  0,43 кг Горячая штучка Бигбули #МЕГАВКУСИЩЕ с сочной грудинкой Бигбули ГШ сфера</v>
          </cell>
          <cell r="B119" t="str">
            <v>SU002771</v>
          </cell>
          <cell r="C119" t="str">
            <v>P003728</v>
          </cell>
          <cell r="D119">
            <v>4301070989</v>
          </cell>
          <cell r="E119">
            <v>4607111037190</v>
          </cell>
          <cell r="F119" t="str">
            <v>Пельмени «Бигбули #МЕГАВКУСИЩЕ с сочной грудинкой» 0,43 сфера ТМ «Горячая штучка»</v>
          </cell>
          <cell r="G119">
            <v>180</v>
          </cell>
        </row>
        <row r="120">
          <cell r="A120" t="str">
            <v>Пельмени Бигбули #МЕГАВКУСИЩЕ с сочной грудинкой ТМ Горячая штучка ТС Бигбули  сфера 0,43  ПОКОМ</v>
          </cell>
          <cell r="B120" t="str">
            <v>SU002771</v>
          </cell>
          <cell r="C120" t="str">
            <v>P003728</v>
          </cell>
          <cell r="D120">
            <v>4301070989</v>
          </cell>
          <cell r="E120">
            <v>4607111037190</v>
          </cell>
          <cell r="F120" t="str">
            <v>Пельмени «Бигбули #МЕГАВКУСИЩЕ с сочной грудинкой» 0,43 сфера ТМ «Горячая штучка»</v>
          </cell>
          <cell r="G120">
            <v>180</v>
          </cell>
        </row>
        <row r="121">
          <cell r="A121" t="str">
            <v>Пельмени Бигбули #МЕГАВКУСИЩЕ с сочной грудинкой 0,43 кг  ПОКОМ</v>
          </cell>
          <cell r="B121" t="str">
            <v>SU002771</v>
          </cell>
          <cell r="C121" t="str">
            <v>P003728</v>
          </cell>
          <cell r="D121">
            <v>4301070989</v>
          </cell>
          <cell r="E121">
            <v>4607111037190</v>
          </cell>
          <cell r="F121" t="str">
            <v>Пельмени «Бигбули #МЕГАВКУСИЩЕ с сочной грудинкой» 0,43 сфера ТМ «Горячая штучка»</v>
          </cell>
          <cell r="G121">
            <v>180</v>
          </cell>
        </row>
        <row r="122">
          <cell r="A122" t="str">
            <v>Пельмени 0,9 кг Горячая штучка Бигбули #МЕГАВКУСИЩЕ с сочной грудинкой Бигбули ГШ  сфера</v>
          </cell>
          <cell r="B122" t="str">
            <v>SU002708</v>
          </cell>
          <cell r="C122" t="str">
            <v>P003682</v>
          </cell>
          <cell r="D122">
            <v>4301070972</v>
          </cell>
          <cell r="E122">
            <v>4607111037183</v>
          </cell>
          <cell r="F122" t="str">
            <v>Пельмени «Бигбули #МЕГАВКУСИЩЕ с сочной грудинкой» 0,9 сфера ТМ «Горячая штучка»</v>
          </cell>
          <cell r="G122">
            <v>180</v>
          </cell>
        </row>
        <row r="123">
          <cell r="A123" t="str">
            <v>Пельмени Бигбули #МЕГАВКУСИЩЕ с сочной грудинкой ТМ Горячая шту БУЛЬМЕНИ ТС Бигбули  сфера 0,9 ПОКОМ</v>
          </cell>
          <cell r="B123" t="str">
            <v>SU002708</v>
          </cell>
          <cell r="C123" t="str">
            <v>P003682</v>
          </cell>
          <cell r="D123">
            <v>4301070972</v>
          </cell>
          <cell r="E123">
            <v>4607111037183</v>
          </cell>
          <cell r="F123" t="str">
            <v>Пельмени «Бигбули #МЕГАВКУСИЩЕ с сочной грудинкой» 0,9 сфера ТМ «Горячая штучка»</v>
          </cell>
          <cell r="G123">
            <v>180</v>
          </cell>
        </row>
        <row r="124">
          <cell r="A124" t="str">
            <v>Пельмени Бигбули #МЕГАВКУСИЩЕ с сочной грудинкой 0,9 кг  ПОКОМ</v>
          </cell>
          <cell r="B124" t="str">
            <v>SU002708</v>
          </cell>
          <cell r="C124" t="str">
            <v>P003682</v>
          </cell>
          <cell r="D124">
            <v>4301070972</v>
          </cell>
          <cell r="E124">
            <v>4607111037183</v>
          </cell>
          <cell r="F124" t="str">
            <v>Пельмени «Бигбули #МЕГАВКУСИЩЕ с сочной грудинкой» 0,9 сфера ТМ «Горячая штучка»</v>
          </cell>
          <cell r="G124">
            <v>180</v>
          </cell>
        </row>
        <row r="125">
          <cell r="A125" t="str">
            <v>Пельмени «Бигбули с мясом» 0,43 Сфера ТМ «Горячая штучка»  Поком</v>
          </cell>
          <cell r="B125" t="str">
            <v>SU002625</v>
          </cell>
          <cell r="C125" t="str">
            <v>P003679</v>
          </cell>
          <cell r="D125">
            <v>4301070969</v>
          </cell>
          <cell r="E125">
            <v>4607111036858</v>
          </cell>
          <cell r="F125" t="str">
            <v>Пельмени «Бигбули с мясом» 0,43 Сфера ТМ «Горячая штучка»</v>
          </cell>
          <cell r="G125">
            <v>180</v>
          </cell>
        </row>
        <row r="126">
          <cell r="A126" t="str">
            <v>Пельмени Бигбули с мясом, Горячая штучка сфера 0,43 кг  ПОКОМ</v>
          </cell>
          <cell r="B126" t="str">
            <v>SU002625</v>
          </cell>
          <cell r="C126" t="str">
            <v>P003679</v>
          </cell>
          <cell r="D126">
            <v>4301070969</v>
          </cell>
          <cell r="E126">
            <v>4607111036858</v>
          </cell>
          <cell r="F126" t="str">
            <v>Пельмени «Бигбули с мясом» 0,43 Сфера ТМ «Горячая штучка»</v>
          </cell>
          <cell r="G126">
            <v>180</v>
          </cell>
        </row>
        <row r="127">
          <cell r="A127" t="str">
            <v>Пельмени Бигбули с мясом, Горячая штучка 0,43кг  ПОКОМ</v>
          </cell>
          <cell r="B127" t="str">
            <v>SU002625</v>
          </cell>
          <cell r="C127" t="str">
            <v>P003679</v>
          </cell>
          <cell r="D127">
            <v>4301070969</v>
          </cell>
          <cell r="E127">
            <v>4607111036858</v>
          </cell>
          <cell r="F127" t="str">
            <v>Пельмени «Бигбули с мясом» 0,43 Сфера ТМ «Горячая штучка»</v>
          </cell>
          <cell r="G127">
            <v>180</v>
          </cell>
        </row>
        <row r="128">
          <cell r="A128" t="str">
            <v>Пельмени Бигбули с мясом, Горячая штучка 0,9кг  ПОКОМ</v>
          </cell>
          <cell r="B128" t="str">
            <v>SU002624</v>
          </cell>
          <cell r="C128" t="str">
            <v>P003678</v>
          </cell>
          <cell r="D128">
            <v>4301070968</v>
          </cell>
          <cell r="E128">
            <v>4607111036889</v>
          </cell>
          <cell r="F128" t="str">
            <v>Пельмени «Бигбули с мясом» 0,9 Сфера ТМ «Горячая штучка»</v>
          </cell>
          <cell r="G128">
            <v>180</v>
          </cell>
        </row>
        <row r="129">
          <cell r="A129" t="str">
            <v>Пельмени Бигбули #МЕГАМАСЛИЩЕ со сливочным маслом Бигбули ГШ ф/в 0,9 Горячая штучка</v>
          </cell>
          <cell r="B129" t="str">
            <v>SU002838</v>
          </cell>
          <cell r="C129" t="str">
            <v>P003681</v>
          </cell>
          <cell r="D129">
            <v>4301070971</v>
          </cell>
          <cell r="E129">
            <v>4607111036902</v>
          </cell>
          <cell r="F129" t="str">
            <v>Пельмени «Бигбули #МЕГАМАСЛИЩЕ со сливочным маслом» ф/в 0,9 ТМ «Горячая штучка»</v>
          </cell>
          <cell r="G129">
            <v>180</v>
          </cell>
        </row>
        <row r="130">
          <cell r="A130" t="str">
            <v>Пельмени Бигбули со слив.маслом 0,9 кг   Поком</v>
          </cell>
          <cell r="B130" t="str">
            <v>SU002838</v>
          </cell>
          <cell r="C130" t="str">
            <v>P003681</v>
          </cell>
          <cell r="D130">
            <v>4301070971</v>
          </cell>
          <cell r="E130">
            <v>4607111036902</v>
          </cell>
          <cell r="F130" t="str">
            <v>Пельмени «Бигбули #МЕГАМАСЛИЩЕ со сливочным маслом» ф/в 0,9 ТМ «Горячая штучка»</v>
          </cell>
          <cell r="G130">
            <v>180</v>
          </cell>
        </row>
        <row r="131">
          <cell r="A131" t="str">
            <v>Пельмени Бигбули со сливочным маслом #МЕГАМАСЛИЩЕ Горячая штучка 0,9 кг  ПОКОМ</v>
          </cell>
          <cell r="B131" t="str">
            <v>SU002838</v>
          </cell>
          <cell r="C131" t="str">
            <v>P003681</v>
          </cell>
          <cell r="D131">
            <v>4301070971</v>
          </cell>
          <cell r="E131">
            <v>4607111036902</v>
          </cell>
          <cell r="F131" t="str">
            <v>Пельмени «Бигбули #МЕГАМАСЛИЩЕ со сливочным маслом» ф/в 0,9 ТМ «Горячая штучка»</v>
          </cell>
          <cell r="G131">
            <v>180</v>
          </cell>
        </row>
        <row r="132">
          <cell r="A132" t="str">
            <v>Пельмени Бульмени с говядиной и свининой Бигбули 0,9 Сфера Горячая штучка</v>
          </cell>
          <cell r="B132" t="str">
            <v>SU002627</v>
          </cell>
          <cell r="C132" t="str">
            <v>P003686</v>
          </cell>
          <cell r="D132">
            <v>4301070976</v>
          </cell>
          <cell r="E132">
            <v>4607111034144</v>
          </cell>
          <cell r="F132" t="str">
            <v>Пельмени «Бульмени с говядиной и свининой» 0,9 Сфера ТМ «Горячая штучка»</v>
          </cell>
          <cell r="G132">
            <v>180</v>
          </cell>
        </row>
        <row r="133">
          <cell r="A133" t="str">
            <v>Пельмени 0,9 кг Горячая штучка Бульмени  с говядиной и свининой</v>
          </cell>
          <cell r="B133" t="str">
            <v>SU002627</v>
          </cell>
          <cell r="C133" t="str">
            <v>P003686</v>
          </cell>
          <cell r="D133">
            <v>4301070976</v>
          </cell>
          <cell r="E133">
            <v>4607111034144</v>
          </cell>
          <cell r="F133" t="str">
            <v>Пельмени «Бульмени с говядиной и свининой» 0,9 Сфера ТМ «Горячая штучка»</v>
          </cell>
          <cell r="G133">
            <v>180</v>
          </cell>
        </row>
        <row r="134">
          <cell r="A134" t="str">
            <v>Пельмени «Бульмени с говядиной и свининой» 0,9 Сфера ТМ «Горячая штучка»</v>
          </cell>
          <cell r="B134" t="str">
            <v>SU002627</v>
          </cell>
          <cell r="C134" t="str">
            <v>P003686</v>
          </cell>
          <cell r="D134">
            <v>4301070976</v>
          </cell>
          <cell r="E134">
            <v>4607111034144</v>
          </cell>
          <cell r="F134" t="str">
            <v>Пельмени «Бульмени с говядиной и свининой» 0,9 Сфера ТМ «Горячая штучка»</v>
          </cell>
          <cell r="G134">
            <v>180</v>
          </cell>
        </row>
        <row r="135">
          <cell r="A135" t="str">
            <v>Пельмени Бульмени с говядиной и свининой Горячая шт. 0,9 кг  ПОКОМ</v>
          </cell>
          <cell r="B135" t="str">
            <v>SU002627</v>
          </cell>
          <cell r="C135" t="str">
            <v>P003686</v>
          </cell>
          <cell r="D135">
            <v>4301070976</v>
          </cell>
          <cell r="E135">
            <v>4607111034144</v>
          </cell>
          <cell r="F135" t="str">
            <v>Пельмени «Бульмени с говядиной и свининой» 0,9 Сфера ТМ «Горячая штучка»</v>
          </cell>
          <cell r="G135">
            <v>180</v>
          </cell>
        </row>
        <row r="136">
          <cell r="A136" t="str">
            <v>Пельмени Бульмени с говядиной и свининой Бигбули 0,43 Сфера Горячая штучка</v>
          </cell>
          <cell r="B136" t="str">
            <v>SU002626</v>
          </cell>
          <cell r="C136" t="str">
            <v>P003685</v>
          </cell>
          <cell r="D136">
            <v>4301070975</v>
          </cell>
          <cell r="E136">
            <v>4607111033970</v>
          </cell>
          <cell r="F136" t="str">
            <v>Пельмени «Бульмени с говядиной и свининой» 0,43 Сфера ТМ «Горячая штучка»</v>
          </cell>
          <cell r="G136">
            <v>180</v>
          </cell>
        </row>
        <row r="137">
          <cell r="A137" t="str">
            <v>Пельмени 0,43 кг Горячая штучка Бульмени Сибирские с говядиной и свининой</v>
          </cell>
          <cell r="B137" t="str">
            <v>SU002626</v>
          </cell>
          <cell r="C137" t="str">
            <v>P003685</v>
          </cell>
          <cell r="D137">
            <v>4301070975</v>
          </cell>
          <cell r="E137">
            <v>4607111033970</v>
          </cell>
          <cell r="F137" t="str">
            <v>Пельмени «Бульмени с говядиной и свининой» 0,43 Сфера ТМ «Горячая штучка»</v>
          </cell>
          <cell r="G137">
            <v>180</v>
          </cell>
        </row>
        <row r="138">
          <cell r="A138" t="str">
            <v>Пельмени Бульмени с говядиной и свининой Горячая штучка 0,43 большие замор  ПОКОМ</v>
          </cell>
          <cell r="B138" t="str">
            <v>SU002626</v>
          </cell>
          <cell r="C138" t="str">
            <v>P003685</v>
          </cell>
          <cell r="D138">
            <v>4301070975</v>
          </cell>
          <cell r="E138">
            <v>4607111033970</v>
          </cell>
          <cell r="F138" t="str">
            <v>Пельмени «Бульмени с говядиной и свининой» 0,43 Сфера ТМ «Горячая штучка»</v>
          </cell>
          <cell r="G138">
            <v>180</v>
          </cell>
        </row>
        <row r="139">
          <cell r="A139" t="str">
            <v>Пельмени «Бульмени с говядиной и свининой» 0,43 Сфера ТМ «Горячая штучка»</v>
          </cell>
          <cell r="B139" t="str">
            <v>SU002626</v>
          </cell>
          <cell r="C139" t="str">
            <v>P003685</v>
          </cell>
          <cell r="D139">
            <v>4301070975</v>
          </cell>
          <cell r="E139">
            <v>4607111033970</v>
          </cell>
          <cell r="F139" t="str">
            <v>Пельмени «Бульмени с говядиной и свининой» 0,43 Сфера ТМ «Горячая штучка»</v>
          </cell>
          <cell r="G139">
            <v>180</v>
          </cell>
        </row>
        <row r="140">
          <cell r="A140" t="str">
            <v>Пельмени Бульмени с говядиной и свининой Горячая штучка 0,43  ПОКОМ</v>
          </cell>
          <cell r="B140" t="str">
            <v>SU002626</v>
          </cell>
          <cell r="C140" t="str">
            <v>P003685</v>
          </cell>
          <cell r="D140">
            <v>4301070975</v>
          </cell>
          <cell r="E140">
            <v>4607111033970</v>
          </cell>
          <cell r="F140" t="str">
            <v>Пельмени «Бульмени с говядиной и свининой» 0,43 Сфера ТМ «Горячая штучка»</v>
          </cell>
          <cell r="G140">
            <v>180</v>
          </cell>
        </row>
        <row r="141">
          <cell r="A141" t="str">
            <v>Пельмени Бульмени с говядиной и свининой 5кг Наваристые Горячая штучка ВЕС  ПОКОМ</v>
          </cell>
          <cell r="B141" t="str">
            <v>SU002595</v>
          </cell>
          <cell r="C141" t="str">
            <v>P003697</v>
          </cell>
          <cell r="D141">
            <v>4301070981</v>
          </cell>
          <cell r="E141">
            <v>4607111036728</v>
          </cell>
          <cell r="F141" t="str">
            <v>Пельмени «Бульмени с говядиной и свининой Наваристые» Весовые Сфера ТМ «Горячая штучка» 5 кг</v>
          </cell>
          <cell r="G141">
            <v>180</v>
          </cell>
        </row>
        <row r="142">
          <cell r="A142" t="str">
            <v>Пельмени Бульмени с говядиной и свининой Наваристые Горячая штучка ВЕС  ПОКОМ</v>
          </cell>
          <cell r="B142" t="str">
            <v>SU002595</v>
          </cell>
          <cell r="C142" t="str">
            <v>P003697</v>
          </cell>
          <cell r="D142">
            <v>4301070981</v>
          </cell>
          <cell r="E142">
            <v>4607111036728</v>
          </cell>
          <cell r="F142" t="str">
            <v>Пельмени «Бульмени с говядиной и свининой Наваристые» Весовые Сфера ТМ «Горячая штучка» 5 кг</v>
          </cell>
          <cell r="G142">
            <v>180</v>
          </cell>
        </row>
        <row r="143">
          <cell r="A143" t="str">
            <v>Пельмени ПГП Быстромени вес МГ</v>
          </cell>
          <cell r="B143" t="str">
            <v>SU002891</v>
          </cell>
          <cell r="C143" t="str">
            <v>P003301</v>
          </cell>
          <cell r="D143">
            <v>4301071010</v>
          </cell>
          <cell r="E143">
            <v>4607111037701</v>
          </cell>
          <cell r="F143" t="str">
            <v>Пельмени "Быстромени" Весовой ТМ "No Name" 5</v>
          </cell>
          <cell r="G143">
            <v>180</v>
          </cell>
        </row>
        <row r="144">
          <cell r="A144" t="str">
            <v>Пельмени «Быстромени» Весовой ТМ «No Name» 5</v>
          </cell>
          <cell r="B144" t="str">
            <v>SU002891</v>
          </cell>
          <cell r="C144" t="str">
            <v>P003301</v>
          </cell>
          <cell r="D144">
            <v>4301071010</v>
          </cell>
          <cell r="E144">
            <v>4607111037701</v>
          </cell>
          <cell r="F144" t="str">
            <v>Пельмени "Быстромени" Весовой ТМ "No Name" 5</v>
          </cell>
          <cell r="G144">
            <v>180</v>
          </cell>
        </row>
        <row r="145">
          <cell r="A145" t="str">
            <v>Пельмени Быстромени сфера, ВЕС  ПОКОМ</v>
          </cell>
          <cell r="B145" t="str">
            <v>SU002891</v>
          </cell>
          <cell r="C145" t="str">
            <v>P003301</v>
          </cell>
          <cell r="D145">
            <v>4301071010</v>
          </cell>
          <cell r="E145">
            <v>4607111037701</v>
          </cell>
          <cell r="F145" t="str">
            <v>Пельмени "Быстромени" Весовой ТМ "No Name" 5</v>
          </cell>
          <cell r="G145">
            <v>180</v>
          </cell>
        </row>
        <row r="146">
          <cell r="A146" t="str">
            <v>Пельмени Левантские Особая без свинины 0,8 Сфера Особый рецепт  Поком</v>
          </cell>
          <cell r="B146" t="str">
            <v>SU002408</v>
          </cell>
          <cell r="C146" t="str">
            <v>P002686</v>
          </cell>
          <cell r="D146">
            <v>4301070870</v>
          </cell>
          <cell r="E146">
            <v>4607111036711</v>
          </cell>
          <cell r="F146" t="str">
            <v>Пельмени Левантские Особая без свинины 0,8 Сфера Особый рецепт</v>
          </cell>
          <cell r="G146">
            <v>90</v>
          </cell>
        </row>
        <row r="147">
          <cell r="A147" t="str">
            <v>Пельмени Левантские ТМ Особый рецепт 0,8 кг  ПОКОМ</v>
          </cell>
          <cell r="B147" t="str">
            <v>SU002408</v>
          </cell>
          <cell r="C147" t="str">
            <v>P002686</v>
          </cell>
          <cell r="D147">
            <v>4301070870</v>
          </cell>
          <cell r="E147">
            <v>4607111036711</v>
          </cell>
          <cell r="F147" t="str">
            <v>Пельмени Левантские Особая без свинины 0,8 Сфера Особый рецепт</v>
          </cell>
          <cell r="G147">
            <v>90</v>
          </cell>
        </row>
        <row r="148">
          <cell r="A148" t="str">
            <v>Пельмени Мясорубские Стародворье ЗПФ 0,7 Равиоли Стародворье</v>
          </cell>
          <cell r="B148" t="str">
            <v>SU002920</v>
          </cell>
          <cell r="C148" t="str">
            <v>P003355</v>
          </cell>
          <cell r="D148">
            <v>4301070948</v>
          </cell>
          <cell r="E148">
            <v>4607111037022</v>
          </cell>
          <cell r="F148" t="str">
            <v>Пельмени Мясорубские Стародворье ЗПФ 0,7 Равиоли Стародворье</v>
          </cell>
          <cell r="G148">
            <v>180</v>
          </cell>
        </row>
        <row r="149">
          <cell r="A149" t="str">
            <v>Пельмени Мясорубские ТМ Стародворье фоу-пак равиоли 0,7 кг.  Поком</v>
          </cell>
          <cell r="B149" t="str">
            <v>SU002920</v>
          </cell>
          <cell r="C149" t="str">
            <v>P003355</v>
          </cell>
          <cell r="D149">
            <v>4301070948</v>
          </cell>
          <cell r="E149">
            <v>4607111037022</v>
          </cell>
          <cell r="F149" t="str">
            <v>Пельмени Мясорубские Стародворье ЗПФ 0,7 Равиоли Стародворье</v>
          </cell>
          <cell r="G149">
            <v>180</v>
          </cell>
        </row>
        <row r="150">
          <cell r="A150" t="str">
            <v>Пельмени Мясорубские ТМ Стародворье фоупак равиоли 0,7 кг  ПОКОМ</v>
          </cell>
          <cell r="B150" t="str">
            <v>SU002920</v>
          </cell>
          <cell r="C150" t="str">
            <v>P003355</v>
          </cell>
          <cell r="D150">
            <v>4301070948</v>
          </cell>
          <cell r="E150">
            <v>4607111037022</v>
          </cell>
          <cell r="F150" t="str">
            <v>Пельмени Мясорубские Стародворье ЗПФ 0,7 Равиоли Стародворье</v>
          </cell>
          <cell r="G150">
            <v>180</v>
          </cell>
        </row>
        <row r="151">
          <cell r="A151" t="str">
            <v>Пельмени Отборные из свинины и говядины Медвежье ушко 0,9 Псевдозащип Стародворье</v>
          </cell>
          <cell r="B151" t="str">
            <v>SU002066</v>
          </cell>
          <cell r="C151" t="str">
            <v>P003004</v>
          </cell>
          <cell r="D151">
            <v>4301070920</v>
          </cell>
          <cell r="E151">
            <v>4607111035929</v>
          </cell>
          <cell r="F151" t="str">
            <v>Пельмени Отборные из свинины и говядины Медвежье ушко 0,9 Псевдозащип Стародворье</v>
          </cell>
          <cell r="G151">
            <v>180</v>
          </cell>
        </row>
        <row r="152">
          <cell r="A152" t="str">
            <v>Пельмени Отборные из свинины и говядины 0,9 кг ТМ Стародворье ТС Медвежье ушко  ПОКОМ</v>
          </cell>
          <cell r="B152" t="str">
            <v>SU002066</v>
          </cell>
          <cell r="C152" t="str">
            <v>P003004</v>
          </cell>
          <cell r="D152">
            <v>4301070920</v>
          </cell>
          <cell r="E152">
            <v>4607111035929</v>
          </cell>
          <cell r="F152" t="str">
            <v>Пельмени Отборные из свинины и говядины Медвежье ушко 0,9 Псевдозащип Стародворье</v>
          </cell>
          <cell r="G152">
            <v>180</v>
          </cell>
        </row>
        <row r="153">
          <cell r="A153" t="str">
            <v>Пельмени Отборные с говядиной 0,9 кг НОВА ТМ Стародворье ТС Медвежье ушко  ПОКОМ</v>
          </cell>
          <cell r="B153" t="str">
            <v>SU002068</v>
          </cell>
          <cell r="C153" t="str">
            <v>P003005</v>
          </cell>
          <cell r="D153">
            <v>4301070921</v>
          </cell>
          <cell r="E153">
            <v>4607111035905</v>
          </cell>
          <cell r="F153" t="str">
            <v>Пельмени Отборные из говядины Медвежье ушко 0,9 Псевдозащип Стародворье</v>
          </cell>
          <cell r="G153">
            <v>180</v>
          </cell>
        </row>
        <row r="154">
          <cell r="A154" t="str">
            <v>Пельмени Отборные из говядины Медвежье ушко 0,9 Псевдозащип Стародворье</v>
          </cell>
          <cell r="B154" t="str">
            <v>SU002068</v>
          </cell>
          <cell r="C154" t="str">
            <v>P003005</v>
          </cell>
          <cell r="D154">
            <v>4301070921</v>
          </cell>
          <cell r="E154">
            <v>4607111035905</v>
          </cell>
          <cell r="F154" t="str">
            <v>Пельмени Отборные из говядины Медвежье ушко 0,9 Псевдозащип Стародворье</v>
          </cell>
          <cell r="G154">
            <v>180</v>
          </cell>
        </row>
        <row r="155">
          <cell r="A155" t="str">
            <v>Пельмени Отборные из свинины и говядины Медвежье ушко 0,43 Псевдозащип Стародворье</v>
          </cell>
          <cell r="B155" t="str">
            <v>SU002069</v>
          </cell>
          <cell r="C155" t="str">
            <v>P003001</v>
          </cell>
          <cell r="D155">
            <v>4301070917</v>
          </cell>
          <cell r="E155">
            <v>4607111035912</v>
          </cell>
          <cell r="F155" t="str">
            <v>Пельмени Отборные из свинины и говядины Медвежье ушко 0,43 Псевдозащип Стародворье</v>
          </cell>
          <cell r="G155">
            <v>180</v>
          </cell>
        </row>
        <row r="156">
          <cell r="A156" t="str">
            <v>Пельмени отборные  с говядиной и свининой 0,43кг  Поком</v>
          </cell>
          <cell r="B156" t="str">
            <v>SU002069</v>
          </cell>
          <cell r="C156" t="str">
            <v>P003001</v>
          </cell>
          <cell r="D156">
            <v>4301070917</v>
          </cell>
          <cell r="E156">
            <v>4607111035912</v>
          </cell>
          <cell r="F156" t="str">
            <v>Пельмени Отборные из свинины и говядины Медвежье ушко 0,43 Псевдозащип Стародворье</v>
          </cell>
          <cell r="G156">
            <v>180</v>
          </cell>
        </row>
        <row r="157">
          <cell r="A157" t="str">
            <v>Пельмени отборные  с говядиной и свининой 0,43кг ушко  Поком</v>
          </cell>
          <cell r="B157" t="str">
            <v>SU002069</v>
          </cell>
          <cell r="C157" t="str">
            <v>P003001</v>
          </cell>
          <cell r="D157">
            <v>4301070917</v>
          </cell>
          <cell r="E157">
            <v>4607111035912</v>
          </cell>
          <cell r="F157" t="str">
            <v>Пельмени Отборные из свинины и говядины Медвежье ушко 0,43 Псевдозащип Стародворье</v>
          </cell>
          <cell r="G157">
            <v>180</v>
          </cell>
        </row>
        <row r="158">
          <cell r="A158" t="str">
            <v>Пельмени Отборные с говядиной и свининой 0,43 кг ТМ Стародворье ТС Медвежье ушко</v>
          </cell>
          <cell r="B158" t="str">
            <v>SU002069</v>
          </cell>
          <cell r="C158" t="str">
            <v>P003001</v>
          </cell>
          <cell r="D158">
            <v>4301070917</v>
          </cell>
          <cell r="E158">
            <v>4607111035912</v>
          </cell>
          <cell r="F158" t="str">
            <v>Пельмени Отборные из свинины и говядины Медвежье ушко 0,43 Псевдозащип Стародворье</v>
          </cell>
          <cell r="G158">
            <v>180</v>
          </cell>
        </row>
        <row r="159">
          <cell r="A159" t="str">
            <v>Пельмени С говядиной и свининой, ВЕС, сфера пуговки Мясная Галерея  ПОКОМ</v>
          </cell>
          <cell r="B159" t="str">
            <v>SU000197</v>
          </cell>
          <cell r="C159" t="str">
            <v>P004077</v>
          </cell>
          <cell r="D159">
            <v>4301071028</v>
          </cell>
          <cell r="E159">
            <v>4607111036216</v>
          </cell>
          <cell r="F159" t="str">
            <v>Пельмени Пуговки с говядиной и свининой No Name Весовые Сфера No Name 5 кг</v>
          </cell>
          <cell r="G159">
            <v>180</v>
          </cell>
        </row>
        <row r="160">
          <cell r="A160" t="str">
            <v>Пельмени С говядиной и свининой, ВЕС, ТМ Славница сфера пуговки  ПОКОМ</v>
          </cell>
          <cell r="B160" t="str">
            <v>SU000197</v>
          </cell>
          <cell r="C160" t="str">
            <v>P004077</v>
          </cell>
          <cell r="D160">
            <v>4301071028</v>
          </cell>
          <cell r="E160">
            <v>4607111036216</v>
          </cell>
          <cell r="F160" t="str">
            <v>Пельмени Пуговки с говядиной и свининой No Name Весовые Сфера No Name 5 кг</v>
          </cell>
          <cell r="G160">
            <v>180</v>
          </cell>
        </row>
        <row r="161">
          <cell r="A161" t="str">
            <v>Пельмени Со свининой и говядиной Любимая ложка 1,0 Равиоли Особый рецепт</v>
          </cell>
          <cell r="B161" t="str">
            <v>SU002268</v>
          </cell>
          <cell r="C161" t="str">
            <v>P003642</v>
          </cell>
          <cell r="D161">
            <v>4301070965</v>
          </cell>
          <cell r="E161">
            <v>4607111035899</v>
          </cell>
          <cell r="F161" t="str">
            <v>Пельмени Со свининой и говядиной Любимая ложка 1,0 Равиоли Особый рецепт</v>
          </cell>
          <cell r="G161">
            <v>180</v>
          </cell>
        </row>
        <row r="162">
          <cell r="A162" t="str">
            <v>Пельмени Со свининой и говядиной ТМ Особый рецепт Любимая ложка 1,0 кг  ПОКОМ</v>
          </cell>
          <cell r="B162" t="str">
            <v>SU002268</v>
          </cell>
          <cell r="C162" t="str">
            <v>P003642</v>
          </cell>
          <cell r="D162">
            <v>4301070965</v>
          </cell>
          <cell r="E162">
            <v>4607111035899</v>
          </cell>
          <cell r="F162" t="str">
            <v>Пельмени Со свининой и говядиной Любимая ложка 1,0 Равиоли Особый рецепт</v>
          </cell>
          <cell r="G162">
            <v>180</v>
          </cell>
        </row>
        <row r="163">
          <cell r="A163" t="str">
            <v>Пельмени Сочные Сочные 0,9 Сфера Стародворье</v>
          </cell>
          <cell r="B163" t="str">
            <v>SU001776</v>
          </cell>
          <cell r="C163" t="str">
            <v>P002719</v>
          </cell>
          <cell r="D163">
            <v>4301070873</v>
          </cell>
          <cell r="E163">
            <v>4607111035080</v>
          </cell>
          <cell r="F163" t="str">
            <v>Пельмени Сочные Сочные 0,9 Сфера Стародворье</v>
          </cell>
          <cell r="G163">
            <v>180</v>
          </cell>
        </row>
        <row r="164">
          <cell r="A164" t="str">
            <v>Пельмени Сочные сфера 0,9 кг ТМ Стародворье ПОКОМ</v>
          </cell>
          <cell r="B164" t="str">
            <v>SU001776</v>
          </cell>
          <cell r="C164" t="str">
            <v>P002719</v>
          </cell>
          <cell r="D164">
            <v>4301070873</v>
          </cell>
          <cell r="E164">
            <v>4607111035080</v>
          </cell>
          <cell r="F164" t="str">
            <v>Пельмени Сочные Сочные 0,9 Сфера Стародворье</v>
          </cell>
          <cell r="G164">
            <v>180</v>
          </cell>
        </row>
        <row r="165">
          <cell r="A165" t="str">
            <v>Фрай-пицца с ветчиной и грибами 3,0 кг. ВЕС.  ПОКОМ</v>
          </cell>
          <cell r="B165" t="str">
            <v>SU003021</v>
          </cell>
          <cell r="C165" t="str">
            <v>P003489</v>
          </cell>
          <cell r="D165">
            <v>4301135193</v>
          </cell>
          <cell r="E165">
            <v>4640242180403</v>
          </cell>
          <cell r="F165" t="str">
            <v>Снеки «Фрай-пицца с ветчиной и грибами» Весовые ТМ «Зареченские» 3 кг</v>
          </cell>
          <cell r="G165">
            <v>180</v>
          </cell>
        </row>
        <row r="166">
          <cell r="A166" t="str">
            <v>Фрайпицца с ветчиной и грибами ТМ Зареченские ТС Зареченские продукты. ВЕС ПОКОМ</v>
          </cell>
          <cell r="B166" t="str">
            <v>SU003021</v>
          </cell>
          <cell r="C166" t="str">
            <v>P003489</v>
          </cell>
          <cell r="D166">
            <v>4301135193</v>
          </cell>
          <cell r="E166">
            <v>4640242180403</v>
          </cell>
          <cell r="F166" t="str">
            <v>Снеки «Фрай-пицца с ветчиной и грибами» Весовые ТМ «Зареченские» 3 кг</v>
          </cell>
          <cell r="G166">
            <v>180</v>
          </cell>
        </row>
        <row r="167">
          <cell r="A167" t="str">
            <v>Фрай-пицца с ветчиной и грибами ТМ Зареченские ТС Зареченские продукты.  Поком</v>
          </cell>
          <cell r="B167" t="str">
            <v>SU003021</v>
          </cell>
          <cell r="C167" t="str">
            <v>P003489</v>
          </cell>
          <cell r="D167">
            <v>4301135193</v>
          </cell>
          <cell r="E167">
            <v>4640242180403</v>
          </cell>
          <cell r="F167" t="str">
            <v>Снеки «Фрай-пицца с ветчиной и грибами» Весовые ТМ «Зареченские» 3 кг</v>
          </cell>
          <cell r="G167">
            <v>180</v>
          </cell>
        </row>
        <row r="168">
          <cell r="A168" t="str">
            <v>Фрай-пицца с ветчиной и грибами 3,0 кг ТМ Зареченские ТС Зареченские продукты. ВЕС ПОКОМ</v>
          </cell>
          <cell r="B168" t="str">
            <v>SU003021</v>
          </cell>
          <cell r="C168" t="str">
            <v>P003489</v>
          </cell>
          <cell r="D168">
            <v>4301135193</v>
          </cell>
          <cell r="E168">
            <v>4640242180403</v>
          </cell>
          <cell r="F168" t="str">
            <v>Снеки «Фрай-пицца с ветчиной и грибами» Весовые ТМ «Зареченские» 3 кг</v>
          </cell>
          <cell r="G168">
            <v>180</v>
          </cell>
        </row>
        <row r="169">
          <cell r="A169" t="str">
            <v>Фрайпицца с ветчиной и грибами 3,0 кг. ВЕС.  ПОКОМ</v>
          </cell>
          <cell r="B169" t="str">
            <v>SU003021</v>
          </cell>
          <cell r="C169" t="str">
            <v>P003489</v>
          </cell>
          <cell r="D169">
            <v>4301135193</v>
          </cell>
          <cell r="E169">
            <v>4640242180403</v>
          </cell>
          <cell r="F169" t="str">
            <v>Снеки «Фрай-пицца с ветчиной и грибами» Весовые ТМ «Зареченские» 3 кг</v>
          </cell>
          <cell r="G169">
            <v>180</v>
          </cell>
        </row>
        <row r="170">
          <cell r="A170" t="str">
            <v>Хинкали Классические ТМ Зареченские ВЕС ПОКОМ</v>
          </cell>
          <cell r="B170" t="str">
            <v>SU002314</v>
          </cell>
          <cell r="C170" t="str">
            <v>P003452</v>
          </cell>
          <cell r="D170">
            <v>4301070956</v>
          </cell>
          <cell r="E170">
            <v>4640242180250</v>
          </cell>
          <cell r="F170" t="str">
            <v>Пельмени «Хинкали Классические» Весовые Хинкали ТМ «Зареченские» 5 кг</v>
          </cell>
          <cell r="G170">
            <v>180</v>
          </cell>
        </row>
        <row r="171">
          <cell r="A171" t="str">
            <v>Пельмени Классические No name Весовые Хинкали No name 5 кг</v>
          </cell>
          <cell r="B171" t="str">
            <v>SU002314</v>
          </cell>
          <cell r="C171" t="str">
            <v>P002579</v>
          </cell>
          <cell r="D171">
            <v>4301070858</v>
          </cell>
          <cell r="E171">
            <v>4607111036193</v>
          </cell>
          <cell r="F171" t="str">
            <v>Пельмени Классические No name Весовые Хинкали No name 5 кг</v>
          </cell>
          <cell r="G171" t="e">
            <v>#N/A</v>
          </cell>
        </row>
        <row r="172">
          <cell r="A172" t="str">
            <v>Хинкали Классические хинкали ВЕС,  ПОКОМ</v>
          </cell>
          <cell r="B172" t="str">
            <v>SU002314</v>
          </cell>
          <cell r="C172" t="str">
            <v>P003452</v>
          </cell>
          <cell r="D172">
            <v>4301070956</v>
          </cell>
          <cell r="E172">
            <v>4640242180250</v>
          </cell>
          <cell r="F172" t="str">
            <v>Пельмени «Хинкали Классические» Весовые Хинкали ТМ «Зареченские» 5 кг</v>
          </cell>
          <cell r="G172">
            <v>180</v>
          </cell>
        </row>
        <row r="173">
          <cell r="A173" t="str">
            <v>Хотстеры ТМ Горячая штучка ТС Хотстеры 0,25 кг зам  ПОКОМ</v>
          </cell>
          <cell r="B173" t="str">
            <v>SU002565</v>
          </cell>
          <cell r="C173" t="str">
            <v>P002877</v>
          </cell>
          <cell r="D173">
            <v>4301135112</v>
          </cell>
          <cell r="E173">
            <v>4607111034199</v>
          </cell>
          <cell r="F173" t="str">
            <v>Хотстеры Хотстеры Фикс.вес 0,25 Лоток Горячая штучка</v>
          </cell>
          <cell r="G173">
            <v>180</v>
          </cell>
        </row>
        <row r="174">
          <cell r="A174" t="str">
            <v>Хрустящие крылышки. Изделия кулинарные кусковые в панировке куриные жареные первый сорт.</v>
          </cell>
          <cell r="B174" t="str">
            <v>SU002975</v>
          </cell>
          <cell r="C174" t="str">
            <v>P003432</v>
          </cell>
          <cell r="D174">
            <v>4301131018</v>
          </cell>
          <cell r="E174">
            <v>4607111037930</v>
          </cell>
          <cell r="F174" t="str">
            <v>Крылья «Хрустящие крылышки» Весовой ТМ «No Name»</v>
          </cell>
          <cell r="G174" t="e">
            <v>#N/A</v>
          </cell>
        </row>
        <row r="175">
          <cell r="A175" t="str">
            <v>Хрустящие крылышки ТМ Горячая штучка вес 3,5 кг Хорека МГ</v>
          </cell>
          <cell r="B175" t="str">
            <v>SU002975</v>
          </cell>
          <cell r="C175" t="str">
            <v>P003432</v>
          </cell>
          <cell r="D175">
            <v>4301131018</v>
          </cell>
          <cell r="E175">
            <v>4607111037930</v>
          </cell>
          <cell r="F175" t="str">
            <v>Крылья «Хрустящие крылышки» Весовой ТМ «No Name»</v>
          </cell>
          <cell r="G175" t="e">
            <v>#N/A</v>
          </cell>
        </row>
        <row r="176">
          <cell r="A176" t="str">
            <v>Хрустящие крылышки. В панировке куриные жареные.ВЕС  ПОКОМ</v>
          </cell>
          <cell r="B176" t="str">
            <v>SU003024</v>
          </cell>
          <cell r="C176" t="str">
            <v>P003488</v>
          </cell>
          <cell r="D176">
            <v>4301131019</v>
          </cell>
          <cell r="E176">
            <v>4640242180427</v>
          </cell>
          <cell r="F176" t="str">
            <v>Крылья «Хрустящие крылышки» Весовой ТМ «Зареченские» 1,8 кг</v>
          </cell>
          <cell r="G176">
            <v>180</v>
          </cell>
        </row>
        <row r="177">
          <cell r="A177" t="str">
            <v>Чебупай сочное яблоко ТМ Горячая штучка 0,2 кг зам.  ПОКОМ</v>
          </cell>
          <cell r="B177" t="str">
            <v>SU002492</v>
          </cell>
          <cell r="C177" t="str">
            <v>P003183</v>
          </cell>
          <cell r="D177">
            <v>4301190014</v>
          </cell>
          <cell r="E177">
            <v>4607111037053</v>
          </cell>
          <cell r="F177" t="str">
            <v>Чебупай сочное яблоко Чебупай Фикс.вес 0,2 Лоток Горячая штучка</v>
          </cell>
          <cell r="G177">
            <v>365</v>
          </cell>
        </row>
        <row r="178">
          <cell r="A178" t="str">
            <v>Чебупай сочное яблоко ТМ Горячая штучка ТС Чебупай ф/в 0,2 кг МГ</v>
          </cell>
          <cell r="B178" t="str">
            <v>SU002492</v>
          </cell>
          <cell r="C178" t="str">
            <v>P003183</v>
          </cell>
          <cell r="D178">
            <v>4301190014</v>
          </cell>
          <cell r="E178">
            <v>4607111037053</v>
          </cell>
          <cell r="F178" t="str">
            <v>Чебупай сочное яблоко Чебупай Фикс.вес 0,2 Лоток Горячая штучка</v>
          </cell>
          <cell r="G178">
            <v>365</v>
          </cell>
        </row>
        <row r="179">
          <cell r="A179" t="str">
            <v>Чебупай сочное яблоко ТМ Горячая штучка ТС Чебупай 0,2 кг УВС.  зам  ПОКОМ</v>
          </cell>
          <cell r="B179" t="str">
            <v>SU002492</v>
          </cell>
          <cell r="C179" t="str">
            <v>P003183</v>
          </cell>
          <cell r="D179">
            <v>4301190014</v>
          </cell>
          <cell r="E179">
            <v>4607111037053</v>
          </cell>
          <cell r="F179" t="str">
            <v>Чебупай сочное яблоко Чебупай Фикс.вес 0,2 Лоток Горячая штучка</v>
          </cell>
          <cell r="G179">
            <v>365</v>
          </cell>
        </row>
        <row r="180">
          <cell r="A180" t="str">
            <v>Чебупай спелая вишня ТМ Горячая штучка 0,2 кг зам.  ПОКОМ</v>
          </cell>
          <cell r="B180" t="str">
            <v>SU002915</v>
          </cell>
          <cell r="C180" t="str">
            <v>P003341</v>
          </cell>
          <cell r="D180">
            <v>4301190023</v>
          </cell>
          <cell r="E180">
            <v>4607111037060</v>
          </cell>
          <cell r="F180" t="str">
            <v>«Чебупай спелая вишня» Фикс.вес 0,2 Лоток ТМ «Горячая штучка»</v>
          </cell>
          <cell r="G180">
            <v>365</v>
          </cell>
        </row>
        <row r="181">
          <cell r="A181" t="str">
            <v>Чебупай спелая вишня ТМ Горячая штучка ТС Чебупай ф/в 0,2 кг МГ</v>
          </cell>
          <cell r="B181" t="str">
            <v>SU002915</v>
          </cell>
          <cell r="C181" t="str">
            <v>P003341</v>
          </cell>
          <cell r="D181">
            <v>4301190023</v>
          </cell>
          <cell r="E181">
            <v>4607111037060</v>
          </cell>
          <cell r="F181" t="str">
            <v>«Чебупай спелая вишня» Фикс.вес 0,2 Лоток ТМ «Горячая штучка»</v>
          </cell>
          <cell r="G181">
            <v>365</v>
          </cell>
        </row>
        <row r="182">
          <cell r="A182" t="str">
            <v>Чебупай спелая вишня ТМ Горячая штучка ТС Чебупай 0,2 кг УВС. зам  ПОКОМ</v>
          </cell>
          <cell r="B182" t="str">
            <v>SU002915</v>
          </cell>
          <cell r="C182" t="str">
            <v>P003341</v>
          </cell>
          <cell r="D182">
            <v>4301190023</v>
          </cell>
          <cell r="E182">
            <v>4607111037060</v>
          </cell>
          <cell r="F182" t="str">
            <v>«Чебупай спелая вишня» Фикс.вес 0,2 Лоток ТМ «Горячая штучка»</v>
          </cell>
          <cell r="G182">
            <v>365</v>
          </cell>
        </row>
        <row r="183">
          <cell r="A183" t="str">
            <v>Чебупели Курочка гриль Базовый ассортимент Фикс.вес 0,3 Пакет Горячая штучка  Поком</v>
          </cell>
          <cell r="B183" t="str">
            <v>SU002293</v>
          </cell>
          <cell r="C183" t="str">
            <v>P002566</v>
          </cell>
          <cell r="D183">
            <v>4301135053</v>
          </cell>
          <cell r="E183">
            <v>4607111036407</v>
          </cell>
          <cell r="F183" t="str">
            <v>Чебупели Курочка гриль Базовый ассортимент Фикс.вес 0,3 Пакет Горячая штучка</v>
          </cell>
          <cell r="G183">
            <v>180</v>
          </cell>
        </row>
        <row r="184">
          <cell r="A184" t="str">
            <v>Чебупели Курочка гриль ТМ Горячая штучка, 0,3 кг зам  ПОКОМ</v>
          </cell>
          <cell r="B184" t="str">
            <v>SU002293</v>
          </cell>
          <cell r="C184" t="str">
            <v>P002566</v>
          </cell>
          <cell r="D184">
            <v>4301135053</v>
          </cell>
          <cell r="E184">
            <v>4607111036407</v>
          </cell>
          <cell r="F184" t="str">
            <v>Чебупели Курочка гриль Базовый ассортимент Фикс.вес 0,3 Пакет Горячая штучка</v>
          </cell>
          <cell r="G184">
            <v>180</v>
          </cell>
        </row>
        <row r="185">
          <cell r="A185" t="str">
            <v>Чебупицца курочка по-итальянски Горячая штучка 0,25 кг зам  ПОКОМ</v>
          </cell>
          <cell r="B185" t="str">
            <v>SU002562</v>
          </cell>
          <cell r="C185" t="str">
            <v>P003286</v>
          </cell>
          <cell r="D185">
            <v>4301135162</v>
          </cell>
          <cell r="E185">
            <v>4607111034014</v>
          </cell>
          <cell r="F185" t="str">
            <v>Чебупицца курочка По-итальянски Чебупицца Фикс.вес 0,25 Лоток Горячая штучка</v>
          </cell>
          <cell r="G185">
            <v>180</v>
          </cell>
        </row>
        <row r="186">
          <cell r="A186" t="str">
            <v>«Чебупицца курочка По-итальянски» Фикс.вес 0,25 Лоток ТМ «Горячая штучка»</v>
          </cell>
          <cell r="B186" t="str">
            <v>SU002562</v>
          </cell>
          <cell r="C186" t="str">
            <v>P003286</v>
          </cell>
          <cell r="D186">
            <v>4301135162</v>
          </cell>
          <cell r="E186">
            <v>4607111034014</v>
          </cell>
          <cell r="F186" t="str">
            <v>Чебупицца курочка По-итальянски Чебупицца Фикс.вес 0,25 Лоток Горячая штучка</v>
          </cell>
          <cell r="G186">
            <v>180</v>
          </cell>
        </row>
        <row r="187">
          <cell r="A187" t="str">
            <v>Чебупицца 0,25 кг Горячая штучка курочка по-итальянски Тандер</v>
          </cell>
          <cell r="B187" t="str">
            <v>SU002562</v>
          </cell>
          <cell r="C187" t="str">
            <v>P003286</v>
          </cell>
          <cell r="D187">
            <v>4301135162</v>
          </cell>
          <cell r="E187">
            <v>4607111034014</v>
          </cell>
          <cell r="F187" t="str">
            <v>"Чебупицца курочка По-итальянски" Фикс.вес 0,25 Лоток ТМ "Горячая штучка"</v>
          </cell>
          <cell r="G187">
            <v>180</v>
          </cell>
        </row>
        <row r="188">
          <cell r="A188" t="str">
            <v>Чебупицца 0,25 кг Горячая штучка Папперони Тандер</v>
          </cell>
          <cell r="B188" t="str">
            <v>SU002561</v>
          </cell>
          <cell r="C188" t="str">
            <v>P002884</v>
          </cell>
          <cell r="D188">
            <v>4301135117</v>
          </cell>
          <cell r="E188">
            <v>4607111033994</v>
          </cell>
          <cell r="F188" t="str">
            <v>Чебупицца Пепперони Чебупицца Фикс.вес 0,25 Лоток Горячая штучка</v>
          </cell>
          <cell r="G188">
            <v>180</v>
          </cell>
        </row>
        <row r="189">
          <cell r="A189" t="str">
            <v>Чебупицца Пепперони Чебупицца Фикс.вес 0,25 Лоток Горячая штучка</v>
          </cell>
          <cell r="B189" t="str">
            <v>SU002561</v>
          </cell>
          <cell r="C189" t="str">
            <v>P002884</v>
          </cell>
          <cell r="D189">
            <v>4301135117</v>
          </cell>
          <cell r="E189">
            <v>4607111033994</v>
          </cell>
          <cell r="F189" t="str">
            <v>Чебупицца Пепперони Чебупицца Фикс.вес 0,25 Лоток Горячая штучка</v>
          </cell>
          <cell r="G189">
            <v>180</v>
          </cell>
        </row>
        <row r="190">
          <cell r="A190" t="str">
            <v>Чебупицца Пепперони ТМ Горячая штучка ТС Чебупицца 0.25кг зам  ПОКОМ</v>
          </cell>
          <cell r="B190" t="str">
            <v>SU002561</v>
          </cell>
          <cell r="C190" t="str">
            <v>P002884</v>
          </cell>
          <cell r="D190">
            <v>4301135117</v>
          </cell>
          <cell r="E190">
            <v>4607111033994</v>
          </cell>
          <cell r="F190" t="str">
            <v>Чебупицца Пепперони Чебупицца Фикс.вес 0,25 Лоток Горячая штучка</v>
          </cell>
          <cell r="G190">
            <v>180</v>
          </cell>
        </row>
        <row r="191">
          <cell r="A191" t="str">
            <v>Чебуреки Мясные вес 2,7  ПОКОМ</v>
          </cell>
          <cell r="B191" t="str">
            <v>SU003012</v>
          </cell>
          <cell r="C191" t="str">
            <v>P003478</v>
          </cell>
          <cell r="D191">
            <v>4301136028</v>
          </cell>
          <cell r="E191">
            <v>4640242180304</v>
          </cell>
          <cell r="F191" t="str">
            <v>Чебуреки «Мясные» Весовые ТМ «Зареченские» 2,7 кг</v>
          </cell>
          <cell r="G191">
            <v>180</v>
          </cell>
        </row>
        <row r="192">
          <cell r="A192" t="str">
            <v>Чебуреки Мясные No name Весовые No name 2,7 кг</v>
          </cell>
          <cell r="B192" t="str">
            <v>SU003012</v>
          </cell>
          <cell r="C192" t="str">
            <v>P003478</v>
          </cell>
          <cell r="D192">
            <v>4301136028</v>
          </cell>
          <cell r="E192">
            <v>4640242180304</v>
          </cell>
          <cell r="F192" t="str">
            <v>Чебуреки «Мясные» Весовые ТМ «Зареченские» 2,7 кг</v>
          </cell>
          <cell r="G192">
            <v>180</v>
          </cell>
        </row>
        <row r="193">
          <cell r="A193" t="str">
            <v>Чебуреки Мясные вес 2,7 кг ТМ Зареченские ТС Зареченские продукты   Поком</v>
          </cell>
          <cell r="B193" t="str">
            <v>SU003012</v>
          </cell>
          <cell r="C193" t="str">
            <v>P003478</v>
          </cell>
          <cell r="D193">
            <v>4301136028</v>
          </cell>
          <cell r="E193">
            <v>4640242180304</v>
          </cell>
          <cell r="F193" t="str">
            <v>Чебуреки «Мясные» Весовые ТМ «Зареченские» 2,7 кг</v>
          </cell>
          <cell r="G193">
            <v>180</v>
          </cell>
        </row>
        <row r="194">
          <cell r="A194" t="str">
            <v>Чебуреки Мясные вес 2,7 кг Кулинарные изделия мясосодержащие рубленые в тесте жарен  ПОКОМ</v>
          </cell>
          <cell r="B194" t="str">
            <v>SU003012</v>
          </cell>
          <cell r="C194" t="str">
            <v>P003478</v>
          </cell>
          <cell r="D194">
            <v>4301136028</v>
          </cell>
          <cell r="E194">
            <v>4640242180304</v>
          </cell>
          <cell r="F194" t="str">
            <v>Чебуреки «Мясные» Весовые ТМ «Зареченские» 2,7 кг</v>
          </cell>
          <cell r="G194">
            <v>180</v>
          </cell>
        </row>
        <row r="195">
          <cell r="A195" t="str">
            <v>Чебуреки Чебуреки Сочные No Name Весовые No name 5 кг дистр</v>
          </cell>
          <cell r="B195" t="str">
            <v>SU003010</v>
          </cell>
          <cell r="C195" t="str">
            <v>P003476</v>
          </cell>
          <cell r="D195">
            <v>4301136026</v>
          </cell>
          <cell r="E195">
            <v>4640242180236</v>
          </cell>
          <cell r="F195" t="str">
            <v>Чебуреки «Сочные» Весовые ТМ «Зареченские» 5 кг</v>
          </cell>
          <cell r="G195">
            <v>180</v>
          </cell>
        </row>
        <row r="196">
          <cell r="A196" t="str">
            <v>Чебуреки сочные ВЕС ТМ Зареченские  ПОКОМ</v>
          </cell>
          <cell r="B196" t="str">
            <v>SU003010</v>
          </cell>
          <cell r="C196" t="str">
            <v>P003476</v>
          </cell>
          <cell r="D196">
            <v>4301136026</v>
          </cell>
          <cell r="E196">
            <v>4640242180236</v>
          </cell>
          <cell r="F196" t="str">
            <v>Чебуреки «Сочные» Весовые ТМ «Зареченские» 5 кг</v>
          </cell>
          <cell r="G196">
            <v>180</v>
          </cell>
        </row>
        <row r="197">
          <cell r="A197" t="str">
            <v>Чебуреки сочные ТМ Зареченские ТС Зареченские продукты.  Поком</v>
          </cell>
          <cell r="B197" t="str">
            <v>SU003010</v>
          </cell>
          <cell r="C197" t="str">
            <v>P003476</v>
          </cell>
          <cell r="D197">
            <v>4301136026</v>
          </cell>
          <cell r="E197">
            <v>4640242180236</v>
          </cell>
          <cell r="F197" t="str">
            <v>Чебуреки «Сочные» Весовые ТМ «Зареченские» 5 кг</v>
          </cell>
          <cell r="G197">
            <v>180</v>
          </cell>
        </row>
        <row r="198">
          <cell r="A198" t="str">
            <v>Чебуреки сочные, ВЕС, куриные жарен. зам  ПОКОМ</v>
          </cell>
          <cell r="B198" t="str">
            <v>SU003010</v>
          </cell>
          <cell r="C198" t="str">
            <v>P003476</v>
          </cell>
          <cell r="D198">
            <v>4301136026</v>
          </cell>
          <cell r="E198">
            <v>4640242180236</v>
          </cell>
          <cell r="F198" t="str">
            <v>Чебуреки «Сочные» Весовые ТМ «Зареченские» 5 кг</v>
          </cell>
          <cell r="G198">
            <v>180</v>
          </cell>
        </row>
        <row r="199">
          <cell r="A199" t="str">
            <v>Мини-сосиски в тесте "Фрайпики" тара1. Кулинарные изделия рубленые в тесте куриные жареные</v>
          </cell>
          <cell r="B199" t="str">
            <v>SU003022</v>
          </cell>
          <cell r="C199" t="str">
            <v>P003487</v>
          </cell>
          <cell r="D199">
            <v>4301135194</v>
          </cell>
          <cell r="E199">
            <v>4640242180380</v>
          </cell>
          <cell r="F199" t="str">
            <v>Снеки «Мини-сосиски в тесте Фрайпики» Весовые ТМ «Зареченские» 1,8 к</v>
          </cell>
          <cell r="G199">
            <v>180</v>
          </cell>
        </row>
        <row r="200">
          <cell r="A200" t="str">
            <v>Мини-сосиски в тесте Фрайпики 1,8кг ВЕС ТМ Зареченские  Поком</v>
          </cell>
          <cell r="B200" t="str">
            <v>SU003022</v>
          </cell>
          <cell r="C200" t="str">
            <v>P003487</v>
          </cell>
          <cell r="D200">
            <v>4301135194</v>
          </cell>
          <cell r="E200">
            <v>4640242180380</v>
          </cell>
          <cell r="F200" t="str">
            <v>Снеки «Мини-сосиски в тесте Фрайпики» Весовые ТМ «Зареченские» 1,8 к</v>
          </cell>
          <cell r="G200">
            <v>180</v>
          </cell>
        </row>
        <row r="201">
          <cell r="A201" t="str">
            <v>Мини-сосиски в тесте "Фрайпики" 1,8кг ВЕС, ТМ Зареченские  ПОКОМ</v>
          </cell>
          <cell r="B201" t="str">
            <v>SU003022</v>
          </cell>
          <cell r="C201" t="str">
            <v>P003487</v>
          </cell>
          <cell r="D201">
            <v>4301135194</v>
          </cell>
          <cell r="E201">
            <v>4640242180380</v>
          </cell>
          <cell r="F201" t="str">
            <v>Снеки «Мини-сосиски в тесте Фрайпики» Весовые ТМ «Зареченские» 1,8 к</v>
          </cell>
          <cell r="G201">
            <v>180</v>
          </cell>
        </row>
        <row r="202">
          <cell r="A202" t="str">
            <v>Мини-сосиски в тесте Фрайпики No name Весовые No name 1,8 кг</v>
          </cell>
          <cell r="B202" t="str">
            <v>SU003022</v>
          </cell>
          <cell r="C202" t="str">
            <v>P003487</v>
          </cell>
          <cell r="D202">
            <v>4301135194</v>
          </cell>
          <cell r="E202">
            <v>4640242180380</v>
          </cell>
          <cell r="F202" t="str">
            <v>Снеки «Мини-сосиски в тесте Фрайпики» Весовые ТМ «Зареченские» 1,8 к</v>
          </cell>
          <cell r="G202">
            <v>180</v>
          </cell>
        </row>
        <row r="203">
          <cell r="A203" t="str">
            <v>Мини-сосиски в тесте "Фрайпики" 1,8кг ВЕС,  ПОКОМ</v>
          </cell>
          <cell r="B203" t="str">
            <v>SU003022</v>
          </cell>
          <cell r="C203" t="str">
            <v>P003487</v>
          </cell>
          <cell r="D203">
            <v>4301135194</v>
          </cell>
          <cell r="E203">
            <v>4640242180380</v>
          </cell>
          <cell r="F203" t="str">
            <v>Снеки «Мини-сосиски в тесте Фрайпики» Весовые ТМ «Зареченские» 1,8 к</v>
          </cell>
          <cell r="G203">
            <v>180</v>
          </cell>
        </row>
        <row r="204">
          <cell r="A204" t="str">
            <v>Пельмени отборные с говядиной 0,43кг Поком</v>
          </cell>
          <cell r="B204" t="str">
            <v>SU002067</v>
          </cell>
          <cell r="C204" t="str">
            <v>P002999</v>
          </cell>
          <cell r="D204">
            <v>4301070915</v>
          </cell>
          <cell r="E204">
            <v>4607111035882</v>
          </cell>
          <cell r="F204" t="str">
            <v>Пельмени Отборные из говядины Медвежье ушко 0,43 Псевдозащип Стародворье</v>
          </cell>
          <cell r="G204">
            <v>180</v>
          </cell>
        </row>
        <row r="205">
          <cell r="A205" t="str">
            <v>Пельмени Отборные с говядиной 0,43 кг ТМ Стародворье ТС Медвежье ушко</v>
          </cell>
          <cell r="B205" t="str">
            <v>SU002067</v>
          </cell>
          <cell r="C205" t="str">
            <v>P002999</v>
          </cell>
          <cell r="D205">
            <v>4301070915</v>
          </cell>
          <cell r="E205">
            <v>4607111035882</v>
          </cell>
          <cell r="F205" t="str">
            <v>Пельмени Отборные из говядины Медвежье ушко 0,43 Псевдозащип Стародворье</v>
          </cell>
          <cell r="G205">
            <v>180</v>
          </cell>
        </row>
        <row r="206">
          <cell r="A206" t="str">
            <v>Пельмени Отборные из говядины Медвежье ушко 0,43 Псевдозащип Стародворье</v>
          </cell>
          <cell r="B206" t="str">
            <v>SU002067</v>
          </cell>
          <cell r="C206" t="str">
            <v>P002999</v>
          </cell>
          <cell r="D206">
            <v>4301070915</v>
          </cell>
          <cell r="E206">
            <v>4607111035882</v>
          </cell>
          <cell r="F206" t="str">
            <v>Пельмени Отборные из говядины Медвежье ушко 0,43 Псевдозащип Стародворье</v>
          </cell>
          <cell r="G206">
            <v>180</v>
          </cell>
        </row>
        <row r="207">
          <cell r="A207" t="str">
            <v>Пельмени Сочные ТМ Стародворье.сфера 0,43 кг ПОКОМ</v>
          </cell>
          <cell r="B207" t="str">
            <v>SU001859</v>
          </cell>
          <cell r="C207" t="str">
            <v>P002720</v>
          </cell>
          <cell r="D207">
            <v>4301070874</v>
          </cell>
          <cell r="E207">
            <v>4607111035332</v>
          </cell>
          <cell r="F207" t="str">
            <v>Пельмени Сочные Сочные 0,43 Сфера Стародворье</v>
          </cell>
          <cell r="G207">
            <v>180</v>
          </cell>
        </row>
        <row r="208">
          <cell r="A208" t="str">
            <v>Пельмени Сочные стародв. сфера 0,43кг  Поком</v>
          </cell>
          <cell r="B208" t="str">
            <v>SU001859</v>
          </cell>
          <cell r="C208" t="str">
            <v>P002720</v>
          </cell>
          <cell r="D208">
            <v>4301070874</v>
          </cell>
          <cell r="E208">
            <v>4607111035332</v>
          </cell>
          <cell r="F208" t="str">
            <v>Пельмени Сочные Сочные 0,43 Сфера Стародворье</v>
          </cell>
          <cell r="G208">
            <v>180</v>
          </cell>
        </row>
        <row r="209">
          <cell r="A209" t="str">
            <v>Пельмени Сочные Сочные 0,43 Сфера Стародворье</v>
          </cell>
          <cell r="B209" t="str">
            <v>SU001859</v>
          </cell>
          <cell r="C209" t="str">
            <v>P002720</v>
          </cell>
          <cell r="D209">
            <v>4301070874</v>
          </cell>
          <cell r="E209">
            <v>4607111035332</v>
          </cell>
          <cell r="F209" t="str">
            <v>Пельмени Сочные Сочные 0,43 Сфера Стародворье</v>
          </cell>
          <cell r="G209">
            <v>180</v>
          </cell>
        </row>
        <row r="210">
          <cell r="A210" t="str">
            <v>Чебуречище горячая штучка 0,14кг Поком</v>
          </cell>
          <cell r="B210" t="str">
            <v>SU002570</v>
          </cell>
          <cell r="C210" t="str">
            <v>P002894</v>
          </cell>
          <cell r="D210">
            <v>4301136014</v>
          </cell>
          <cell r="E210">
            <v>4607111035370</v>
          </cell>
          <cell r="F210" t="str">
            <v>Чебуречище Базовый ассортимент Штучка 0,14 Пленка Горячая штучка</v>
          </cell>
          <cell r="G210">
            <v>180</v>
          </cell>
        </row>
        <row r="211">
          <cell r="A211" t="str">
            <v>Чебуречище ТМ Горячая штучка .0,14 кг зам. ПОКОМ</v>
          </cell>
          <cell r="B211" t="str">
            <v>SU002570</v>
          </cell>
          <cell r="C211" t="str">
            <v>P002894</v>
          </cell>
          <cell r="D211">
            <v>4301136014</v>
          </cell>
          <cell r="E211">
            <v>4607111035370</v>
          </cell>
          <cell r="F211" t="str">
            <v>Чебуречище Базовый ассортимент Штучка 0,14 Пленка Горячая штучка</v>
          </cell>
          <cell r="G211">
            <v>180</v>
          </cell>
        </row>
        <row r="212">
          <cell r="A212" t="str">
            <v>Чебуречище Базовый ассортимент Штучка 0,14 Пленка Горячая штучка</v>
          </cell>
          <cell r="B212" t="str">
            <v>SU002570</v>
          </cell>
          <cell r="C212" t="str">
            <v>P002894</v>
          </cell>
          <cell r="D212">
            <v>4301136014</v>
          </cell>
          <cell r="E212">
            <v>4607111035370</v>
          </cell>
          <cell r="F212" t="str">
            <v>Чебуречище Базовый ассортимент Штучка 0,14 Пленка Горячая штучка</v>
          </cell>
          <cell r="G212">
            <v>180</v>
          </cell>
        </row>
        <row r="213">
          <cell r="A213" t="str">
            <v>Сосиски «Оригинальные» замороженные Фикс.вес 0,33 п/а ТМ «Стародворье»</v>
          </cell>
          <cell r="B213" t="str">
            <v>SU002678</v>
          </cell>
          <cell r="C213" t="str">
            <v>P003054</v>
          </cell>
          <cell r="D213">
            <v>4301051320</v>
          </cell>
          <cell r="E213">
            <v>4680115881334</v>
          </cell>
          <cell r="F213" t="str">
            <v>Сосиски "Оригинальные" замороженные Фикс.вес 0,33 п/а ТМ "Стародворье"</v>
          </cell>
          <cell r="G213">
            <v>365</v>
          </cell>
        </row>
        <row r="214">
          <cell r="A214" t="str">
            <v>Сосиски Оригинальные заморож. ТМ Стародворье в вак 0,33 кг  Поком</v>
          </cell>
          <cell r="B214" t="str">
            <v>SU002678</v>
          </cell>
          <cell r="C214" t="str">
            <v>P003054</v>
          </cell>
          <cell r="D214">
            <v>4301051320</v>
          </cell>
          <cell r="E214">
            <v>4680115881334</v>
          </cell>
          <cell r="F214" t="str">
            <v>Сосиски "Оригинальные" замороженные Фикс.вес 0,33 п/а ТМ "Стародворье"</v>
          </cell>
          <cell r="G214">
            <v>365</v>
          </cell>
        </row>
        <row r="215">
          <cell r="A215" t="str">
            <v>Сосиски Оригинальные ТМ Стародворье  0,33 кг.  ПОКОМ</v>
          </cell>
          <cell r="B215" t="str">
            <v>SU002678</v>
          </cell>
          <cell r="C215" t="str">
            <v>P003054</v>
          </cell>
          <cell r="D215">
            <v>4301051320</v>
          </cell>
          <cell r="E215">
            <v>4680115881334</v>
          </cell>
          <cell r="F215" t="str">
            <v>Сосиски "Оригинальные" замороженные Фикс.вес 0,33 п/а ТМ "Стародворье"</v>
          </cell>
          <cell r="G215">
            <v>365</v>
          </cell>
        </row>
        <row r="216">
          <cell r="A216" t="str">
            <v>Сосиски Сливушки #нежнушки ТМ Вязанка  0,33 кг.  ПОКОМ</v>
          </cell>
          <cell r="B216" t="str">
            <v>SU002677</v>
          </cell>
          <cell r="C216" t="str">
            <v>P003053</v>
          </cell>
          <cell r="D216">
            <v>4301051319</v>
          </cell>
          <cell r="E216">
            <v>4680115881204</v>
          </cell>
          <cell r="F216" t="str">
            <v>Сосиски "Сливушки #нежнушки" замороженные Фикс.вес 0,33 п/а ТМ "Вязанка"</v>
          </cell>
          <cell r="G216">
            <v>365</v>
          </cell>
        </row>
        <row r="217">
          <cell r="A217" t="str">
            <v>Чебуреки с мясом, грибами и картофелем. ВЕС  ПОКОМ</v>
          </cell>
          <cell r="B217" t="str">
            <v>SU003011</v>
          </cell>
          <cell r="C217" t="str">
            <v>P003477</v>
          </cell>
          <cell r="D217">
            <v>4301136027</v>
          </cell>
          <cell r="E217">
            <v>4640242180298</v>
          </cell>
          <cell r="F217" t="str">
            <v>Чебуреки «с мясом, грибами и картофелем» Весовые ТМ «Зареченские» 2,7 кг</v>
          </cell>
          <cell r="G217">
            <v>180</v>
          </cell>
        </row>
        <row r="218">
          <cell r="A218" t="str">
            <v>Круггетсы сочные Хорека Весовые Пакет 3 кг Горячая штучка  Поком</v>
          </cell>
          <cell r="B218" t="str">
            <v>SU001949</v>
          </cell>
          <cell r="C218" t="str">
            <v>P001980</v>
          </cell>
          <cell r="D218">
            <v>4301130003</v>
          </cell>
          <cell r="E218">
            <v>4607111034687</v>
          </cell>
          <cell r="F218" t="str">
            <v>Круггетсы сочные Хорека Весовые Пакет 3 кг Горячая штучка</v>
          </cell>
          <cell r="G218">
            <v>180</v>
          </cell>
        </row>
        <row r="219">
          <cell r="A219" t="str">
            <v>Круггетсы сочные ТМ Горячая штучка ТС Круггетсы  ВЕС(3 кг)  ПОКОМ</v>
          </cell>
          <cell r="B219" t="str">
            <v>SU001949</v>
          </cell>
          <cell r="C219" t="str">
            <v>P001980</v>
          </cell>
          <cell r="D219">
            <v>4301130003</v>
          </cell>
          <cell r="E219">
            <v>4607111034687</v>
          </cell>
          <cell r="F219" t="str">
            <v>Круггетсы сочные Хорека Весовые Пакет 3 кг Горячая штучка</v>
          </cell>
          <cell r="G219">
            <v>180</v>
          </cell>
        </row>
        <row r="220">
          <cell r="A220" t="str">
            <v>Пельмени Бульмени с говядиной и свининой 2,7кг Наваристые Горячая штучка ВЕС  ПОКОМ</v>
          </cell>
          <cell r="B220" t="str">
            <v>SU002798</v>
          </cell>
          <cell r="C220" t="str">
            <v>P003687</v>
          </cell>
          <cell r="D220">
            <v>4301070977</v>
          </cell>
          <cell r="E220">
            <v>4607111037411</v>
          </cell>
          <cell r="F220" t="str">
            <v>Пельмени «Бульмени с говядиной и свининой Наваристые» Весовые Сфера ТМ «Горячая штучка» 2,7 кг</v>
          </cell>
          <cell r="G220">
            <v>180</v>
          </cell>
        </row>
        <row r="221">
          <cell r="A221" t="str">
            <v>Пельмени Зареченские сфера вес 5 кг МГ</v>
          </cell>
          <cell r="B221" t="str">
            <v>SU002396</v>
          </cell>
          <cell r="C221" t="str">
            <v>P002689</v>
          </cell>
          <cell r="D221">
            <v>4301070871</v>
          </cell>
          <cell r="E221">
            <v>4607111036384</v>
          </cell>
          <cell r="F221" t="str">
            <v>Пельмени Зареченские No name Весовые Сфера No name 5 кг</v>
          </cell>
          <cell r="G221">
            <v>180</v>
          </cell>
        </row>
        <row r="222">
          <cell r="A222" t="str">
            <v>Пельмени Зареченские сфера 5 кг.  ПОКОМ</v>
          </cell>
          <cell r="B222" t="str">
            <v>SU002396</v>
          </cell>
          <cell r="C222" t="str">
            <v>P002689</v>
          </cell>
          <cell r="D222">
            <v>4301070871</v>
          </cell>
          <cell r="E222">
            <v>4607111036384</v>
          </cell>
          <cell r="F222" t="str">
            <v>Пельмени Зареченские No name Весовые Сфера No name 5 кг</v>
          </cell>
          <cell r="G222">
            <v>180</v>
          </cell>
        </row>
        <row r="223">
          <cell r="A223" t="str">
            <v>Чебупели с мясом Базовый ассортимент Фикс.вес 0,48 Лоток Горячая штучка ХХЛ  Поком</v>
          </cell>
          <cell r="B223" t="str">
            <v>SU002571</v>
          </cell>
          <cell r="C223" t="str">
            <v>P002876</v>
          </cell>
          <cell r="D223">
            <v>4301135111</v>
          </cell>
          <cell r="E223">
            <v>4607111035028</v>
          </cell>
          <cell r="F223" t="str">
            <v>Чебупели с мясом Базовый ассортимент Фикс.вес 0,48 Лоток Горячая штучка ХХЛ</v>
          </cell>
          <cell r="G223">
            <v>180</v>
          </cell>
        </row>
        <row r="224">
          <cell r="A224" t="str">
            <v>Чебупели с мясом ТМ Горячая штучка 0,48 кг XXL зам. ПОКОМ</v>
          </cell>
          <cell r="B224" t="str">
            <v>SU002571</v>
          </cell>
          <cell r="C224" t="str">
            <v>P002876</v>
          </cell>
          <cell r="D224">
            <v>4301135111</v>
          </cell>
          <cell r="E224">
            <v>4607111035028</v>
          </cell>
          <cell r="F224" t="str">
            <v>Чебупели с мясом Базовый ассортимент Фикс.вес 0,48 Лоток Горячая штучка ХХЛ</v>
          </cell>
          <cell r="G224">
            <v>180</v>
          </cell>
        </row>
        <row r="225">
          <cell r="A225" t="str">
            <v>Круггетсы с сырным соусом Хорека Весовые Пакет 3 кг Горячая штучка  Поком</v>
          </cell>
          <cell r="B225" t="str">
            <v>SU001950</v>
          </cell>
          <cell r="C225" t="str">
            <v>P001982</v>
          </cell>
          <cell r="D225">
            <v>4301130006</v>
          </cell>
          <cell r="E225">
            <v>4607111034670</v>
          </cell>
          <cell r="F225" t="str">
            <v>Круггетсы с сырным соусом Хорека Весовые Пакет 3 кг Горячая штучка</v>
          </cell>
          <cell r="G225">
            <v>180</v>
          </cell>
        </row>
        <row r="226">
          <cell r="A226" t="str">
            <v>Круггетсы с сырным соусом ТМ Горячая штучка ТС Круггетсы вес 3 кг Хорека МГ</v>
          </cell>
          <cell r="B226" t="str">
            <v>SU001950</v>
          </cell>
          <cell r="C226" t="str">
            <v>P001982</v>
          </cell>
          <cell r="D226">
            <v>4301130006</v>
          </cell>
          <cell r="E226">
            <v>4607111034670</v>
          </cell>
          <cell r="F226" t="str">
            <v>Круггетсы с сырным соусом Хорека Весовые Пакет 3 кг Горячая штучка</v>
          </cell>
          <cell r="G226">
            <v>180</v>
          </cell>
        </row>
        <row r="227">
          <cell r="A227" t="str">
            <v>Пельмени Супермени с мясом, Горячая штучка 0,2кг    ПОКОМ</v>
          </cell>
          <cell r="B227" t="str">
            <v>SU002008</v>
          </cell>
          <cell r="C227" t="str">
            <v>P002098</v>
          </cell>
          <cell r="D227">
            <v>4301070768</v>
          </cell>
          <cell r="E227">
            <v>4607111035639</v>
          </cell>
          <cell r="F227" t="str">
            <v>Пельмени Супермени с мясом Супермени 0,2 Сфера Горячая штучка</v>
          </cell>
          <cell r="G227">
            <v>180</v>
          </cell>
        </row>
        <row r="228">
          <cell r="A228" t="str">
            <v>Пельмени Супермени с мясом ТМ Горячая штучка ТС Супермени сфера ф/в 0,2 кг МГ</v>
          </cell>
          <cell r="B228" t="str">
            <v>SU002008</v>
          </cell>
          <cell r="C228" t="str">
            <v>P002098</v>
          </cell>
          <cell r="D228">
            <v>4301070768</v>
          </cell>
          <cell r="E228">
            <v>4607111035639</v>
          </cell>
          <cell r="F228" t="str">
            <v>Пельмени Супермени с мясом Супермени 0,2 Сфера Горячая штучка</v>
          </cell>
          <cell r="G228">
            <v>180</v>
          </cell>
        </row>
        <row r="229">
          <cell r="A229" t="str">
            <v>Пельмени Супермени со сливочным маслом Супермени 0,2 Сфера Горячая штучка  Поком</v>
          </cell>
          <cell r="B229" t="str">
            <v>SU002177</v>
          </cell>
          <cell r="C229" t="str">
            <v>P002299</v>
          </cell>
          <cell r="D229">
            <v>4301070797</v>
          </cell>
          <cell r="E229">
            <v>4607111035646</v>
          </cell>
          <cell r="F229" t="str">
            <v>Пельмени Супермени со сливочным маслом Супермени 0,2 Сфера Горячая штучка</v>
          </cell>
          <cell r="G229">
            <v>180</v>
          </cell>
        </row>
        <row r="230">
          <cell r="A230" t="str">
            <v>Пельмени Супермени со сливочным маслом ТМ Горячая штучка сфера ТС Супермени ф/в 0,2 кг МГ</v>
          </cell>
          <cell r="B230" t="str">
            <v>SU002177</v>
          </cell>
          <cell r="C230" t="str">
            <v>P002299</v>
          </cell>
          <cell r="D230">
            <v>4301070797</v>
          </cell>
          <cell r="E230">
            <v>4607111035646</v>
          </cell>
          <cell r="F230" t="str">
            <v>Пельмени Супермени со сливочным маслом Супермени 0,2 Сфера Горячая штучка</v>
          </cell>
          <cell r="G230">
            <v>180</v>
          </cell>
        </row>
        <row r="231">
          <cell r="A231" t="str">
            <v>Вареники С картофелем и луком вес 5 кг МГ</v>
          </cell>
          <cell r="B231" t="str">
            <v>SU002483</v>
          </cell>
          <cell r="C231" t="str">
            <v>P002961</v>
          </cell>
          <cell r="D231">
            <v>4301080154</v>
          </cell>
          <cell r="E231">
            <v>4607111036834</v>
          </cell>
          <cell r="F231" t="str">
            <v>Вареники с картофелем и луком No name Весовые Классическая форма No name 5 кг</v>
          </cell>
          <cell r="G231">
            <v>90</v>
          </cell>
        </row>
        <row r="232">
          <cell r="A232" t="str">
            <v>Пельмени Со свининой и говядиной Владимирский стандарт ТМ Колбасный стандарт ф/п сфера 0,8 кг МГ</v>
          </cell>
          <cell r="B232" t="str">
            <v>SU002267</v>
          </cell>
          <cell r="C232" t="str">
            <v>P003223</v>
          </cell>
          <cell r="D232">
            <v>4301070941</v>
          </cell>
          <cell r="E232">
            <v>4607111036162</v>
          </cell>
          <cell r="F232" t="str">
            <v>Пельмени Со свининой и говядиной Владимирский стандарт флоу-пак 0,8 Сфера Колбасный стандарт</v>
          </cell>
          <cell r="G232">
            <v>90</v>
          </cell>
        </row>
        <row r="233">
          <cell r="A233" t="str">
            <v>Пельмени С мясом и копченостями ТМ Ядрена копоть ТС Ядрена копоть ф/в 0,43 кг Х5 МГ</v>
          </cell>
          <cell r="B233" t="str">
            <v>SU002224</v>
          </cell>
          <cell r="C233" t="str">
            <v>P002410</v>
          </cell>
          <cell r="D233">
            <v>4301070826</v>
          </cell>
          <cell r="E233">
            <v>4607111035752</v>
          </cell>
          <cell r="F233" t="str">
            <v>Пельмени С мясом и копченостями Ядрена копоть 0,43 сфера Ядрена копоть НД</v>
          </cell>
          <cell r="G233">
            <v>180</v>
          </cell>
        </row>
        <row r="234">
          <cell r="A234" t="str">
            <v>Пельмени Мясорубские с рубленой грудинкой ТМ Стародворье флоупак  0,7 кг. ПОКОМ</v>
          </cell>
          <cell r="B234" t="str">
            <v>SU003077</v>
          </cell>
          <cell r="C234" t="str">
            <v>P003648</v>
          </cell>
          <cell r="D234">
            <v>4301070966</v>
          </cell>
          <cell r="E234">
            <v>4607111038135</v>
          </cell>
          <cell r="F234" t="str">
            <v>Пельмени «Мясорубские с рубленой грудинкой» 0,7 Классическая форма ТМ «Стародворье»</v>
          </cell>
          <cell r="G234">
            <v>180</v>
          </cell>
        </row>
        <row r="235">
          <cell r="A235" t="str">
            <v>Пельмени Мясорубские с рубленой грудинкой ТМ Стародворье фоу-пак классическая форма 0,7 кг.  Поком</v>
          </cell>
          <cell r="B235" t="str">
            <v>SU003077</v>
          </cell>
          <cell r="C235" t="str">
            <v>P003648</v>
          </cell>
          <cell r="D235">
            <v>4301070966</v>
          </cell>
          <cell r="E235">
            <v>4607111038135</v>
          </cell>
          <cell r="F235" t="str">
            <v>Пельмени «Мясорубские с рубленой грудинкой» 0,7 Классическая форма ТМ «Стародворье»</v>
          </cell>
          <cell r="G235">
            <v>180</v>
          </cell>
        </row>
        <row r="236">
          <cell r="A236" t="str">
            <v>Пельмени «Мясорубские с рубленой грудинкой» 0,7 Классическая форма ТМ «Стародворье»</v>
          </cell>
          <cell r="B236" t="str">
            <v>SU003077</v>
          </cell>
          <cell r="C236" t="str">
            <v>P003648</v>
          </cell>
          <cell r="D236">
            <v>4301070966</v>
          </cell>
          <cell r="E236">
            <v>4607111038135</v>
          </cell>
          <cell r="F236" t="str">
            <v>Пельмени «Мясорубские с рубленой грудинкой» 0,7 Классическая форма ТМ «Стародворье»</v>
          </cell>
          <cell r="G236">
            <v>180</v>
          </cell>
        </row>
        <row r="237">
          <cell r="A237" t="str">
            <v>Пельмени Умелый повар No name Весовые Равиоли No name 5 кг</v>
          </cell>
          <cell r="B237" t="str">
            <v>SU002335</v>
          </cell>
          <cell r="C237" t="str">
            <v>P002980</v>
          </cell>
          <cell r="D237">
            <v>4301070911</v>
          </cell>
          <cell r="E237">
            <v>4607111036278</v>
          </cell>
          <cell r="F237" t="str">
            <v>Пельмени Умелый повар No name Весовые Равиоли No name 5 кг</v>
          </cell>
          <cell r="G237">
            <v>120</v>
          </cell>
        </row>
        <row r="238">
          <cell r="A238" t="str">
            <v>Хрустящие крылышки ТМ Зареченские ТС Зареченские продукты. ВЕС ПОКОМ</v>
          </cell>
          <cell r="B238" t="str">
            <v>SU003024</v>
          </cell>
          <cell r="C238" t="str">
            <v>P003488</v>
          </cell>
          <cell r="D238">
            <v>4301131019</v>
          </cell>
          <cell r="E238">
            <v>4640242180427</v>
          </cell>
          <cell r="F238" t="str">
            <v>Крылья «Хрустящие крылышки» Весовой ТМ «Зареченские» 1,8 кг</v>
          </cell>
          <cell r="G238">
            <v>180</v>
          </cell>
        </row>
        <row r="239">
          <cell r="A239" t="str">
            <v>Хрустящие крылышки ТМ Зареченские ТС Зареченские продукты.   Поком</v>
          </cell>
          <cell r="B239" t="str">
            <v>SU003024</v>
          </cell>
          <cell r="C239" t="str">
            <v>P003488</v>
          </cell>
          <cell r="D239">
            <v>4301131019</v>
          </cell>
          <cell r="E239">
            <v>4640242180427</v>
          </cell>
          <cell r="F239" t="str">
            <v>Крылья «Хрустящие крылышки» Весовой ТМ «Зареченские» 1,8 кг</v>
          </cell>
          <cell r="G239">
            <v>180</v>
          </cell>
        </row>
        <row r="240">
          <cell r="A240" t="str">
            <v>Наггетсы «с куриным филе и сыром» ф/в 0,25 ТМ «Вязанка»</v>
          </cell>
          <cell r="B240" t="str">
            <v>SU003001</v>
          </cell>
          <cell r="C240" t="str">
            <v>P003470</v>
          </cell>
          <cell r="D240">
            <v>4301132079</v>
          </cell>
          <cell r="E240">
            <v>4607111038487</v>
          </cell>
          <cell r="F240" t="str">
            <v>Наггетсы «с куриным филе и сыром» ф/в 0,25 ТМ «Вязанка»</v>
          </cell>
          <cell r="G240">
            <v>180</v>
          </cell>
        </row>
        <row r="241">
          <cell r="A241" t="str">
            <v>Наггетсы с куриным филе и сыром ТМ Вязанка 0,25 кг ПОКОМ</v>
          </cell>
          <cell r="B241" t="str">
            <v>SU003001</v>
          </cell>
          <cell r="C241" t="str">
            <v>P003470</v>
          </cell>
          <cell r="D241">
            <v>4301132079</v>
          </cell>
          <cell r="E241">
            <v>4607111038487</v>
          </cell>
          <cell r="F241" t="str">
            <v>Наггетсы «с куриным филе и сыром» ф/в 0,25 ТМ «Вязанка»</v>
          </cell>
          <cell r="G241">
            <v>180</v>
          </cell>
        </row>
        <row r="242">
          <cell r="A242" t="str">
            <v>Наггетсы с куриным филе и сыром ТМ Вязанка ТС Из печи Сливушки 0,25 кг.  Поком</v>
          </cell>
          <cell r="B242" t="str">
            <v>SU003001</v>
          </cell>
          <cell r="C242" t="str">
            <v>P003470</v>
          </cell>
          <cell r="D242">
            <v>4301132079</v>
          </cell>
          <cell r="E242">
            <v>4607111038487</v>
          </cell>
          <cell r="F242" t="str">
            <v>Наггетсы «с куриным филе и сыром» ф/в 0,25 ТМ «Вязанка»</v>
          </cell>
          <cell r="G242">
            <v>180</v>
          </cell>
        </row>
        <row r="243">
          <cell r="A243" t="str">
            <v>Наггетсы с куриным филе и сыром ТМ Вязанка 0.25</v>
          </cell>
          <cell r="B243" t="str">
            <v>SU003001</v>
          </cell>
          <cell r="C243" t="str">
            <v>P003470</v>
          </cell>
          <cell r="D243">
            <v>4301132079</v>
          </cell>
          <cell r="E243">
            <v>4607111038487</v>
          </cell>
          <cell r="F243" t="str">
            <v>Наггетсы «с куриным филе и сыром» ф/в 0,25 ТМ «Вязанка»</v>
          </cell>
          <cell r="G243">
            <v>180</v>
          </cell>
        </row>
        <row r="244">
          <cell r="A244" t="str">
            <v>Пельмени Grandmeni с говядиной и свининой Grandmeni 0,75 Сфера Горячая штучка  Поком</v>
          </cell>
          <cell r="B244" t="str">
            <v>SU002320</v>
          </cell>
          <cell r="C244" t="str">
            <v>P002782</v>
          </cell>
          <cell r="D244">
            <v>4301070884</v>
          </cell>
          <cell r="E244">
            <v>4607111036315</v>
          </cell>
          <cell r="F244" t="str">
            <v>Пельмени Grandmeni с говядиной и свининой Grandmeni 0,75 Сфера Горячая штучка</v>
          </cell>
          <cell r="G244">
            <v>180</v>
          </cell>
        </row>
        <row r="245">
          <cell r="A245" t="str">
            <v>Печеные пельмени Печь-мени с мясом Печеные пельмени Фикс.вес 0,2 сфера Вязанка  Поком</v>
          </cell>
          <cell r="B245" t="str">
            <v>SU002225</v>
          </cell>
          <cell r="C245" t="str">
            <v>P002411</v>
          </cell>
          <cell r="D245">
            <v>4301133002</v>
          </cell>
          <cell r="E245">
            <v>4607111035783</v>
          </cell>
          <cell r="F245" t="str">
            <v>Печеные пельмени Печь-мени с мясом Печеные пельмени Фикс.вес 0,2 сфера Вязанка</v>
          </cell>
          <cell r="G245">
            <v>180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B246" t="str">
            <v>SU002731</v>
          </cell>
          <cell r="C246" t="str">
            <v>P003603</v>
          </cell>
          <cell r="D246">
            <v>4301070958</v>
          </cell>
          <cell r="E246">
            <v>4607111038098</v>
          </cell>
          <cell r="F246" t="str">
            <v>Пельмени «Бульмени по-сибирски с говядиной и свининой» 0,8 сфера ТМ «Горячая штучка»</v>
          </cell>
          <cell r="G246">
            <v>180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12.01.2024 - 18.01.2024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БЕРДЯНСК</v>
          </cell>
          <cell r="D7">
            <v>34006.192999999999</v>
          </cell>
        </row>
        <row r="8">
          <cell r="A8" t="str">
            <v>ПОКОМ Логистический Партнер</v>
          </cell>
          <cell r="D8">
            <v>34006.192999999999</v>
          </cell>
        </row>
        <row r="9">
          <cell r="A9" t="str">
            <v>Вязанка Логистический Партнер(Кг)</v>
          </cell>
          <cell r="D9">
            <v>981.625</v>
          </cell>
        </row>
        <row r="10">
          <cell r="A10" t="str">
            <v>005  Колбаса Докторская ГОСТ, Вязанка вектор,ВЕС. ПОКОМ</v>
          </cell>
          <cell r="D10">
            <v>140.40799999999999</v>
          </cell>
        </row>
        <row r="11">
          <cell r="A11" t="str">
            <v>016  Сосиски Вязанка Молочные, Вязанка вискофан  ВЕС.ПОКОМ</v>
          </cell>
          <cell r="D11">
            <v>108.21299999999999</v>
          </cell>
        </row>
        <row r="12">
          <cell r="A12" t="str">
            <v>017  Сосиски Вязанка Сливочные, Вязанка амицел ВЕС.ПОКОМ</v>
          </cell>
          <cell r="D12">
            <v>171.88</v>
          </cell>
        </row>
        <row r="13">
          <cell r="A13" t="str">
            <v>312  Ветчина Филейская ТМ Вязанка ТС Столичная ВЕС  ПОКОМ</v>
          </cell>
          <cell r="D13">
            <v>118.51</v>
          </cell>
        </row>
        <row r="14">
          <cell r="A14" t="str">
            <v>313 Колбаса вареная Молокуша ТМ Вязанка в оболочке полиамид. ВЕС  ПОКОМ</v>
          </cell>
          <cell r="D14">
            <v>199.44800000000001</v>
          </cell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D15">
            <v>66.844999999999999</v>
          </cell>
        </row>
        <row r="16">
          <cell r="A16" t="str">
            <v>369 Колбаса Сливушка ТМ Вязанка в оболочке полиамид вес.  ПОКОМ</v>
          </cell>
          <cell r="D16">
            <v>90.620999999999995</v>
          </cell>
        </row>
        <row r="17">
          <cell r="A17" t="str">
            <v>370 Ветчина Сливушка с индейкой ТМ Вязанка в оболочке полиамид.</v>
          </cell>
          <cell r="D17">
            <v>68.450999999999993</v>
          </cell>
        </row>
        <row r="18">
          <cell r="A18" t="str">
            <v>424 Сосиски Сливочные Вязанка Сливушки Весовые П/а мгс Вязанка  Поком</v>
          </cell>
          <cell r="D18">
            <v>8.3620000000000001</v>
          </cell>
        </row>
        <row r="19">
          <cell r="A19" t="str">
            <v>444 Сосиски Вязанка Молокуши вес  Поком</v>
          </cell>
          <cell r="D19">
            <v>8.8870000000000005</v>
          </cell>
        </row>
        <row r="20">
          <cell r="A20" t="str">
            <v>Вязанка Логистический Партнер(Шт)</v>
          </cell>
          <cell r="D20">
            <v>585</v>
          </cell>
        </row>
        <row r="21">
          <cell r="A21" t="str">
            <v>023  Колбаса Докторская ГОСТ, Вязанка вектор, 0,4 кг, ПОКОМ</v>
          </cell>
          <cell r="D21">
            <v>18</v>
          </cell>
        </row>
        <row r="22">
          <cell r="A22" t="str">
            <v>030  Сосиски Вязанка Молочные, Вязанка вискофан МГС, 0.45кг, ПОКОМ</v>
          </cell>
          <cell r="D22">
            <v>166</v>
          </cell>
        </row>
        <row r="23">
          <cell r="A23" t="str">
            <v>032  Сосиски Вязанка Сливочные, Вязанка амицел МГС, 0.45кг, ПОКОМ</v>
          </cell>
          <cell r="D23">
            <v>213</v>
          </cell>
        </row>
        <row r="24">
          <cell r="A24" t="str">
            <v>034  Сосиски Рубленые, Вязанка вискофан МГС, 0.5кг, ПОКОМ</v>
          </cell>
          <cell r="D24">
            <v>22</v>
          </cell>
        </row>
        <row r="25">
          <cell r="A25" t="str">
            <v>036  Колбаса Сервелат Запекуша с сочным окороком, Вязанка 0,35кг,  ПОКОМ</v>
          </cell>
          <cell r="D25">
            <v>10</v>
          </cell>
        </row>
        <row r="26">
          <cell r="A26" t="str">
            <v>276  Колбаса Сливушка ТМ Вязанка в оболочке полиамид 0,45 кг  ПОКОМ</v>
          </cell>
          <cell r="D26">
            <v>12</v>
          </cell>
        </row>
        <row r="27">
          <cell r="A27" t="str">
            <v>299 Колбаса Классическая, Вязанка п/а 0,6кг, ПОКОМ</v>
          </cell>
          <cell r="D27">
            <v>14</v>
          </cell>
        </row>
        <row r="28">
          <cell r="A28" t="str">
            <v>405 Ветчины пастеризованная «Нежная с филе» Фикс.вес 0,4 п/а ТМ «Особый рецепт»  Поком</v>
          </cell>
          <cell r="D28">
            <v>2</v>
          </cell>
        </row>
        <row r="29">
          <cell r="A29" t="str">
            <v>408 Вареные колбасы Сливушка Вязанка Фикс.вес 0,375 П/а Вязанка  Поком</v>
          </cell>
          <cell r="D29">
            <v>5</v>
          </cell>
        </row>
        <row r="30">
          <cell r="A30" t="str">
            <v>421 Сардельки Сливушки #минидельки ТМ Вязанка айпил мгс ф/в 0,33 кг  Поком</v>
          </cell>
          <cell r="D30">
            <v>37</v>
          </cell>
        </row>
        <row r="31">
          <cell r="A31" t="str">
            <v>422 Сардельки «Сливушки с сыром #минидельки» ф/в 0,33 айпил ТМ «Вязанка»  Поком</v>
          </cell>
          <cell r="D31">
            <v>44</v>
          </cell>
        </row>
        <row r="32">
          <cell r="A32" t="str">
            <v>423 Сосиски «Сливушки с сыром» ф/в 0,3 п/а ТМ «Вязанка»  Поком</v>
          </cell>
          <cell r="D32">
            <v>18</v>
          </cell>
        </row>
        <row r="33">
          <cell r="A33" t="str">
            <v>442 Сосиски Вязанка 450г Молокуши Молочные газ/ср  Поком</v>
          </cell>
          <cell r="D33">
            <v>12</v>
          </cell>
        </row>
        <row r="34">
          <cell r="A34" t="str">
            <v>443 Сосиски Вязанка 450г Сливушки Сливочные газ/ср  Поком</v>
          </cell>
          <cell r="D34">
            <v>12</v>
          </cell>
        </row>
        <row r="35">
          <cell r="A35" t="str">
            <v>Логистический Партнер кг</v>
          </cell>
          <cell r="D35">
            <v>12628.368</v>
          </cell>
        </row>
        <row r="36">
          <cell r="A36" t="str">
            <v>200  Ветчина Дугушка ТМ Стародворье, вектор в/у    ПОКОМ</v>
          </cell>
          <cell r="D36">
            <v>198.45699999999999</v>
          </cell>
        </row>
        <row r="37">
          <cell r="A37" t="str">
            <v>201  Ветчина Нежная ТМ Особый рецепт, (2,5кг), ПОКОМ</v>
          </cell>
          <cell r="D37">
            <v>2414.33</v>
          </cell>
        </row>
        <row r="38">
          <cell r="A38" t="str">
            <v>217  Колбаса Докторская Дугушка, ВЕС, НЕ ГОСТ, ТМ Стародворье ПОКОМ</v>
          </cell>
          <cell r="D38">
            <v>140.50800000000001</v>
          </cell>
        </row>
        <row r="39">
          <cell r="A39" t="str">
            <v>218  Колбаса Докторская оригинальная ТМ Особый рецепт БОЛЬШОЙ БАТОН, п/а ВЕС, ТМ Стародворье ПОКОМ</v>
          </cell>
          <cell r="D39">
            <v>44.948999999999998</v>
          </cell>
        </row>
        <row r="40">
          <cell r="A40" t="str">
            <v>219  Колбаса Докторская Особая ТМ Особый рецепт, ВЕС  ПОКОМ</v>
          </cell>
          <cell r="D40">
            <v>2041.232</v>
          </cell>
        </row>
        <row r="41">
          <cell r="A41" t="str">
            <v>225  Колбаса Дугушка со шпиком, ВЕС, ТМ Стародворье   ПОКОМ</v>
          </cell>
          <cell r="D41">
            <v>45.212000000000003</v>
          </cell>
        </row>
        <row r="42">
          <cell r="A42" t="str">
            <v>229  Колбаса Молочная Дугушка, в/у, ВЕС, ТМ Стародворье   ПОКОМ</v>
          </cell>
          <cell r="D42">
            <v>253.79599999999999</v>
          </cell>
        </row>
        <row r="43">
          <cell r="A43" t="str">
            <v>230  Колбаса Молочная Особая ТМ Особый рецепт, п/а, ВЕС. ПОКОМ</v>
          </cell>
          <cell r="D43">
            <v>2156.491</v>
          </cell>
        </row>
        <row r="44">
          <cell r="A44" t="str">
            <v>235  Колбаса Особая ТМ Особый рецепт, ВЕС, ТМ Стародворье ПОКОМ</v>
          </cell>
          <cell r="D44">
            <v>1649.3330000000001</v>
          </cell>
        </row>
        <row r="45">
          <cell r="A45" t="str">
            <v>236  Колбаса Рубленая ЗАПЕЧ. Дугушка ТМ Стародворье, вектор, в/к    ПОКОМ</v>
          </cell>
          <cell r="D45">
            <v>246.232</v>
          </cell>
        </row>
        <row r="46">
          <cell r="A46" t="str">
            <v>239  Колбаса Салями запеч Дугушка, оболочка вектор, ВЕС, ТМ Стародворье  ПОКОМ</v>
          </cell>
          <cell r="D46">
            <v>165.709</v>
          </cell>
        </row>
        <row r="47">
          <cell r="A47" t="str">
            <v>242  Колбаса Сервелат ЗАПЕЧ.Дугушка ТМ Стародворье, вектор, в/к     ПОКОМ</v>
          </cell>
          <cell r="D47">
            <v>184.965</v>
          </cell>
        </row>
        <row r="48">
          <cell r="A48" t="str">
            <v>248  Сардельки Сочные ТМ Особый рецепт,   ПОКОМ</v>
          </cell>
          <cell r="D48">
            <v>147.57400000000001</v>
          </cell>
        </row>
        <row r="49">
          <cell r="A49" t="str">
            <v>250  Сардельки стародворские с говядиной в обол. NDX, ВЕС. ПОКОМ</v>
          </cell>
          <cell r="D49">
            <v>176.15600000000001</v>
          </cell>
        </row>
        <row r="50">
          <cell r="A50" t="str">
            <v>254  Сосиски Датские, ВЕС, ТМ КОЛБАСНЫЙ СТАНДАРТ ПОКОМ</v>
          </cell>
          <cell r="D50">
            <v>4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D51">
            <v>62.612000000000002</v>
          </cell>
        </row>
        <row r="52">
          <cell r="A52" t="str">
            <v>257  Сосиски Молочные оригинальные ТМ Особый рецепт, ВЕС.   ПОКОМ</v>
          </cell>
          <cell r="D52">
            <v>118.102</v>
          </cell>
        </row>
        <row r="53">
          <cell r="A53" t="str">
            <v>265  Колбаса Балыкбургская, ВЕС, ТМ Баварушка  ПОКОМ</v>
          </cell>
          <cell r="D53">
            <v>603.55999999999995</v>
          </cell>
        </row>
        <row r="54">
          <cell r="A54" t="str">
            <v>266  Колбаса Филейбургская с сочным окороком, ВЕС, ТМ Баварушка  ПОКОМ</v>
          </cell>
          <cell r="D54">
            <v>423.32299999999998</v>
          </cell>
        </row>
        <row r="55">
          <cell r="A55" t="str">
            <v>271  Колбаса Сервелат Левантский ТМ Особый Рецепт, ВЕС. ПОКОМ</v>
          </cell>
          <cell r="D55">
            <v>4.6379999999999999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D56">
            <v>271.50599999999997</v>
          </cell>
        </row>
        <row r="57">
          <cell r="A57" t="str">
            <v>321 Сосиски Сочинки по-баварски с сыром ТМ Стародворье в оболочке  ПОКОМ</v>
          </cell>
          <cell r="D57">
            <v>8.2149999999999999</v>
          </cell>
        </row>
        <row r="58">
          <cell r="A58" t="str">
            <v>326 Сосиски Молочные для завтрака ТМ Особый рецепт в оболочке полиам  ПОКОМ</v>
          </cell>
          <cell r="D58">
            <v>419.37200000000001</v>
          </cell>
        </row>
        <row r="59">
          <cell r="A59" t="str">
            <v>380 Колбаски Балыкбургские с сыром ТМ Баварушка вес  Поком</v>
          </cell>
          <cell r="D59">
            <v>2</v>
          </cell>
        </row>
        <row r="60">
          <cell r="A60" t="str">
            <v>383 Колбаса Сочинка по-европейски с сочной грудиной ТМ Стародворье в оболочке фиброуз в ва  Поком</v>
          </cell>
          <cell r="D60">
            <v>402.70800000000003</v>
          </cell>
        </row>
        <row r="61">
          <cell r="A61" t="str">
            <v>384  Колбаса Сочинка по-фински с сочным окороком ТМ Стародворье в оболочке фиброуз в ва  Поком</v>
          </cell>
          <cell r="D61">
            <v>377.89600000000002</v>
          </cell>
        </row>
        <row r="62">
          <cell r="A62" t="str">
            <v>415 Вареные колбасы Докторская ГОСТ Золоченная в печи Весовые ц/о в/у Стародворье  Поком</v>
          </cell>
          <cell r="D62">
            <v>19.626000000000001</v>
          </cell>
        </row>
        <row r="63">
          <cell r="A63" t="str">
            <v>425 Сосиски «Сочные без свинины» Весовые ТМ «Особый рецепт» 1,3 кг  Поком</v>
          </cell>
          <cell r="D63">
            <v>2.508</v>
          </cell>
        </row>
        <row r="64">
          <cell r="A64" t="str">
            <v>441 Колбаса Стародворье Докторская стародворская Бордо вар п/а вес  Поком</v>
          </cell>
          <cell r="D64">
            <v>16.678000000000001</v>
          </cell>
        </row>
        <row r="65">
          <cell r="A65" t="str">
            <v>445 Сосиски Стародворье Сочинки Молочные п/а вес  Поком</v>
          </cell>
          <cell r="D65">
            <v>26.68</v>
          </cell>
        </row>
        <row r="66">
          <cell r="A66" t="str">
            <v>Логистический Партнер Шт</v>
          </cell>
          <cell r="D66">
            <v>3535</v>
          </cell>
        </row>
        <row r="67">
          <cell r="A67" t="str">
            <v>043  Ветчина Нежная ТМ Особый рецепт, п/а, 0,4кг    ПОКОМ</v>
          </cell>
          <cell r="D67">
            <v>3</v>
          </cell>
        </row>
        <row r="68">
          <cell r="A68" t="str">
            <v>047  Кол Баварская, белков.обол. в термоусад. пакете 0.17 кг, ТМ Стародворье  ПОКОМ</v>
          </cell>
          <cell r="D68">
            <v>12</v>
          </cell>
        </row>
        <row r="69">
          <cell r="A69" t="str">
            <v>058  Колбаса Докторская Особая ТМ Особый рецепт,  0,5кг, ПОКОМ</v>
          </cell>
          <cell r="D69">
            <v>5</v>
          </cell>
        </row>
        <row r="70">
          <cell r="A70" t="str">
            <v>059  Колбаса Докторская по-стародворски  0.5 кг, ПОКОМ</v>
          </cell>
          <cell r="D70">
            <v>2</v>
          </cell>
        </row>
        <row r="71">
          <cell r="A71" t="str">
            <v>062  Колбаса Кракушка пряная с сальцем, 0.3кг в/у п/к, БАВАРУШКА ПОКОМ</v>
          </cell>
          <cell r="D71">
            <v>2</v>
          </cell>
        </row>
        <row r="72">
          <cell r="A72" t="str">
            <v>064  Колбаса Молочная Дугушка, вектор 0,4 кг, ТМ Стародворье  ПОКОМ</v>
          </cell>
          <cell r="D72">
            <v>16</v>
          </cell>
        </row>
        <row r="73">
          <cell r="A73" t="str">
            <v>065  Колбаса Молочная по-стародворски, 0,5кг,ПОКОМ</v>
          </cell>
          <cell r="D73">
            <v>4</v>
          </cell>
        </row>
        <row r="74">
          <cell r="A74" t="str">
            <v>079  Колбаса Сервелат Кремлевский,  0.35 кг, ПОКОМ</v>
          </cell>
          <cell r="D74">
            <v>18</v>
          </cell>
        </row>
        <row r="75">
          <cell r="A75" t="str">
            <v>083  Колбаса Швейцарская 0,17 кг., ШТ., сырокопченая   ПОКОМ</v>
          </cell>
          <cell r="D75">
            <v>49</v>
          </cell>
        </row>
        <row r="76">
          <cell r="A76" t="str">
            <v>096  Сосиски Баварские,  0.42кг,ПОКОМ</v>
          </cell>
          <cell r="D76">
            <v>8</v>
          </cell>
        </row>
        <row r="77">
          <cell r="A77" t="str">
            <v>113  Чипсы сыровяленые из натурального филе, 0,025кг ТМ Ядрена Копоть ПОКОМ</v>
          </cell>
          <cell r="D77">
            <v>8</v>
          </cell>
        </row>
        <row r="78">
          <cell r="A78" t="str">
            <v>115  Колбаса Салями Филейбургская зернистая, в/у 0,35 кг срез, БАВАРУШКА ПОКОМ</v>
          </cell>
          <cell r="D78">
            <v>3</v>
          </cell>
        </row>
        <row r="79">
          <cell r="A79" t="str">
            <v>116  Колбаса Балыкбурская с копченым балыком, в/у 0,35 кг срез, БАВАРУШКА ПОКОМ</v>
          </cell>
          <cell r="D79">
            <v>20</v>
          </cell>
        </row>
        <row r="80">
          <cell r="A80" t="str">
            <v>273  Сосиски Сочинки с сочной грудинкой, МГС 0.4кг,   ПОКОМ</v>
          </cell>
          <cell r="D80">
            <v>401</v>
          </cell>
        </row>
        <row r="81">
          <cell r="A81" t="str">
            <v>301  Сосиски Сочинки по-баварски с сыром,  0.4кг, ТМ Стародворье  ПОКОМ</v>
          </cell>
          <cell r="D81">
            <v>344</v>
          </cell>
        </row>
        <row r="82">
          <cell r="A82" t="str">
            <v>302  Сосиски Сочинки по-баварски,  0.4кг, ТМ Стародворье  ПОКОМ</v>
          </cell>
          <cell r="D82">
            <v>427</v>
          </cell>
        </row>
        <row r="83">
          <cell r="A83" t="str">
            <v>309  Сосиски Сочинки с сыром 0,4 кг ТМ Стародворье  ПОКОМ</v>
          </cell>
          <cell r="D83">
            <v>286</v>
          </cell>
        </row>
        <row r="84">
          <cell r="A84" t="str">
            <v>320  Сосиски Сочинки с сочным окороком 0,4 кг ТМ Стародворье  ПОКОМ</v>
          </cell>
          <cell r="D84">
            <v>591</v>
          </cell>
        </row>
        <row r="85">
          <cell r="A85" t="str">
            <v>323 Колбаса варенокопченая Балыкбургская рубленая ТМ Баварушка срез 0,35 кг   ПОКОМ</v>
          </cell>
          <cell r="D85">
            <v>8</v>
          </cell>
        </row>
        <row r="86">
          <cell r="A86" t="str">
            <v>343 Колбаса Докторская оригинальная ТМ Особый рецепт в оболочке полиамид 0,4 кг.  ПОКОМ</v>
          </cell>
          <cell r="D86">
            <v>16</v>
          </cell>
        </row>
        <row r="87">
          <cell r="A87" t="str">
            <v>352  Сардельки Сочинки с сыром 0,4 кг ТМ Стародворье   ПОКОМ</v>
          </cell>
          <cell r="D87">
            <v>227</v>
          </cell>
        </row>
        <row r="88">
          <cell r="A88" t="str">
            <v>355 Сос Молочные для завтрака ОР полиамид мгс 0,4 кг НД СК  ПОКОМ</v>
          </cell>
          <cell r="D88">
            <v>17</v>
          </cell>
        </row>
        <row r="89">
          <cell r="A89" t="str">
            <v>360 Колбаса варено-копченая  Сервелат Левантский ТМ Особый Рецепт  0,35 кг  ПОКОМ</v>
          </cell>
          <cell r="D89">
            <v>4</v>
          </cell>
        </row>
        <row r="90">
          <cell r="A90" t="str">
            <v>371  Сосиски Сочинки Молочные 0,4 кг ТМ Стародворье  ПОКОМ</v>
          </cell>
          <cell r="D90">
            <v>500</v>
          </cell>
        </row>
        <row r="91">
          <cell r="A91" t="str">
            <v>372  Сосиски Сочинки Сливочные 0,4 кг ТМ Стародворье  ПОКОМ</v>
          </cell>
          <cell r="D91">
            <v>282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D92">
            <v>9</v>
          </cell>
        </row>
        <row r="93">
          <cell r="A93" t="str">
            <v>381  Сардельки Сочинки 0,4кг ТМ Стародворье  ПОКОМ</v>
          </cell>
          <cell r="D93">
            <v>161</v>
          </cell>
        </row>
        <row r="94">
          <cell r="A94" t="str">
            <v>412 Вареные колбасы «Молочная с нежным филе» Фикс.вес 0,4 кг п/а ТМ «Особый рецепт»  Поком</v>
          </cell>
          <cell r="D94">
            <v>7</v>
          </cell>
        </row>
        <row r="95">
          <cell r="A95" t="str">
            <v>413 Вареные колбасы пастеризованн «Стародворская без шпика» Фикс.вес 0,4 п/а ТМ «Стародворье»  Поком</v>
          </cell>
          <cell r="D95">
            <v>7</v>
          </cell>
        </row>
        <row r="96">
          <cell r="A96" t="str">
            <v>414 Вареные колбасы Молочная По-стародворски Фирменная Фикс.вес 0,5 П/а Стародворье  Поком</v>
          </cell>
          <cell r="D96">
            <v>6</v>
          </cell>
        </row>
        <row r="97">
          <cell r="A97" t="str">
            <v>420 Паштеты «Печеночный с морковью ГОСТ» Фикс.вес 0,1 ТМ «Стародворье»  Поком</v>
          </cell>
          <cell r="D97">
            <v>19</v>
          </cell>
        </row>
        <row r="98">
          <cell r="A98" t="str">
            <v>440 Колбаса Стародворье 450г Сочинка с сочным окороком вар  Поком</v>
          </cell>
          <cell r="D98">
            <v>6</v>
          </cell>
        </row>
        <row r="99">
          <cell r="A99" t="str">
            <v>446 Сосиски Баварские с сыром 0,35 кг. ТМ Стародворье в оболочке айпил в модифи газовой среде  Поком</v>
          </cell>
          <cell r="D99">
            <v>24</v>
          </cell>
        </row>
        <row r="100">
          <cell r="A100" t="str">
            <v>456 Колбаса вареная Сочинка ТМ Стародворье в оболочке полиамид 0,45 кг.Мясной продукт.  Поком</v>
          </cell>
          <cell r="D100">
            <v>17</v>
          </cell>
        </row>
        <row r="101">
          <cell r="A101" t="str">
            <v>458 Колбаса Балыкбургская ТМ Баварушка с мраморным балыком в оболочке черева в вакуу 0,11 кг.  Поком</v>
          </cell>
          <cell r="D101">
            <v>14</v>
          </cell>
        </row>
        <row r="102">
          <cell r="A102" t="str">
            <v>460  Сосиски Баварские ТМ Стародворье 0,35 кг ПОКОМ</v>
          </cell>
          <cell r="D102">
            <v>12</v>
          </cell>
        </row>
        <row r="103">
          <cell r="A103" t="str">
            <v>ПОКОМ Логистический Партнер Заморозка</v>
          </cell>
          <cell r="D103">
            <v>16276.2</v>
          </cell>
        </row>
        <row r="104">
          <cell r="A104" t="str">
            <v>Готовые чебупели острые с мясом Горячая штучка 0,3 кг зам  ПОКОМ</v>
          </cell>
          <cell r="D104">
            <v>262</v>
          </cell>
        </row>
        <row r="105">
          <cell r="A105" t="str">
            <v>Готовые чебупели с ветчиной и сыром Горячая штучка 0,3кг зам  ПОКОМ</v>
          </cell>
          <cell r="D105">
            <v>585</v>
          </cell>
        </row>
        <row r="106">
          <cell r="A106" t="str">
            <v>Готовые чебупели сочные с мясом ТМ Горячая штучка  0,3кг зам  ПОКОМ</v>
          </cell>
          <cell r="D106">
            <v>548</v>
          </cell>
        </row>
        <row r="107">
          <cell r="A107" t="str">
            <v>Готовые чебуреки со свининой и говядиной ТМ Горячая штучка ТС Базовый ассортимент 0,36 кг  ПОКОМ</v>
          </cell>
          <cell r="D107">
            <v>222</v>
          </cell>
        </row>
        <row r="108">
          <cell r="A108" t="str">
            <v>Жар-ладушки с клубникой и вишней. Жареные с начинкой.ВЕС  ПОКОМ</v>
          </cell>
          <cell r="D108">
            <v>7.4</v>
          </cell>
        </row>
        <row r="109">
          <cell r="A109" t="str">
            <v>ЖАР-мени ТМ Зареченские ТС Зареченские продукты.   Поком</v>
          </cell>
          <cell r="D109">
            <v>195.5</v>
          </cell>
        </row>
        <row r="110">
          <cell r="A110" t="str">
            <v>Круггетсы с сырным соусом ТМ Горячая штучка 0,25 кг зам  ПОКОМ</v>
          </cell>
          <cell r="D110">
            <v>41</v>
          </cell>
        </row>
        <row r="111">
          <cell r="A111" t="str">
            <v>Круггетсы сочные ТМ Горячая штучка ТС Круггетсы 0,25 кг зам  ПОКОМ</v>
          </cell>
          <cell r="D111">
            <v>306</v>
          </cell>
        </row>
        <row r="112">
          <cell r="A112" t="str">
            <v>Мини-сосиски в тесте "Фрайпики" 1,8кг ВЕС,  ПОКОМ</v>
          </cell>
          <cell r="D112">
            <v>50.6</v>
          </cell>
        </row>
        <row r="113">
          <cell r="A113" t="str">
            <v>Мини-сосиски в тесте "Фрайпики" 3,7кг ВЕС, ТМ Зареченские  ПОКОМ</v>
          </cell>
          <cell r="D113">
            <v>166.4</v>
          </cell>
        </row>
        <row r="114">
          <cell r="A114" t="str">
            <v>Наггетсы из печи 0,25кг ТМ Вязанка ТС Няняггетсы Сливушки замор.  ПОКОМ</v>
          </cell>
          <cell r="D114">
            <v>303</v>
          </cell>
        </row>
        <row r="115">
          <cell r="A115" t="str">
            <v>Наггетсы Нагетосы Сочная курочка в хруст панир со сметаной и зеленью ТМ Горячая штучка 0,25 ПОКОМ</v>
          </cell>
          <cell r="D115">
            <v>375</v>
          </cell>
        </row>
        <row r="116">
          <cell r="A116" t="str">
            <v>Наггетсы Нагетосы Сочная курочка ТМ Горячая штучка 0,25 кг зам  ПОКОМ</v>
          </cell>
          <cell r="D116">
            <v>107</v>
          </cell>
        </row>
        <row r="117">
          <cell r="A117" t="str">
            <v>Наггетсы с индейкой 0,25кг ТМ Вязанка ТС Няняггетсы Сливушки НД2 замор.  ПОКОМ</v>
          </cell>
          <cell r="D117">
            <v>769</v>
          </cell>
        </row>
        <row r="118">
          <cell r="A118" t="str">
            <v>Наггетсы с куриным филе и сыром ТМ Вязанка ТС Из печи Сливушки 0,25 кг.  Поком</v>
          </cell>
          <cell r="D118">
            <v>3</v>
          </cell>
        </row>
        <row r="119">
          <cell r="A119" t="str">
            <v>Наггетсы Хрустящие ТМ Зареченские ТС Зареченские продукты. Поком</v>
          </cell>
          <cell r="D119">
            <v>145</v>
          </cell>
        </row>
        <row r="120">
          <cell r="A120" t="str">
            <v>Пельмени Grandmeni со сливочным маслом Горячая штучка 0,75 кг ПОКОМ</v>
          </cell>
          <cell r="D120">
            <v>135</v>
          </cell>
        </row>
        <row r="121">
          <cell r="A121" t="str">
            <v>Пельмени Бигбули с мясом, Горячая штучка 0,9кг  ПОКОМ</v>
          </cell>
          <cell r="D121">
            <v>452</v>
          </cell>
        </row>
        <row r="122">
          <cell r="A122" t="str">
            <v>Пельмени Бульмени с говядиной и свининой Горячая шт. 0,9 кг  ПОКОМ</v>
          </cell>
          <cell r="D122">
            <v>1136</v>
          </cell>
        </row>
        <row r="123">
          <cell r="A123" t="str">
            <v>Пельмени Бульмени с говядиной и свининой Горячая штучка 0,43  ПОКОМ</v>
          </cell>
          <cell r="D123">
            <v>429</v>
          </cell>
        </row>
        <row r="124">
          <cell r="A124" t="str">
            <v>Пельмени Бульмени с говядиной и свининой Наваристые Горячая штучка ВЕС  ПОКОМ</v>
          </cell>
          <cell r="D124">
            <v>1720</v>
          </cell>
        </row>
        <row r="125">
          <cell r="A125" t="str">
            <v>Пельмени Бульмени со сливочным маслом Горячая штучка 0,9 кг  ПОКОМ</v>
          </cell>
          <cell r="D125">
            <v>2128</v>
          </cell>
        </row>
        <row r="126">
          <cell r="A126" t="str">
            <v>Пельмени Бульмени со сливочным маслом ТМ Горячая шт. 0,43 кг  ПОКОМ</v>
          </cell>
          <cell r="D126">
            <v>398</v>
          </cell>
        </row>
        <row r="127">
          <cell r="A127" t="str">
            <v>Пельмени Мясорубские ТМ Стародворье фоу-пак равиоли 0,7 кг.  Поком</v>
          </cell>
          <cell r="D127">
            <v>652</v>
          </cell>
        </row>
        <row r="128">
          <cell r="A128" t="str">
            <v>Пельмени Отборные из свинины и говядины 0,9 кг ТМ Стародворье ТС Медвежье ушко  ПОКОМ</v>
          </cell>
          <cell r="D128">
            <v>21</v>
          </cell>
        </row>
        <row r="129">
          <cell r="A129" t="str">
            <v>Пельмени Отборные с говядиной 0,9 кг НОВА ТМ Стародворье ТС Медвежье ушко  ПОКОМ</v>
          </cell>
          <cell r="D129">
            <v>57</v>
          </cell>
        </row>
        <row r="130">
          <cell r="A130" t="str">
            <v>Пельмени С говядиной и свининой, ВЕС, ТМ Славница сфера пуговки  ПОКОМ</v>
          </cell>
          <cell r="D130">
            <v>1635</v>
          </cell>
        </row>
        <row r="131">
          <cell r="A131" t="str">
            <v>Пельмени Со свининой и говядиной ТМ Особый рецепт Любимая ложка 1,0 кг  ПОКОМ</v>
          </cell>
          <cell r="D131">
            <v>334</v>
          </cell>
        </row>
        <row r="132">
          <cell r="A132" t="str">
            <v>Сосиски Оригинальные заморож. ТМ Стародворье в вак 0,33 кг  Поком</v>
          </cell>
          <cell r="D132">
            <v>3</v>
          </cell>
        </row>
        <row r="133">
          <cell r="A133" t="str">
            <v>Фрай-пицца с ветчиной и грибами ТМ Зареченские ТС Зареченские продукты.  Поком</v>
          </cell>
          <cell r="D133">
            <v>12</v>
          </cell>
        </row>
        <row r="134">
          <cell r="A134" t="str">
            <v>Хотстеры ТМ Горячая штучка ТС Хотстеры 0,25 кг зам  ПОКОМ</v>
          </cell>
          <cell r="D134">
            <v>423</v>
          </cell>
        </row>
        <row r="135">
          <cell r="A135" t="str">
            <v>Хрустящие крылышки ТМ Зареченские ТС Зареченские продукты.   Поком</v>
          </cell>
          <cell r="D135">
            <v>33.299999999999997</v>
          </cell>
        </row>
        <row r="136">
          <cell r="A136" t="str">
            <v>Чебупай сочное яблоко ТМ Горячая штучка ТС Чебупай 0,2 кг УВС.  зам  ПОКОМ</v>
          </cell>
          <cell r="D136">
            <v>94</v>
          </cell>
        </row>
        <row r="137">
          <cell r="A137" t="str">
            <v>Чебупай спелая вишня ТМ Горячая штучка ТС Чебупай 0,2 кг УВС. зам  ПОКОМ</v>
          </cell>
          <cell r="D137">
            <v>101</v>
          </cell>
        </row>
        <row r="138">
          <cell r="A138" t="str">
            <v>Чебупели с мясом Базовый ассортимент Фикс.вес 0,48 Лоток Горячая штучка ХХЛ  Поком</v>
          </cell>
          <cell r="D138">
            <v>175</v>
          </cell>
        </row>
        <row r="139">
          <cell r="A139" t="str">
            <v>Чебупицца курочка по-итальянски Горячая штучка 0,25 кг зам  ПОКОМ</v>
          </cell>
          <cell r="D139">
            <v>699</v>
          </cell>
        </row>
        <row r="140">
          <cell r="A140" t="str">
            <v>Чебупицца Пепперони ТМ Горячая штучка ТС Чебупицца 0.25кг зам  ПОКОМ</v>
          </cell>
          <cell r="D140">
            <v>593</v>
          </cell>
        </row>
        <row r="141">
          <cell r="A141" t="str">
            <v>Чебуреки сочные ТМ Зареченские ТС Зареченские продукты.  Поком</v>
          </cell>
          <cell r="D141">
            <v>960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48"/>
  <sheetViews>
    <sheetView tabSelected="1" workbookViewId="0">
      <pane ySplit="5" topLeftCell="A14" activePane="bottomLeft" state="frozen"/>
      <selection pane="bottomLeft" activeCell="M2" sqref="M2"/>
    </sheetView>
  </sheetViews>
  <sheetFormatPr defaultColWidth="10.5" defaultRowHeight="11.45" customHeight="1" outlineLevelRow="1" x14ac:dyDescent="0.2"/>
  <cols>
    <col min="1" max="1" width="82" style="1" customWidth="1"/>
    <col min="2" max="2" width="4" style="1" customWidth="1"/>
    <col min="3" max="6" width="6.83203125" style="1" customWidth="1"/>
    <col min="7" max="7" width="4.6640625" style="24" customWidth="1"/>
    <col min="8" max="9" width="5.83203125" style="2" customWidth="1"/>
    <col min="10" max="11" width="7.33203125" style="2" customWidth="1"/>
    <col min="12" max="12" width="1" style="2" customWidth="1"/>
    <col min="13" max="18" width="7.33203125" style="2" customWidth="1"/>
    <col min="19" max="19" width="15.83203125" style="2" customWidth="1"/>
    <col min="20" max="20" width="5" style="2" customWidth="1"/>
    <col min="21" max="21" width="5.6640625" style="2" customWidth="1"/>
    <col min="22" max="24" width="7.1640625" style="2" customWidth="1"/>
    <col min="25" max="25" width="13.6640625" style="2" customWidth="1"/>
    <col min="26" max="27" width="7.1640625" style="2" customWidth="1"/>
    <col min="28" max="28" width="7.1640625" style="24" customWidth="1"/>
    <col min="29" max="29" width="7.1640625" style="25" customWidth="1"/>
    <col min="30" max="30" width="7.1640625" style="2" customWidth="1"/>
    <col min="31" max="31" width="7.1640625" style="25" customWidth="1"/>
    <col min="32" max="32" width="7.1640625" style="2" customWidth="1"/>
    <col min="33" max="16384" width="10.5" style="2"/>
  </cols>
  <sheetData>
    <row r="1" spans="1:32" ht="12.95" customHeight="1" outlineLevel="1" x14ac:dyDescent="0.2">
      <c r="A1" s="3" t="s">
        <v>0</v>
      </c>
      <c r="B1" s="3"/>
      <c r="C1" s="3"/>
    </row>
    <row r="2" spans="1:32" ht="12.95" customHeight="1" outlineLevel="1" thickBot="1" x14ac:dyDescent="0.25">
      <c r="B2" s="3"/>
      <c r="C2" s="3"/>
    </row>
    <row r="3" spans="1:32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53</v>
      </c>
      <c r="H3" s="23" t="s">
        <v>69</v>
      </c>
      <c r="I3" s="23" t="s">
        <v>82</v>
      </c>
      <c r="J3" s="12" t="s">
        <v>54</v>
      </c>
      <c r="K3" s="12" t="s">
        <v>55</v>
      </c>
      <c r="L3" s="13" t="s">
        <v>83</v>
      </c>
      <c r="M3" s="12" t="s">
        <v>56</v>
      </c>
      <c r="N3" s="13" t="s">
        <v>71</v>
      </c>
      <c r="O3" s="31" t="s">
        <v>77</v>
      </c>
      <c r="P3" s="36" t="s">
        <v>79</v>
      </c>
      <c r="Q3" s="37" t="s">
        <v>79</v>
      </c>
      <c r="R3" s="14" t="s">
        <v>78</v>
      </c>
      <c r="S3" s="15"/>
      <c r="T3" s="12" t="s">
        <v>57</v>
      </c>
      <c r="U3" s="12" t="s">
        <v>58</v>
      </c>
      <c r="V3" s="12" t="s">
        <v>56</v>
      </c>
      <c r="W3" s="12" t="s">
        <v>56</v>
      </c>
      <c r="X3" s="12" t="s">
        <v>56</v>
      </c>
      <c r="Y3" s="12" t="s">
        <v>59</v>
      </c>
      <c r="Z3" s="12" t="s">
        <v>60</v>
      </c>
      <c r="AA3" s="12" t="s">
        <v>60</v>
      </c>
      <c r="AB3" s="11"/>
      <c r="AC3" s="16" t="s">
        <v>61</v>
      </c>
      <c r="AD3" s="12" t="s">
        <v>62</v>
      </c>
      <c r="AE3" s="16" t="s">
        <v>61</v>
      </c>
      <c r="AF3" s="12" t="s">
        <v>62</v>
      </c>
    </row>
    <row r="4" spans="1:32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1"/>
      <c r="I4" s="11"/>
      <c r="J4" s="12"/>
      <c r="K4" s="12"/>
      <c r="L4" s="13" t="s">
        <v>84</v>
      </c>
      <c r="M4" s="13" t="s">
        <v>70</v>
      </c>
      <c r="N4" s="17"/>
      <c r="O4" s="32"/>
      <c r="P4" s="38" t="s">
        <v>80</v>
      </c>
      <c r="Q4" s="39" t="s">
        <v>81</v>
      </c>
      <c r="R4" s="14" t="s">
        <v>64</v>
      </c>
      <c r="S4" s="15" t="s">
        <v>65</v>
      </c>
      <c r="T4" s="12"/>
      <c r="U4" s="12"/>
      <c r="V4" s="13" t="s">
        <v>66</v>
      </c>
      <c r="W4" s="13" t="s">
        <v>67</v>
      </c>
      <c r="X4" s="13" t="s">
        <v>63</v>
      </c>
      <c r="Y4" s="12"/>
      <c r="Z4" s="12" t="s">
        <v>80</v>
      </c>
      <c r="AA4" s="12" t="s">
        <v>81</v>
      </c>
      <c r="AB4" s="11"/>
      <c r="AC4" s="16" t="s">
        <v>80</v>
      </c>
      <c r="AD4" s="12"/>
      <c r="AE4" s="16" t="s">
        <v>81</v>
      </c>
      <c r="AF4" s="12"/>
    </row>
    <row r="5" spans="1:32" ht="12" customHeight="1" x14ac:dyDescent="0.2">
      <c r="A5" s="6"/>
      <c r="B5" s="7"/>
      <c r="C5" s="5"/>
      <c r="D5" s="5"/>
      <c r="E5" s="18">
        <f>SUM(E6:E105)</f>
        <v>15944</v>
      </c>
      <c r="F5" s="18">
        <f>SUM(F6:F105)</f>
        <v>18862.5</v>
      </c>
      <c r="G5" s="11"/>
      <c r="H5" s="11"/>
      <c r="I5" s="11"/>
      <c r="J5" s="18">
        <f t="shared" ref="J5:R5" si="0">SUM(J6:J105)</f>
        <v>16276.199999999999</v>
      </c>
      <c r="K5" s="19">
        <f t="shared" si="0"/>
        <v>-332.2</v>
      </c>
      <c r="L5" s="20">
        <f t="shared" si="0"/>
        <v>0</v>
      </c>
      <c r="M5" s="21">
        <f t="shared" si="0"/>
        <v>3188.8000000000006</v>
      </c>
      <c r="N5" s="19">
        <f t="shared" si="0"/>
        <v>24679.960000000006</v>
      </c>
      <c r="O5" s="33">
        <f t="shared" si="0"/>
        <v>25541.52</v>
      </c>
      <c r="P5" s="40">
        <f t="shared" si="0"/>
        <v>15671.519999999999</v>
      </c>
      <c r="Q5" s="41">
        <f>SUM(Q6:Q105)</f>
        <v>9870</v>
      </c>
      <c r="R5" s="21">
        <f t="shared" si="0"/>
        <v>9280</v>
      </c>
      <c r="S5" s="20"/>
      <c r="T5" s="12"/>
      <c r="U5" s="12"/>
      <c r="V5" s="18">
        <f>SUM(V6:V105)</f>
        <v>2508.7200000000003</v>
      </c>
      <c r="W5" s="18">
        <f>SUM(W6:W105)</f>
        <v>2297.4000000000005</v>
      </c>
      <c r="X5" s="18">
        <f>SUM(X6:X105)</f>
        <v>2897.6400000000003</v>
      </c>
      <c r="Y5" s="12"/>
      <c r="Z5" s="18">
        <f>SUM(Z6:Z105)</f>
        <v>11686.704</v>
      </c>
      <c r="AA5" s="18">
        <f>SUM(AA6:AA105)</f>
        <v>7030.5</v>
      </c>
      <c r="AB5" s="11" t="s">
        <v>68</v>
      </c>
      <c r="AC5" s="22">
        <f>SUM(AC6:AC105)</f>
        <v>2312</v>
      </c>
      <c r="AD5" s="18">
        <f>SUM(AD6:AD105)</f>
        <v>11644.76</v>
      </c>
      <c r="AE5" s="22">
        <f>SUM(AE6:AE105)</f>
        <v>1376</v>
      </c>
      <c r="AF5" s="18">
        <f>SUM(AF6:AF105)</f>
        <v>6999.5800000000008</v>
      </c>
    </row>
    <row r="6" spans="1:32" ht="11.1" customHeight="1" x14ac:dyDescent="0.2">
      <c r="A6" s="8" t="s">
        <v>8</v>
      </c>
      <c r="B6" s="8" t="s">
        <v>9</v>
      </c>
      <c r="C6" s="9">
        <v>22</v>
      </c>
      <c r="D6" s="9">
        <v>372</v>
      </c>
      <c r="E6" s="9">
        <v>262</v>
      </c>
      <c r="F6" s="9">
        <v>110</v>
      </c>
      <c r="G6" s="24">
        <f>VLOOKUP(A6,[1]TDSheet!$A$1:$G$65536,7,0)</f>
        <v>0.3</v>
      </c>
      <c r="H6" s="2">
        <f>VLOOKUP(A6,[2]Лист1!$A$1:$G$65536,7,0)</f>
        <v>180</v>
      </c>
      <c r="J6" s="2">
        <f>VLOOKUP(A6,[3]TDSheet!$A$1:$E$65536,4,0)</f>
        <v>262</v>
      </c>
      <c r="K6" s="2">
        <f>E6-J6</f>
        <v>0</v>
      </c>
      <c r="M6" s="2">
        <f>E6/5</f>
        <v>52.4</v>
      </c>
      <c r="N6" s="28">
        <f>11*M6-F6</f>
        <v>466.4</v>
      </c>
      <c r="O6" s="34">
        <v>430</v>
      </c>
      <c r="P6" s="42">
        <f>O6-Q6</f>
        <v>230</v>
      </c>
      <c r="Q6" s="43">
        <v>200</v>
      </c>
      <c r="R6" s="30"/>
      <c r="T6" s="2">
        <f>(F6+O6)/M6</f>
        <v>10.305343511450381</v>
      </c>
      <c r="U6" s="2">
        <f>F6/M6</f>
        <v>2.0992366412213741</v>
      </c>
      <c r="V6" s="2">
        <f>VLOOKUP(A6,[1]TDSheet!$A$1:$S$65536,19,0)</f>
        <v>15.4</v>
      </c>
      <c r="W6" s="2">
        <f>VLOOKUP(A6,[1]TDSheet!$A$1:$T$65536,20,0)</f>
        <v>42.333333333333336</v>
      </c>
      <c r="X6" s="2">
        <f>VLOOKUP(A6,[1]TDSheet!$A$1:$L$65536,12,0)</f>
        <v>46.8</v>
      </c>
      <c r="Z6" s="2">
        <f t="shared" ref="Z6:Z13" si="1">P6*G6</f>
        <v>69</v>
      </c>
      <c r="AA6" s="2">
        <f>Q6*G6</f>
        <v>60</v>
      </c>
      <c r="AB6" s="24">
        <f>VLOOKUP(A6,[1]TDSheet!$A$1:$W$65536,23,0)</f>
        <v>12</v>
      </c>
      <c r="AC6" s="25">
        <v>19</v>
      </c>
      <c r="AD6" s="2">
        <f>AC6*AB6*G6</f>
        <v>68.399999999999991</v>
      </c>
      <c r="AE6" s="25">
        <v>16</v>
      </c>
      <c r="AF6" s="2">
        <f>AE6*AB6*G6</f>
        <v>57.599999999999994</v>
      </c>
    </row>
    <row r="7" spans="1:32" ht="11.1" customHeight="1" x14ac:dyDescent="0.2">
      <c r="A7" s="8" t="s">
        <v>10</v>
      </c>
      <c r="B7" s="8" t="s">
        <v>9</v>
      </c>
      <c r="C7" s="9">
        <v>657</v>
      </c>
      <c r="D7" s="9">
        <v>960</v>
      </c>
      <c r="E7" s="9">
        <v>582</v>
      </c>
      <c r="F7" s="9">
        <v>821</v>
      </c>
      <c r="G7" s="24">
        <f>VLOOKUP(A7,[1]TDSheet!$A$1:$G$65536,7,0)</f>
        <v>0.3</v>
      </c>
      <c r="H7" s="2">
        <f>VLOOKUP(A7,[2]Лист1!$A$1:$G$65536,7,0)</f>
        <v>180</v>
      </c>
      <c r="J7" s="2">
        <f>VLOOKUP(A7,[3]TDSheet!$A$1:$E$65536,4,0)</f>
        <v>585</v>
      </c>
      <c r="K7" s="2">
        <f t="shared" ref="K7:K48" si="2">E7-J7</f>
        <v>-3</v>
      </c>
      <c r="M7" s="2">
        <f t="shared" ref="M7:M48" si="3">E7/5</f>
        <v>116.4</v>
      </c>
      <c r="N7" s="28">
        <f>14*M7-F7</f>
        <v>808.60000000000014</v>
      </c>
      <c r="O7" s="34">
        <v>750</v>
      </c>
      <c r="P7" s="42">
        <f t="shared" ref="P7:P48" si="4">O7-Q7</f>
        <v>450</v>
      </c>
      <c r="Q7" s="43">
        <v>300</v>
      </c>
      <c r="R7" s="30"/>
      <c r="T7" s="2">
        <f t="shared" ref="T7:T48" si="5">(F7+O7)/M7</f>
        <v>13.496563573883162</v>
      </c>
      <c r="U7" s="2">
        <f t="shared" ref="U7:U48" si="6">F7/M7</f>
        <v>7.0532646048109964</v>
      </c>
      <c r="V7" s="2">
        <f>VLOOKUP(A7,[1]TDSheet!$A$1:$S$65536,19,0)</f>
        <v>115.4</v>
      </c>
      <c r="W7" s="2">
        <f>VLOOKUP(A7,[1]TDSheet!$A$1:$T$65536,20,0)</f>
        <v>73.666666666666671</v>
      </c>
      <c r="X7" s="2">
        <f>VLOOKUP(A7,[1]TDSheet!$A$1:$L$65536,12,0)</f>
        <v>116.8</v>
      </c>
      <c r="Z7" s="2">
        <f t="shared" si="1"/>
        <v>135</v>
      </c>
      <c r="AA7" s="2">
        <f t="shared" ref="AA7:AA48" si="7">Q7*G7</f>
        <v>90</v>
      </c>
      <c r="AB7" s="24">
        <f>VLOOKUP(A7,[1]TDSheet!$A$1:$W$65536,23,0)</f>
        <v>12</v>
      </c>
      <c r="AC7" s="25">
        <v>37</v>
      </c>
      <c r="AD7" s="2">
        <f t="shared" ref="AD7:AD48" si="8">AC7*AB7*G7</f>
        <v>133.19999999999999</v>
      </c>
      <c r="AE7" s="25">
        <v>25</v>
      </c>
      <c r="AF7" s="2">
        <f t="shared" ref="AF7:AF48" si="9">AE7*AB7*G7</f>
        <v>90</v>
      </c>
    </row>
    <row r="8" spans="1:32" ht="11.1" customHeight="1" x14ac:dyDescent="0.2">
      <c r="A8" s="8" t="s">
        <v>11</v>
      </c>
      <c r="B8" s="8" t="s">
        <v>9</v>
      </c>
      <c r="C8" s="9">
        <v>523</v>
      </c>
      <c r="D8" s="9">
        <v>1056</v>
      </c>
      <c r="E8" s="9">
        <v>549</v>
      </c>
      <c r="F8" s="9">
        <v>777</v>
      </c>
      <c r="G8" s="24">
        <f>VLOOKUP(A8,[1]TDSheet!$A$1:$G$65536,7,0)</f>
        <v>0.3</v>
      </c>
      <c r="H8" s="2">
        <f>VLOOKUP(A8,[2]Лист1!$A$1:$G$65536,7,0)</f>
        <v>180</v>
      </c>
      <c r="J8" s="2">
        <f>VLOOKUP(A8,[3]TDSheet!$A$1:$E$65536,4,0)</f>
        <v>548</v>
      </c>
      <c r="K8" s="2">
        <f t="shared" si="2"/>
        <v>1</v>
      </c>
      <c r="M8" s="2">
        <f t="shared" si="3"/>
        <v>109.8</v>
      </c>
      <c r="N8" s="28">
        <f>14*M8-F8</f>
        <v>760.2</v>
      </c>
      <c r="O8" s="34">
        <v>700</v>
      </c>
      <c r="P8" s="42">
        <f t="shared" si="4"/>
        <v>400</v>
      </c>
      <c r="Q8" s="43">
        <v>300</v>
      </c>
      <c r="R8" s="30"/>
      <c r="T8" s="2">
        <f t="shared" si="5"/>
        <v>13.451730418943534</v>
      </c>
      <c r="U8" s="2">
        <f t="shared" si="6"/>
        <v>7.0765027322404377</v>
      </c>
      <c r="V8" s="2">
        <f>VLOOKUP(A8,[1]TDSheet!$A$1:$S$65536,19,0)</f>
        <v>109.6</v>
      </c>
      <c r="W8" s="2">
        <f>VLOOKUP(A8,[1]TDSheet!$A$1:$T$65536,20,0)</f>
        <v>73.333333333333329</v>
      </c>
      <c r="X8" s="2">
        <f>VLOOKUP(A8,[1]TDSheet!$A$1:$L$65536,12,0)</f>
        <v>132.19999999999999</v>
      </c>
      <c r="Z8" s="2">
        <f t="shared" si="1"/>
        <v>120</v>
      </c>
      <c r="AA8" s="2">
        <f t="shared" si="7"/>
        <v>90</v>
      </c>
      <c r="AB8" s="24">
        <f>VLOOKUP(A8,[1]TDSheet!$A$1:$W$65536,23,0)</f>
        <v>12</v>
      </c>
      <c r="AC8" s="25">
        <v>33</v>
      </c>
      <c r="AD8" s="2">
        <f t="shared" si="8"/>
        <v>118.8</v>
      </c>
      <c r="AE8" s="25">
        <v>25</v>
      </c>
      <c r="AF8" s="2">
        <f t="shared" si="9"/>
        <v>90</v>
      </c>
    </row>
    <row r="9" spans="1:32" ht="21.95" customHeight="1" x14ac:dyDescent="0.2">
      <c r="A9" s="8" t="s">
        <v>12</v>
      </c>
      <c r="B9" s="8" t="s">
        <v>9</v>
      </c>
      <c r="C9" s="9">
        <v>136</v>
      </c>
      <c r="D9" s="9">
        <v>394</v>
      </c>
      <c r="E9" s="9">
        <v>225</v>
      </c>
      <c r="F9" s="9">
        <v>237</v>
      </c>
      <c r="G9" s="24">
        <f>VLOOKUP(A9,[1]TDSheet!$A$1:$G$65536,7,0)</f>
        <v>0.36</v>
      </c>
      <c r="H9" s="2">
        <f>VLOOKUP(A9,[2]Лист1!$A$1:$G$65536,7,0)</f>
        <v>180</v>
      </c>
      <c r="J9" s="2">
        <f>VLOOKUP(A9,[3]TDSheet!$A$1:$E$65536,4,0)</f>
        <v>222</v>
      </c>
      <c r="K9" s="2">
        <f t="shared" si="2"/>
        <v>3</v>
      </c>
      <c r="M9" s="2">
        <f t="shared" si="3"/>
        <v>45</v>
      </c>
      <c r="N9" s="28">
        <f>14*M9-F9</f>
        <v>393</v>
      </c>
      <c r="O9" s="34">
        <v>370</v>
      </c>
      <c r="P9" s="42">
        <f t="shared" si="4"/>
        <v>270</v>
      </c>
      <c r="Q9" s="43">
        <v>100</v>
      </c>
      <c r="R9" s="30"/>
      <c r="T9" s="2">
        <f t="shared" si="5"/>
        <v>13.488888888888889</v>
      </c>
      <c r="U9" s="2">
        <f t="shared" si="6"/>
        <v>5.2666666666666666</v>
      </c>
      <c r="V9" s="2">
        <f>VLOOKUP(A9,[1]TDSheet!$A$1:$S$65536,19,0)</f>
        <v>31.2</v>
      </c>
      <c r="W9" s="2">
        <f>VLOOKUP(A9,[1]TDSheet!$A$1:$T$65536,20,0)</f>
        <v>31</v>
      </c>
      <c r="X9" s="2">
        <f>VLOOKUP(A9,[1]TDSheet!$A$1:$L$65536,12,0)</f>
        <v>44.4</v>
      </c>
      <c r="Z9" s="2">
        <f t="shared" si="1"/>
        <v>97.2</v>
      </c>
      <c r="AA9" s="2">
        <f t="shared" si="7"/>
        <v>36</v>
      </c>
      <c r="AB9" s="24">
        <f>VLOOKUP(A9,[1]TDSheet!$A$1:$W$65536,23,0)</f>
        <v>10</v>
      </c>
      <c r="AC9" s="25">
        <v>27</v>
      </c>
      <c r="AD9" s="2">
        <f t="shared" si="8"/>
        <v>97.2</v>
      </c>
      <c r="AE9" s="25">
        <v>10</v>
      </c>
      <c r="AF9" s="2">
        <f t="shared" si="9"/>
        <v>36</v>
      </c>
    </row>
    <row r="10" spans="1:32" ht="11.1" customHeight="1" x14ac:dyDescent="0.2">
      <c r="A10" s="8" t="s">
        <v>13</v>
      </c>
      <c r="B10" s="8" t="s">
        <v>14</v>
      </c>
      <c r="C10" s="9">
        <v>37</v>
      </c>
      <c r="D10" s="9"/>
      <c r="E10" s="9">
        <v>7.4</v>
      </c>
      <c r="F10" s="9">
        <v>29.6</v>
      </c>
      <c r="G10" s="24">
        <f>VLOOKUP(A10,[1]TDSheet!$A$1:$G$65536,7,0)</f>
        <v>1</v>
      </c>
      <c r="H10" s="2">
        <f>VLOOKUP(A10,[2]Лист1!$A$1:$G$65536,7,0)</f>
        <v>180</v>
      </c>
      <c r="J10" s="2">
        <f>VLOOKUP(A10,[3]TDSheet!$A$1:$E$65536,4,0)</f>
        <v>7.4</v>
      </c>
      <c r="K10" s="2">
        <f t="shared" si="2"/>
        <v>0</v>
      </c>
      <c r="M10" s="2">
        <f t="shared" si="3"/>
        <v>1.48</v>
      </c>
      <c r="N10" s="28"/>
      <c r="O10" s="34">
        <f t="shared" ref="O10:O47" si="10">N10</f>
        <v>0</v>
      </c>
      <c r="P10" s="42">
        <f t="shared" si="4"/>
        <v>0</v>
      </c>
      <c r="Q10" s="43"/>
      <c r="R10" s="30"/>
      <c r="T10" s="2">
        <f t="shared" si="5"/>
        <v>20</v>
      </c>
      <c r="U10" s="2">
        <f t="shared" si="6"/>
        <v>20</v>
      </c>
      <c r="V10" s="2">
        <f>VLOOKUP(A10,[1]TDSheet!$A$1:$S$65536,19,0)</f>
        <v>0.74</v>
      </c>
      <c r="W10" s="2">
        <f>VLOOKUP(A10,[1]TDSheet!$A$1:$T$65536,20,0)</f>
        <v>0</v>
      </c>
      <c r="X10" s="2">
        <f>VLOOKUP(A10,[1]TDSheet!$A$1:$L$65536,12,0)</f>
        <v>0</v>
      </c>
      <c r="Y10" s="26" t="str">
        <f>VLOOKUP(A10,[1]TDSheet!$A$1:$U$65536,21,0)</f>
        <v>нужно увеличить продажи</v>
      </c>
      <c r="Z10" s="2">
        <f t="shared" si="1"/>
        <v>0</v>
      </c>
      <c r="AA10" s="2">
        <f t="shared" si="7"/>
        <v>0</v>
      </c>
      <c r="AB10" s="24">
        <f>VLOOKUP(A10,[1]TDSheet!$A$1:$W$65536,23,0)</f>
        <v>3.7</v>
      </c>
      <c r="AC10" s="25">
        <f t="shared" ref="AC10:AC39" si="11">P10/AB10</f>
        <v>0</v>
      </c>
      <c r="AD10" s="2">
        <f t="shared" si="8"/>
        <v>0</v>
      </c>
      <c r="AE10" s="25">
        <f t="shared" ref="AE10:AE41" si="12">Q10/AB10</f>
        <v>0</v>
      </c>
      <c r="AF10" s="2">
        <f t="shared" si="9"/>
        <v>0</v>
      </c>
    </row>
    <row r="11" spans="1:32" ht="11.1" customHeight="1" x14ac:dyDescent="0.2">
      <c r="A11" s="8" t="s">
        <v>15</v>
      </c>
      <c r="B11" s="8" t="s">
        <v>14</v>
      </c>
      <c r="C11" s="9">
        <v>314.5</v>
      </c>
      <c r="D11" s="9">
        <v>253</v>
      </c>
      <c r="E11" s="9">
        <v>195.5</v>
      </c>
      <c r="F11" s="9">
        <v>331</v>
      </c>
      <c r="G11" s="24">
        <f>VLOOKUP(A11,[1]TDSheet!$A$1:$G$65536,7,0)</f>
        <v>1</v>
      </c>
      <c r="H11" s="2">
        <f>VLOOKUP(A11,[2]Лист1!$A$1:$G$65536,7,0)</f>
        <v>180</v>
      </c>
      <c r="J11" s="2">
        <f>VLOOKUP(A11,[3]TDSheet!$A$1:$E$65536,4,0)</f>
        <v>195.5</v>
      </c>
      <c r="K11" s="2">
        <f t="shared" si="2"/>
        <v>0</v>
      </c>
      <c r="M11" s="2">
        <f t="shared" si="3"/>
        <v>39.1</v>
      </c>
      <c r="N11" s="28">
        <f>14*M11-F11</f>
        <v>216.39999999999998</v>
      </c>
      <c r="O11" s="34">
        <v>180</v>
      </c>
      <c r="P11" s="42">
        <f t="shared" si="4"/>
        <v>100</v>
      </c>
      <c r="Q11" s="43">
        <v>80</v>
      </c>
      <c r="R11" s="30"/>
      <c r="T11" s="2">
        <f t="shared" si="5"/>
        <v>13.069053708439897</v>
      </c>
      <c r="U11" s="2">
        <f t="shared" si="6"/>
        <v>8.4654731457800505</v>
      </c>
      <c r="V11" s="2">
        <f>VLOOKUP(A11,[1]TDSheet!$A$1:$S$65536,19,0)</f>
        <v>44</v>
      </c>
      <c r="W11" s="2">
        <f>VLOOKUP(A11,[1]TDSheet!$A$1:$T$65536,20,0)</f>
        <v>16.333333333333332</v>
      </c>
      <c r="X11" s="2">
        <f>VLOOKUP(A11,[1]TDSheet!$A$1:$L$65536,12,0)</f>
        <v>37.200000000000003</v>
      </c>
      <c r="Z11" s="2">
        <f t="shared" si="1"/>
        <v>100</v>
      </c>
      <c r="AA11" s="2">
        <f t="shared" si="7"/>
        <v>80</v>
      </c>
      <c r="AB11" s="24">
        <f>VLOOKUP(A11,[1]TDSheet!$A$1:$W$65536,23,0)</f>
        <v>5.5</v>
      </c>
      <c r="AC11" s="25">
        <v>18</v>
      </c>
      <c r="AD11" s="2">
        <f t="shared" si="8"/>
        <v>99</v>
      </c>
      <c r="AE11" s="25">
        <v>14</v>
      </c>
      <c r="AF11" s="2">
        <f t="shared" si="9"/>
        <v>77</v>
      </c>
    </row>
    <row r="12" spans="1:32" ht="11.1" customHeight="1" x14ac:dyDescent="0.2">
      <c r="A12" s="8" t="s">
        <v>16</v>
      </c>
      <c r="B12" s="8" t="s">
        <v>9</v>
      </c>
      <c r="C12" s="10"/>
      <c r="D12" s="9">
        <v>216</v>
      </c>
      <c r="E12" s="9">
        <v>41</v>
      </c>
      <c r="F12" s="9">
        <v>175</v>
      </c>
      <c r="G12" s="24">
        <f>VLOOKUP(A12,[1]TDSheet!$A$1:$G$65536,7,0)</f>
        <v>0.25</v>
      </c>
      <c r="H12" s="2">
        <f>VLOOKUP(A12,[2]Лист1!$A$1:$G$65536,7,0)</f>
        <v>180</v>
      </c>
      <c r="J12" s="2">
        <f>VLOOKUP(A12,[3]TDSheet!$A$1:$E$65536,4,0)</f>
        <v>41</v>
      </c>
      <c r="K12" s="2">
        <f t="shared" si="2"/>
        <v>0</v>
      </c>
      <c r="M12" s="2">
        <f t="shared" si="3"/>
        <v>8.1999999999999993</v>
      </c>
      <c r="N12" s="28"/>
      <c r="O12" s="34">
        <f t="shared" si="10"/>
        <v>0</v>
      </c>
      <c r="P12" s="42">
        <f t="shared" si="4"/>
        <v>0</v>
      </c>
      <c r="Q12" s="43"/>
      <c r="R12" s="30"/>
      <c r="T12" s="2">
        <f t="shared" si="5"/>
        <v>21.341463414634148</v>
      </c>
      <c r="U12" s="2">
        <f t="shared" si="6"/>
        <v>21.341463414634148</v>
      </c>
      <c r="V12" s="2">
        <f>VLOOKUP(A12,[1]TDSheet!$A$1:$S$65536,19,0)</f>
        <v>3.6</v>
      </c>
      <c r="W12" s="2">
        <f>VLOOKUP(A12,[1]TDSheet!$A$1:$T$65536,20,0)</f>
        <v>14.333333333333334</v>
      </c>
      <c r="X12" s="2">
        <f>VLOOKUP(A12,[1]TDSheet!$A$1:$L$65536,12,0)</f>
        <v>27.4</v>
      </c>
      <c r="Z12" s="2">
        <f t="shared" si="1"/>
        <v>0</v>
      </c>
      <c r="AA12" s="2">
        <f t="shared" si="7"/>
        <v>0</v>
      </c>
      <c r="AB12" s="24">
        <f>VLOOKUP(A12,[1]TDSheet!$A$1:$W$65536,23,0)</f>
        <v>12</v>
      </c>
      <c r="AC12" s="25">
        <f t="shared" si="11"/>
        <v>0</v>
      </c>
      <c r="AD12" s="2">
        <f t="shared" si="8"/>
        <v>0</v>
      </c>
      <c r="AE12" s="25">
        <f t="shared" si="12"/>
        <v>0</v>
      </c>
      <c r="AF12" s="2">
        <f t="shared" si="9"/>
        <v>0</v>
      </c>
    </row>
    <row r="13" spans="1:32" ht="11.1" customHeight="1" x14ac:dyDescent="0.2">
      <c r="A13" s="8" t="s">
        <v>17</v>
      </c>
      <c r="B13" s="8" t="s">
        <v>14</v>
      </c>
      <c r="C13" s="9">
        <v>39</v>
      </c>
      <c r="D13" s="9"/>
      <c r="E13" s="9"/>
      <c r="F13" s="9">
        <v>39</v>
      </c>
      <c r="G13" s="24">
        <f>VLOOKUP(A13,[1]TDSheet!$A$1:$G$65536,7,0)</f>
        <v>1</v>
      </c>
      <c r="H13" s="2">
        <v>180</v>
      </c>
      <c r="K13" s="2">
        <f t="shared" si="2"/>
        <v>0</v>
      </c>
      <c r="M13" s="2">
        <f t="shared" si="3"/>
        <v>0</v>
      </c>
      <c r="N13" s="28"/>
      <c r="O13" s="34">
        <f t="shared" si="10"/>
        <v>0</v>
      </c>
      <c r="P13" s="42">
        <f t="shared" si="4"/>
        <v>0</v>
      </c>
      <c r="Q13" s="43"/>
      <c r="R13" s="30"/>
      <c r="T13" s="2" t="e">
        <f t="shared" si="5"/>
        <v>#DIV/0!</v>
      </c>
      <c r="U13" s="2" t="e">
        <f t="shared" si="6"/>
        <v>#DIV/0!</v>
      </c>
      <c r="V13" s="2">
        <f>VLOOKUP(A13,[1]TDSheet!$A$1:$S$65536,19,0)</f>
        <v>0</v>
      </c>
      <c r="W13" s="2">
        <f>VLOOKUP(A13,[1]TDSheet!$A$1:$T$65536,20,0)</f>
        <v>0</v>
      </c>
      <c r="X13" s="2">
        <f>VLOOKUP(A13,[1]TDSheet!$A$1:$L$65536,12,0)</f>
        <v>0</v>
      </c>
      <c r="Y13" s="26" t="str">
        <f>VLOOKUP(A13,[1]TDSheet!$A$1:$U$65536,21,0)</f>
        <v>нужно увеличить продажи</v>
      </c>
      <c r="Z13" s="2">
        <f t="shared" si="1"/>
        <v>0</v>
      </c>
      <c r="AA13" s="2">
        <f t="shared" si="7"/>
        <v>0</v>
      </c>
      <c r="AB13" s="24">
        <f>VLOOKUP(A13,[1]TDSheet!$A$1:$W$65536,23,0)</f>
        <v>3</v>
      </c>
      <c r="AC13" s="25">
        <f t="shared" si="11"/>
        <v>0</v>
      </c>
      <c r="AD13" s="2">
        <f t="shared" si="8"/>
        <v>0</v>
      </c>
      <c r="AE13" s="25">
        <f t="shared" si="12"/>
        <v>0</v>
      </c>
      <c r="AF13" s="2">
        <f t="shared" si="9"/>
        <v>0</v>
      </c>
    </row>
    <row r="14" spans="1:32" ht="11.1" customHeight="1" x14ac:dyDescent="0.2">
      <c r="A14" s="8" t="s">
        <v>18</v>
      </c>
      <c r="B14" s="8" t="s">
        <v>9</v>
      </c>
      <c r="C14" s="9">
        <v>246</v>
      </c>
      <c r="D14" s="9">
        <v>372</v>
      </c>
      <c r="E14" s="9">
        <v>297</v>
      </c>
      <c r="F14" s="9">
        <v>212</v>
      </c>
      <c r="G14" s="24">
        <f>VLOOKUP(A14,[1]TDSheet!$A$1:$G$65536,7,0)</f>
        <v>0.25</v>
      </c>
      <c r="H14" s="2">
        <f>VLOOKUP(A14,[2]Лист1!$A$1:$G$65536,7,0)</f>
        <v>180</v>
      </c>
      <c r="J14" s="2">
        <f>VLOOKUP(A14,[3]TDSheet!$A$1:$E$65536,4,0)</f>
        <v>306</v>
      </c>
      <c r="K14" s="2">
        <f t="shared" si="2"/>
        <v>-9</v>
      </c>
      <c r="M14" s="2">
        <f t="shared" si="3"/>
        <v>59.4</v>
      </c>
      <c r="N14" s="28">
        <f>13*M14-F14</f>
        <v>560.19999999999993</v>
      </c>
      <c r="O14" s="34">
        <v>530</v>
      </c>
      <c r="P14" s="42">
        <f t="shared" si="4"/>
        <v>330</v>
      </c>
      <c r="Q14" s="43">
        <v>200</v>
      </c>
      <c r="R14" s="30"/>
      <c r="T14" s="2">
        <f t="shared" si="5"/>
        <v>12.491582491582491</v>
      </c>
      <c r="U14" s="2">
        <f t="shared" si="6"/>
        <v>3.5690235690235692</v>
      </c>
      <c r="V14" s="2">
        <f>VLOOKUP(A14,[1]TDSheet!$A$1:$S$65536,19,0)</f>
        <v>55.6</v>
      </c>
      <c r="W14" s="2">
        <f>VLOOKUP(A14,[1]TDSheet!$A$1:$T$65536,20,0)</f>
        <v>41.666666666666664</v>
      </c>
      <c r="X14" s="2">
        <f>VLOOKUP(A14,[1]TDSheet!$A$1:$L$65536,12,0)</f>
        <v>42.2</v>
      </c>
      <c r="Z14" s="2">
        <f>P14*G14</f>
        <v>82.5</v>
      </c>
      <c r="AA14" s="2">
        <f t="shared" si="7"/>
        <v>50</v>
      </c>
      <c r="AB14" s="24">
        <f>VLOOKUP(A14,[1]TDSheet!$A$1:$W$65536,23,0)</f>
        <v>12</v>
      </c>
      <c r="AC14" s="25">
        <v>27</v>
      </c>
      <c r="AD14" s="2">
        <f t="shared" si="8"/>
        <v>81</v>
      </c>
      <c r="AE14" s="25">
        <v>16</v>
      </c>
      <c r="AF14" s="2">
        <f t="shared" si="9"/>
        <v>48</v>
      </c>
    </row>
    <row r="15" spans="1:32" ht="21.95" customHeight="1" x14ac:dyDescent="0.2">
      <c r="A15" s="8" t="s">
        <v>19</v>
      </c>
      <c r="B15" s="8" t="s">
        <v>14</v>
      </c>
      <c r="C15" s="9">
        <v>21</v>
      </c>
      <c r="D15" s="9"/>
      <c r="E15" s="9"/>
      <c r="F15" s="9">
        <v>21</v>
      </c>
      <c r="G15" s="24">
        <f>VLOOKUP(A15,[1]TDSheet!$A$1:$G$65536,7,0)</f>
        <v>1</v>
      </c>
      <c r="H15" s="2">
        <v>180</v>
      </c>
      <c r="K15" s="2">
        <f t="shared" si="2"/>
        <v>0</v>
      </c>
      <c r="M15" s="2">
        <f t="shared" si="3"/>
        <v>0</v>
      </c>
      <c r="N15" s="28"/>
      <c r="O15" s="34">
        <f t="shared" si="10"/>
        <v>0</v>
      </c>
      <c r="P15" s="42">
        <f t="shared" si="4"/>
        <v>0</v>
      </c>
      <c r="Q15" s="43"/>
      <c r="R15" s="30"/>
      <c r="T15" s="2" t="e">
        <f t="shared" si="5"/>
        <v>#DIV/0!</v>
      </c>
      <c r="U15" s="2" t="e">
        <f t="shared" si="6"/>
        <v>#DIV/0!</v>
      </c>
      <c r="V15" s="2">
        <f>VLOOKUP(A15,[1]TDSheet!$A$1:$S$65536,19,0)</f>
        <v>0</v>
      </c>
      <c r="W15" s="2">
        <f>VLOOKUP(A15,[1]TDSheet!$A$1:$T$65536,20,0)</f>
        <v>0</v>
      </c>
      <c r="X15" s="2">
        <f>VLOOKUP(A15,[1]TDSheet!$A$1:$L$65536,12,0)</f>
        <v>0</v>
      </c>
      <c r="Y15" s="26" t="str">
        <f>VLOOKUP(A15,[1]TDSheet!$A$1:$U$65536,21,0)</f>
        <v>нужно увеличить продажи</v>
      </c>
      <c r="Z15" s="2">
        <f t="shared" ref="Z15:Z48" si="13">P15*G15</f>
        <v>0</v>
      </c>
      <c r="AA15" s="2">
        <f t="shared" si="7"/>
        <v>0</v>
      </c>
      <c r="AB15" s="24">
        <f>VLOOKUP(A15,[1]TDSheet!$A$1:$W$65536,23,0)</f>
        <v>3</v>
      </c>
      <c r="AC15" s="25">
        <f t="shared" si="11"/>
        <v>0</v>
      </c>
      <c r="AD15" s="2">
        <f t="shared" si="8"/>
        <v>0</v>
      </c>
      <c r="AE15" s="25">
        <f t="shared" si="12"/>
        <v>0</v>
      </c>
      <c r="AF15" s="2">
        <f t="shared" si="9"/>
        <v>0</v>
      </c>
    </row>
    <row r="16" spans="1:32" ht="11.1" customHeight="1" x14ac:dyDescent="0.2">
      <c r="A16" s="8" t="s">
        <v>20</v>
      </c>
      <c r="B16" s="8" t="s">
        <v>14</v>
      </c>
      <c r="C16" s="9">
        <v>88.2</v>
      </c>
      <c r="D16" s="9"/>
      <c r="E16" s="9">
        <v>46.8</v>
      </c>
      <c r="F16" s="9">
        <v>1.8</v>
      </c>
      <c r="G16" s="24">
        <v>0</v>
      </c>
      <c r="H16" s="2">
        <f>VLOOKUP(A16,[2]Лист1!$A$1:$G$65536,7,0)</f>
        <v>180</v>
      </c>
      <c r="J16" s="2">
        <f>VLOOKUP(A16,[3]TDSheet!$A$1:$E$65536,4,0)</f>
        <v>50.6</v>
      </c>
      <c r="K16" s="2">
        <f t="shared" si="2"/>
        <v>-3.8000000000000043</v>
      </c>
      <c r="M16" s="2">
        <f t="shared" si="3"/>
        <v>9.36</v>
      </c>
      <c r="N16" s="28"/>
      <c r="O16" s="34">
        <f t="shared" si="10"/>
        <v>0</v>
      </c>
      <c r="P16" s="42">
        <f t="shared" si="4"/>
        <v>0</v>
      </c>
      <c r="Q16" s="43"/>
      <c r="R16" s="30"/>
      <c r="T16" s="2">
        <f t="shared" si="5"/>
        <v>0.19230769230769232</v>
      </c>
      <c r="U16" s="2">
        <f t="shared" si="6"/>
        <v>0.19230769230769232</v>
      </c>
      <c r="V16" s="2">
        <f>VLOOKUP(A16,[1]TDSheet!$A$1:$S$65536,19,0)</f>
        <v>2.16</v>
      </c>
      <c r="W16" s="2">
        <f>VLOOKUP(A16,[1]TDSheet!$A$1:$T$65536,20,0)</f>
        <v>0.6</v>
      </c>
      <c r="X16" s="2">
        <f>VLOOKUP(A16,[1]TDSheet!$A$1:$L$65536,12,0)</f>
        <v>16.559999999999999</v>
      </c>
      <c r="Z16" s="2">
        <f t="shared" si="13"/>
        <v>0</v>
      </c>
      <c r="AA16" s="2">
        <f t="shared" si="7"/>
        <v>0</v>
      </c>
      <c r="AB16" s="24">
        <v>0</v>
      </c>
      <c r="AC16" s="25">
        <v>0</v>
      </c>
      <c r="AD16" s="2">
        <f t="shared" si="8"/>
        <v>0</v>
      </c>
      <c r="AE16" s="25">
        <v>0</v>
      </c>
      <c r="AF16" s="2">
        <f t="shared" si="9"/>
        <v>0</v>
      </c>
    </row>
    <row r="17" spans="1:32" ht="11.1" customHeight="1" x14ac:dyDescent="0.2">
      <c r="A17" s="8" t="s">
        <v>21</v>
      </c>
      <c r="B17" s="8" t="s">
        <v>14</v>
      </c>
      <c r="C17" s="10"/>
      <c r="D17" s="9">
        <v>303.39999999999998</v>
      </c>
      <c r="E17" s="9">
        <v>166.4</v>
      </c>
      <c r="F17" s="9">
        <v>137</v>
      </c>
      <c r="G17" s="24">
        <f>VLOOKUP(A17,[1]TDSheet!$A$1:$G$65536,7,0)</f>
        <v>1</v>
      </c>
      <c r="H17" s="2">
        <f>VLOOKUP(A17,[2]Лист1!$A$1:$G$65536,7,0)</f>
        <v>180</v>
      </c>
      <c r="J17" s="2">
        <f>VLOOKUP(A17,[3]TDSheet!$A$1:$E$65536,4,0)</f>
        <v>166.4</v>
      </c>
      <c r="K17" s="2">
        <f t="shared" si="2"/>
        <v>0</v>
      </c>
      <c r="M17" s="2">
        <f t="shared" si="3"/>
        <v>33.28</v>
      </c>
      <c r="N17" s="28">
        <f>13*M17-F17</f>
        <v>295.64</v>
      </c>
      <c r="O17" s="34">
        <v>280</v>
      </c>
      <c r="P17" s="42">
        <f t="shared" si="4"/>
        <v>180</v>
      </c>
      <c r="Q17" s="43">
        <v>100</v>
      </c>
      <c r="R17" s="30"/>
      <c r="T17" s="2">
        <f t="shared" si="5"/>
        <v>12.530048076923077</v>
      </c>
      <c r="U17" s="2">
        <f t="shared" si="6"/>
        <v>4.1165865384615383</v>
      </c>
      <c r="V17" s="2">
        <f>VLOOKUP(A17,[1]TDSheet!$A$1:$S$65536,19,0)</f>
        <v>15.559999999999999</v>
      </c>
      <c r="W17" s="2">
        <f>VLOOKUP(A17,[1]TDSheet!$A$1:$T$65536,20,0)</f>
        <v>30.866666666666664</v>
      </c>
      <c r="X17" s="2">
        <f>VLOOKUP(A17,[1]TDSheet!$A$1:$L$65536,12,0)</f>
        <v>13.319999999999999</v>
      </c>
      <c r="Z17" s="2">
        <f t="shared" si="13"/>
        <v>180</v>
      </c>
      <c r="AA17" s="2">
        <f t="shared" si="7"/>
        <v>100</v>
      </c>
      <c r="AB17" s="24">
        <f>VLOOKUP(A17,[1]TDSheet!$A$1:$W$65536,23,0)</f>
        <v>3.7</v>
      </c>
      <c r="AC17" s="25">
        <v>48</v>
      </c>
      <c r="AD17" s="2">
        <f t="shared" si="8"/>
        <v>177.60000000000002</v>
      </c>
      <c r="AE17" s="25">
        <v>27</v>
      </c>
      <c r="AF17" s="2">
        <f t="shared" si="9"/>
        <v>99.9</v>
      </c>
    </row>
    <row r="18" spans="1:32" ht="11.1" customHeight="1" x14ac:dyDescent="0.2">
      <c r="A18" s="8" t="s">
        <v>22</v>
      </c>
      <c r="B18" s="8" t="s">
        <v>14</v>
      </c>
      <c r="C18" s="10"/>
      <c r="D18" s="9">
        <v>149.4</v>
      </c>
      <c r="E18" s="9"/>
      <c r="F18" s="9">
        <v>149.4</v>
      </c>
      <c r="G18" s="24">
        <v>1</v>
      </c>
      <c r="H18" s="2">
        <f>VLOOKUP(A18,[2]Лист1!$A$1:$G$65536,7,0)</f>
        <v>180</v>
      </c>
      <c r="K18" s="2">
        <f t="shared" si="2"/>
        <v>0</v>
      </c>
      <c r="M18" s="2">
        <f t="shared" si="3"/>
        <v>0</v>
      </c>
      <c r="N18" s="28"/>
      <c r="O18" s="34">
        <f t="shared" si="10"/>
        <v>0</v>
      </c>
      <c r="P18" s="42">
        <f t="shared" si="4"/>
        <v>0</v>
      </c>
      <c r="Q18" s="43"/>
      <c r="R18" s="30"/>
      <c r="T18" s="2" t="e">
        <f t="shared" si="5"/>
        <v>#DIV/0!</v>
      </c>
      <c r="U18" s="2" t="e">
        <f t="shared" si="6"/>
        <v>#DIV/0!</v>
      </c>
      <c r="V18" s="2">
        <v>2.16</v>
      </c>
      <c r="W18" s="2">
        <v>0.6</v>
      </c>
      <c r="X18" s="2">
        <v>16.559999999999999</v>
      </c>
      <c r="Z18" s="2">
        <f t="shared" si="13"/>
        <v>0</v>
      </c>
      <c r="AA18" s="2">
        <f t="shared" si="7"/>
        <v>0</v>
      </c>
      <c r="AB18" s="24">
        <v>1.8</v>
      </c>
      <c r="AC18" s="25">
        <f t="shared" si="11"/>
        <v>0</v>
      </c>
      <c r="AD18" s="2">
        <f t="shared" si="8"/>
        <v>0</v>
      </c>
      <c r="AE18" s="25">
        <f t="shared" si="12"/>
        <v>0</v>
      </c>
      <c r="AF18" s="2">
        <f t="shared" si="9"/>
        <v>0</v>
      </c>
    </row>
    <row r="19" spans="1:32" ht="11.1" customHeight="1" x14ac:dyDescent="0.2">
      <c r="A19" s="8" t="s">
        <v>23</v>
      </c>
      <c r="B19" s="8" t="s">
        <v>9</v>
      </c>
      <c r="C19" s="9">
        <v>419</v>
      </c>
      <c r="D19" s="9">
        <v>1210</v>
      </c>
      <c r="E19" s="9">
        <v>298</v>
      </c>
      <c r="F19" s="9">
        <v>1098</v>
      </c>
      <c r="G19" s="24">
        <f>VLOOKUP(A19,[1]TDSheet!$A$1:$G$65536,7,0)</f>
        <v>0.25</v>
      </c>
      <c r="H19" s="2">
        <f>VLOOKUP(A19,[2]Лист1!$A$1:$G$65536,7,0)</f>
        <v>180</v>
      </c>
      <c r="J19" s="2">
        <f>VLOOKUP(A19,[3]TDSheet!$A$1:$E$65536,4,0)</f>
        <v>303</v>
      </c>
      <c r="K19" s="2">
        <f t="shared" si="2"/>
        <v>-5</v>
      </c>
      <c r="M19" s="2">
        <f t="shared" si="3"/>
        <v>59.6</v>
      </c>
      <c r="N19" s="28"/>
      <c r="O19" s="34">
        <f t="shared" si="10"/>
        <v>0</v>
      </c>
      <c r="P19" s="42">
        <f t="shared" si="4"/>
        <v>0</v>
      </c>
      <c r="Q19" s="43"/>
      <c r="R19" s="30"/>
      <c r="T19" s="2">
        <f t="shared" si="5"/>
        <v>18.422818791946309</v>
      </c>
      <c r="U19" s="2">
        <f t="shared" si="6"/>
        <v>18.422818791946309</v>
      </c>
      <c r="V19" s="2">
        <f>VLOOKUP(A19,[1]TDSheet!$A$1:$S$65536,19,0)</f>
        <v>92</v>
      </c>
      <c r="W19" s="2">
        <f>VLOOKUP(A19,[1]TDSheet!$A$1:$T$65536,20,0)</f>
        <v>40</v>
      </c>
      <c r="X19" s="2">
        <f>VLOOKUP(A19,[1]TDSheet!$A$1:$L$65536,12,0)</f>
        <v>140.80000000000001</v>
      </c>
      <c r="Z19" s="2">
        <f t="shared" si="13"/>
        <v>0</v>
      </c>
      <c r="AA19" s="2">
        <f t="shared" si="7"/>
        <v>0</v>
      </c>
      <c r="AB19" s="24">
        <f>VLOOKUP(A19,[1]TDSheet!$A$1:$W$65536,23,0)</f>
        <v>12</v>
      </c>
      <c r="AC19" s="25">
        <f t="shared" si="11"/>
        <v>0</v>
      </c>
      <c r="AD19" s="2">
        <f t="shared" si="8"/>
        <v>0</v>
      </c>
      <c r="AE19" s="25">
        <f t="shared" si="12"/>
        <v>0</v>
      </c>
      <c r="AF19" s="2">
        <f t="shared" si="9"/>
        <v>0</v>
      </c>
    </row>
    <row r="20" spans="1:32" ht="21.95" customHeight="1" x14ac:dyDescent="0.2">
      <c r="A20" s="8" t="s">
        <v>24</v>
      </c>
      <c r="B20" s="8" t="s">
        <v>9</v>
      </c>
      <c r="C20" s="9">
        <v>24</v>
      </c>
      <c r="D20" s="9">
        <v>372</v>
      </c>
      <c r="E20" s="9">
        <v>377</v>
      </c>
      <c r="F20" s="9">
        <v>-5</v>
      </c>
      <c r="G20" s="24">
        <f>VLOOKUP(A20,[1]TDSheet!$A$1:$G$65536,7,0)</f>
        <v>0.25</v>
      </c>
      <c r="H20" s="2">
        <f>VLOOKUP(A20,[2]Лист1!$A$1:$G$65536,7,0)</f>
        <v>180</v>
      </c>
      <c r="J20" s="2">
        <f>VLOOKUP(A20,[3]TDSheet!$A$1:$E$65536,4,0)</f>
        <v>375</v>
      </c>
      <c r="K20" s="2">
        <f t="shared" si="2"/>
        <v>2</v>
      </c>
      <c r="M20" s="2">
        <f t="shared" si="3"/>
        <v>75.400000000000006</v>
      </c>
      <c r="N20" s="28">
        <f>9*M20-F20</f>
        <v>683.6</v>
      </c>
      <c r="O20" s="34">
        <v>660</v>
      </c>
      <c r="P20" s="42">
        <f t="shared" si="4"/>
        <v>360</v>
      </c>
      <c r="Q20" s="43">
        <v>300</v>
      </c>
      <c r="R20" s="30"/>
      <c r="T20" s="2">
        <f t="shared" si="5"/>
        <v>8.6870026525198938</v>
      </c>
      <c r="U20" s="2">
        <f t="shared" si="6"/>
        <v>-6.6312997347480099E-2</v>
      </c>
      <c r="V20" s="2">
        <f>VLOOKUP(A20,[1]TDSheet!$A$1:$S$65536,19,0)</f>
        <v>18.2</v>
      </c>
      <c r="W20" s="2">
        <f>VLOOKUP(A20,[1]TDSheet!$A$1:$T$65536,20,0)</f>
        <v>47.333333333333336</v>
      </c>
      <c r="X20" s="2">
        <f>VLOOKUP(A20,[1]TDSheet!$A$1:$L$65536,12,0)</f>
        <v>39.799999999999997</v>
      </c>
      <c r="Z20" s="2">
        <f t="shared" si="13"/>
        <v>90</v>
      </c>
      <c r="AA20" s="2">
        <f t="shared" si="7"/>
        <v>75</v>
      </c>
      <c r="AB20" s="24">
        <f>VLOOKUP(A20,[1]TDSheet!$A$1:$W$65536,23,0)</f>
        <v>6</v>
      </c>
      <c r="AC20" s="25">
        <v>60</v>
      </c>
      <c r="AD20" s="2">
        <f t="shared" si="8"/>
        <v>90</v>
      </c>
      <c r="AE20" s="25">
        <v>50</v>
      </c>
      <c r="AF20" s="2">
        <f t="shared" si="9"/>
        <v>75</v>
      </c>
    </row>
    <row r="21" spans="1:32" ht="11.1" customHeight="1" x14ac:dyDescent="0.2">
      <c r="A21" s="8" t="s">
        <v>25</v>
      </c>
      <c r="B21" s="8" t="s">
        <v>9</v>
      </c>
      <c r="C21" s="9">
        <v>158</v>
      </c>
      <c r="D21" s="9">
        <v>1320</v>
      </c>
      <c r="E21" s="9">
        <v>105</v>
      </c>
      <c r="F21" s="9">
        <v>1215</v>
      </c>
      <c r="G21" s="24">
        <f>VLOOKUP(A21,[1]TDSheet!$A$1:$G$65536,7,0)</f>
        <v>0.25</v>
      </c>
      <c r="H21" s="2">
        <f>VLOOKUP(A21,[2]Лист1!$A$1:$G$65536,7,0)</f>
        <v>180</v>
      </c>
      <c r="J21" s="2">
        <f>VLOOKUP(A21,[3]TDSheet!$A$1:$E$65536,4,0)</f>
        <v>107</v>
      </c>
      <c r="K21" s="2">
        <f t="shared" si="2"/>
        <v>-2</v>
      </c>
      <c r="M21" s="2">
        <f t="shared" si="3"/>
        <v>21</v>
      </c>
      <c r="N21" s="28"/>
      <c r="O21" s="34">
        <f t="shared" si="10"/>
        <v>0</v>
      </c>
      <c r="P21" s="42">
        <f t="shared" si="4"/>
        <v>0</v>
      </c>
      <c r="Q21" s="43"/>
      <c r="R21" s="30"/>
      <c r="T21" s="2">
        <f t="shared" si="5"/>
        <v>57.857142857142854</v>
      </c>
      <c r="U21" s="2">
        <f t="shared" si="6"/>
        <v>57.857142857142854</v>
      </c>
      <c r="V21" s="2">
        <f>VLOOKUP(A21,[1]TDSheet!$A$1:$S$65536,19,0)</f>
        <v>96.8</v>
      </c>
      <c r="W21" s="2">
        <f>VLOOKUP(A21,[1]TDSheet!$A$1:$T$65536,20,0)</f>
        <v>59.333333333333336</v>
      </c>
      <c r="X21" s="2">
        <f>VLOOKUP(A21,[1]TDSheet!$A$1:$L$65536,12,0)</f>
        <v>164.4</v>
      </c>
      <c r="Z21" s="2">
        <f t="shared" si="13"/>
        <v>0</v>
      </c>
      <c r="AA21" s="2">
        <f t="shared" si="7"/>
        <v>0</v>
      </c>
      <c r="AB21" s="24">
        <f>VLOOKUP(A21,[1]TDSheet!$A$1:$W$65536,23,0)</f>
        <v>6</v>
      </c>
      <c r="AC21" s="25">
        <f t="shared" si="11"/>
        <v>0</v>
      </c>
      <c r="AD21" s="2">
        <f t="shared" si="8"/>
        <v>0</v>
      </c>
      <c r="AE21" s="25">
        <f t="shared" si="12"/>
        <v>0</v>
      </c>
      <c r="AF21" s="2">
        <f t="shared" si="9"/>
        <v>0</v>
      </c>
    </row>
    <row r="22" spans="1:32" ht="11.1" customHeight="1" x14ac:dyDescent="0.2">
      <c r="A22" s="8" t="s">
        <v>26</v>
      </c>
      <c r="B22" s="8" t="s">
        <v>9</v>
      </c>
      <c r="C22" s="9">
        <v>97</v>
      </c>
      <c r="D22" s="9">
        <v>1068</v>
      </c>
      <c r="E22" s="9">
        <v>770</v>
      </c>
      <c r="F22" s="9">
        <v>292</v>
      </c>
      <c r="G22" s="24">
        <f>VLOOKUP(A22,[1]TDSheet!$A$1:$G$65536,7,0)</f>
        <v>0.25</v>
      </c>
      <c r="H22" s="2">
        <f>VLOOKUP(A22,[2]Лист1!$A$1:$G$65536,7,0)</f>
        <v>180</v>
      </c>
      <c r="J22" s="2">
        <f>VLOOKUP(A22,[3]TDSheet!$A$1:$E$65536,4,0)</f>
        <v>769</v>
      </c>
      <c r="K22" s="2">
        <f t="shared" si="2"/>
        <v>1</v>
      </c>
      <c r="M22" s="2">
        <f t="shared" si="3"/>
        <v>154</v>
      </c>
      <c r="N22" s="28">
        <f>11*M22-F22</f>
        <v>1402</v>
      </c>
      <c r="O22" s="34">
        <f t="shared" si="10"/>
        <v>1402</v>
      </c>
      <c r="P22" s="42">
        <f t="shared" si="4"/>
        <v>802</v>
      </c>
      <c r="Q22" s="43">
        <v>600</v>
      </c>
      <c r="R22" s="30"/>
      <c r="T22" s="2">
        <f t="shared" si="5"/>
        <v>11</v>
      </c>
      <c r="U22" s="2">
        <f t="shared" si="6"/>
        <v>1.8961038961038961</v>
      </c>
      <c r="V22" s="2">
        <f>VLOOKUP(A22,[1]TDSheet!$A$1:$S$65536,19,0)</f>
        <v>109</v>
      </c>
      <c r="W22" s="2">
        <f>VLOOKUP(A22,[1]TDSheet!$A$1:$T$65536,20,0)</f>
        <v>148.66666666666666</v>
      </c>
      <c r="X22" s="2">
        <f>VLOOKUP(A22,[1]TDSheet!$A$1:$L$65536,12,0)</f>
        <v>119.6</v>
      </c>
      <c r="Z22" s="2">
        <f t="shared" si="13"/>
        <v>200.5</v>
      </c>
      <c r="AA22" s="2">
        <f t="shared" si="7"/>
        <v>150</v>
      </c>
      <c r="AB22" s="24">
        <f>VLOOKUP(A22,[1]TDSheet!$A$1:$W$65536,23,0)</f>
        <v>12</v>
      </c>
      <c r="AC22" s="25">
        <v>66</v>
      </c>
      <c r="AD22" s="2">
        <f t="shared" si="8"/>
        <v>198</v>
      </c>
      <c r="AE22" s="25">
        <v>50</v>
      </c>
      <c r="AF22" s="2">
        <f t="shared" si="9"/>
        <v>150</v>
      </c>
    </row>
    <row r="23" spans="1:32" ht="11.1" customHeight="1" x14ac:dyDescent="0.2">
      <c r="A23" s="8" t="s">
        <v>27</v>
      </c>
      <c r="B23" s="8" t="s">
        <v>9</v>
      </c>
      <c r="C23" s="9">
        <v>9</v>
      </c>
      <c r="D23" s="9">
        <v>36</v>
      </c>
      <c r="E23" s="9">
        <v>3</v>
      </c>
      <c r="F23" s="9">
        <v>33</v>
      </c>
      <c r="G23" s="24">
        <f>VLOOKUP(A23,[1]TDSheet!$A$1:$G$65536,7,0)</f>
        <v>0.25</v>
      </c>
      <c r="H23" s="2">
        <f>VLOOKUP(A23,[2]Лист1!$A$1:$G$65536,7,0)</f>
        <v>180</v>
      </c>
      <c r="J23" s="2">
        <f>VLOOKUP(A23,[3]TDSheet!$A$1:$E$65536,4,0)</f>
        <v>3</v>
      </c>
      <c r="K23" s="2">
        <f t="shared" si="2"/>
        <v>0</v>
      </c>
      <c r="M23" s="2">
        <f t="shared" si="3"/>
        <v>0.6</v>
      </c>
      <c r="N23" s="28"/>
      <c r="O23" s="34">
        <f t="shared" si="10"/>
        <v>0</v>
      </c>
      <c r="P23" s="42">
        <f t="shared" si="4"/>
        <v>0</v>
      </c>
      <c r="Q23" s="43"/>
      <c r="R23" s="30"/>
      <c r="T23" s="2">
        <f t="shared" si="5"/>
        <v>55</v>
      </c>
      <c r="U23" s="2">
        <f t="shared" si="6"/>
        <v>55</v>
      </c>
      <c r="V23" s="2">
        <f>VLOOKUP(A23,[1]TDSheet!$A$1:$S$65536,19,0)</f>
        <v>0</v>
      </c>
      <c r="W23" s="2">
        <f>VLOOKUP(A23,[1]TDSheet!$A$1:$T$65536,20,0)</f>
        <v>0</v>
      </c>
      <c r="X23" s="2">
        <f>VLOOKUP(A23,[1]TDSheet!$A$1:$L$65536,12,0)</f>
        <v>2.4</v>
      </c>
      <c r="Y23" s="27" t="str">
        <f>VLOOKUP(A23,[1]TDSheet!$A$1:$U$65536,21,0)</f>
        <v>новинка/ согласовал Химич</v>
      </c>
      <c r="Z23" s="2">
        <f t="shared" si="13"/>
        <v>0</v>
      </c>
      <c r="AA23" s="2">
        <f t="shared" si="7"/>
        <v>0</v>
      </c>
      <c r="AB23" s="24">
        <f>VLOOKUP(A23,[1]TDSheet!$A$1:$W$65536,23,0)</f>
        <v>12</v>
      </c>
      <c r="AC23" s="25">
        <f t="shared" si="11"/>
        <v>0</v>
      </c>
      <c r="AD23" s="2">
        <f t="shared" si="8"/>
        <v>0</v>
      </c>
      <c r="AE23" s="25">
        <f t="shared" si="12"/>
        <v>0</v>
      </c>
      <c r="AF23" s="2">
        <f t="shared" si="9"/>
        <v>0</v>
      </c>
    </row>
    <row r="24" spans="1:32" ht="11.1" customHeight="1" x14ac:dyDescent="0.2">
      <c r="A24" s="8" t="s">
        <v>28</v>
      </c>
      <c r="B24" s="8" t="s">
        <v>14</v>
      </c>
      <c r="C24" s="9">
        <v>135</v>
      </c>
      <c r="D24" s="9">
        <v>552</v>
      </c>
      <c r="E24" s="9">
        <v>147</v>
      </c>
      <c r="F24" s="9">
        <v>505</v>
      </c>
      <c r="G24" s="24">
        <f>VLOOKUP(A24,[1]TDSheet!$A$1:$G$65536,7,0)</f>
        <v>1</v>
      </c>
      <c r="H24" s="2">
        <f>VLOOKUP(A24,[2]Лист1!$A$1:$G$65536,7,0)</f>
        <v>180</v>
      </c>
      <c r="J24" s="2">
        <f>VLOOKUP(A24,[3]TDSheet!$A$1:$E$65536,4,0)</f>
        <v>145</v>
      </c>
      <c r="K24" s="2">
        <f t="shared" si="2"/>
        <v>2</v>
      </c>
      <c r="M24" s="2">
        <f t="shared" si="3"/>
        <v>29.4</v>
      </c>
      <c r="N24" s="28"/>
      <c r="O24" s="34">
        <f t="shared" si="10"/>
        <v>0</v>
      </c>
      <c r="P24" s="42">
        <f t="shared" si="4"/>
        <v>0</v>
      </c>
      <c r="Q24" s="43"/>
      <c r="R24" s="30"/>
      <c r="T24" s="2">
        <f t="shared" si="5"/>
        <v>17.176870748299322</v>
      </c>
      <c r="U24" s="2">
        <f t="shared" si="6"/>
        <v>17.176870748299322</v>
      </c>
      <c r="V24" s="2">
        <f>VLOOKUP(A24,[1]TDSheet!$A$1:$S$65536,19,0)</f>
        <v>22.8</v>
      </c>
      <c r="W24" s="2">
        <f>VLOOKUP(A24,[1]TDSheet!$A$1:$T$65536,20,0)</f>
        <v>10</v>
      </c>
      <c r="X24" s="2">
        <f>VLOOKUP(A24,[1]TDSheet!$A$1:$L$65536,12,0)</f>
        <v>59.4</v>
      </c>
      <c r="Z24" s="2">
        <f t="shared" si="13"/>
        <v>0</v>
      </c>
      <c r="AA24" s="2">
        <f t="shared" si="7"/>
        <v>0</v>
      </c>
      <c r="AB24" s="24">
        <f>VLOOKUP(A24,[1]TDSheet!$A$1:$W$65536,23,0)</f>
        <v>6</v>
      </c>
      <c r="AC24" s="25">
        <f t="shared" si="11"/>
        <v>0</v>
      </c>
      <c r="AD24" s="2">
        <f t="shared" si="8"/>
        <v>0</v>
      </c>
      <c r="AE24" s="25">
        <f t="shared" si="12"/>
        <v>0</v>
      </c>
      <c r="AF24" s="2">
        <f t="shared" si="9"/>
        <v>0</v>
      </c>
    </row>
    <row r="25" spans="1:32" ht="11.1" customHeight="1" x14ac:dyDescent="0.2">
      <c r="A25" s="8" t="s">
        <v>29</v>
      </c>
      <c r="B25" s="8" t="s">
        <v>9</v>
      </c>
      <c r="C25" s="9">
        <v>3</v>
      </c>
      <c r="D25" s="9"/>
      <c r="E25" s="9"/>
      <c r="F25" s="9">
        <v>3</v>
      </c>
      <c r="G25" s="24">
        <f>VLOOKUP(A25,[1]TDSheet!$A$1:$G$65536,7,0)</f>
        <v>0</v>
      </c>
      <c r="H25" s="2">
        <f>VLOOKUP(A25,[2]Лист1!$A$1:$G$65536,7,0)</f>
        <v>180</v>
      </c>
      <c r="K25" s="2">
        <f t="shared" si="2"/>
        <v>0</v>
      </c>
      <c r="M25" s="2">
        <f t="shared" si="3"/>
        <v>0</v>
      </c>
      <c r="N25" s="28"/>
      <c r="O25" s="34">
        <f t="shared" si="10"/>
        <v>0</v>
      </c>
      <c r="P25" s="42">
        <f t="shared" si="4"/>
        <v>0</v>
      </c>
      <c r="Q25" s="43"/>
      <c r="R25" s="30"/>
      <c r="T25" s="2" t="e">
        <f t="shared" si="5"/>
        <v>#DIV/0!</v>
      </c>
      <c r="U25" s="2" t="e">
        <f t="shared" si="6"/>
        <v>#DIV/0!</v>
      </c>
      <c r="V25" s="2">
        <f>VLOOKUP(A25,[1]TDSheet!$A$1:$S$65536,19,0)</f>
        <v>0</v>
      </c>
      <c r="W25" s="2">
        <f>VLOOKUP(A25,[1]TDSheet!$A$1:$T$65536,20,0)</f>
        <v>0</v>
      </c>
      <c r="X25" s="2">
        <f>VLOOKUP(A25,[1]TDSheet!$A$1:$L$65536,12,0)</f>
        <v>0</v>
      </c>
      <c r="Z25" s="2">
        <f t="shared" si="13"/>
        <v>0</v>
      </c>
      <c r="AA25" s="2">
        <f t="shared" si="7"/>
        <v>0</v>
      </c>
      <c r="AB25" s="24">
        <f>VLOOKUP(A25,[1]TDSheet!$A$1:$W$65536,23,0)</f>
        <v>0</v>
      </c>
      <c r="AC25" s="25">
        <v>0</v>
      </c>
      <c r="AD25" s="2">
        <f t="shared" si="8"/>
        <v>0</v>
      </c>
      <c r="AE25" s="25">
        <v>0</v>
      </c>
      <c r="AF25" s="2">
        <f t="shared" si="9"/>
        <v>0</v>
      </c>
    </row>
    <row r="26" spans="1:32" ht="11.1" customHeight="1" x14ac:dyDescent="0.2">
      <c r="A26" s="8" t="s">
        <v>30</v>
      </c>
      <c r="B26" s="8" t="s">
        <v>9</v>
      </c>
      <c r="C26" s="9">
        <v>149</v>
      </c>
      <c r="D26" s="9">
        <v>504</v>
      </c>
      <c r="E26" s="9">
        <v>133</v>
      </c>
      <c r="F26" s="9">
        <v>464</v>
      </c>
      <c r="G26" s="24">
        <f>VLOOKUP(A26,[1]TDSheet!$A$1:$G$65536,7,0)</f>
        <v>0.75</v>
      </c>
      <c r="H26" s="2">
        <f>VLOOKUP(A26,[2]Лист1!$A$1:$G$65536,7,0)</f>
        <v>180</v>
      </c>
      <c r="J26" s="2">
        <f>VLOOKUP(A26,[3]TDSheet!$A$1:$E$65536,4,0)</f>
        <v>135</v>
      </c>
      <c r="K26" s="2">
        <f t="shared" si="2"/>
        <v>-2</v>
      </c>
      <c r="M26" s="2">
        <f t="shared" si="3"/>
        <v>26.6</v>
      </c>
      <c r="N26" s="28"/>
      <c r="O26" s="34">
        <v>320</v>
      </c>
      <c r="P26" s="42">
        <f t="shared" si="4"/>
        <v>220</v>
      </c>
      <c r="Q26" s="43">
        <v>100</v>
      </c>
      <c r="R26" s="30">
        <v>800</v>
      </c>
      <c r="S26" s="2" t="s">
        <v>76</v>
      </c>
      <c r="T26" s="2">
        <f t="shared" si="5"/>
        <v>29.473684210526315</v>
      </c>
      <c r="U26" s="2">
        <f t="shared" si="6"/>
        <v>17.443609022556391</v>
      </c>
      <c r="V26" s="2">
        <f>VLOOKUP(A26,[1]TDSheet!$A$1:$S$65536,19,0)</f>
        <v>34</v>
      </c>
      <c r="W26" s="2">
        <f>VLOOKUP(A26,[1]TDSheet!$A$1:$T$65536,20,0)</f>
        <v>18.666666666666668</v>
      </c>
      <c r="X26" s="2">
        <f>VLOOKUP(A26,[1]TDSheet!$A$1:$L$65536,12,0)</f>
        <v>53.4</v>
      </c>
      <c r="Z26" s="2">
        <f t="shared" si="13"/>
        <v>165</v>
      </c>
      <c r="AA26" s="2">
        <f t="shared" si="7"/>
        <v>75</v>
      </c>
      <c r="AB26" s="24">
        <f>VLOOKUP(A26,[1]TDSheet!$A$1:$W$65536,23,0)</f>
        <v>8</v>
      </c>
      <c r="AC26" s="25">
        <v>27</v>
      </c>
      <c r="AD26" s="2">
        <f t="shared" si="8"/>
        <v>162</v>
      </c>
      <c r="AE26" s="25">
        <v>12</v>
      </c>
      <c r="AF26" s="2">
        <f t="shared" si="9"/>
        <v>72</v>
      </c>
    </row>
    <row r="27" spans="1:32" ht="11.1" customHeight="1" x14ac:dyDescent="0.2">
      <c r="A27" s="8" t="s">
        <v>31</v>
      </c>
      <c r="B27" s="8" t="s">
        <v>9</v>
      </c>
      <c r="C27" s="10"/>
      <c r="D27" s="9">
        <v>456</v>
      </c>
      <c r="E27" s="9">
        <v>448</v>
      </c>
      <c r="F27" s="9"/>
      <c r="G27" s="24">
        <f>VLOOKUP(A27,[1]TDSheet!$A$1:$G$65536,7,0)</f>
        <v>0.9</v>
      </c>
      <c r="H27" s="2">
        <f>VLOOKUP(A27,[2]Лист1!$A$1:$G$65536,7,0)</f>
        <v>180</v>
      </c>
      <c r="J27" s="2">
        <f>VLOOKUP(A27,[3]TDSheet!$A$1:$E$65536,4,0)</f>
        <v>452</v>
      </c>
      <c r="K27" s="2">
        <f t="shared" si="2"/>
        <v>-4</v>
      </c>
      <c r="M27" s="2">
        <f t="shared" si="3"/>
        <v>89.6</v>
      </c>
      <c r="N27" s="28">
        <f>9*M27-F27</f>
        <v>806.4</v>
      </c>
      <c r="O27" s="34">
        <v>750</v>
      </c>
      <c r="P27" s="42">
        <f t="shared" si="4"/>
        <v>450</v>
      </c>
      <c r="Q27" s="43">
        <v>300</v>
      </c>
      <c r="R27" s="30"/>
      <c r="T27" s="2">
        <f t="shared" si="5"/>
        <v>8.3705357142857153</v>
      </c>
      <c r="U27" s="2">
        <f t="shared" si="6"/>
        <v>0</v>
      </c>
      <c r="V27" s="2">
        <f>VLOOKUP(A27,[1]TDSheet!$A$1:$S$65536,19,0)</f>
        <v>21.8</v>
      </c>
      <c r="W27" s="2">
        <f>VLOOKUP(A27,[1]TDSheet!$A$1:$T$65536,20,0)</f>
        <v>43.666666666666664</v>
      </c>
      <c r="X27" s="2">
        <f>VLOOKUP(A27,[1]TDSheet!$A$1:$L$65536,12,0)</f>
        <v>0</v>
      </c>
      <c r="Z27" s="2">
        <f t="shared" si="13"/>
        <v>405</v>
      </c>
      <c r="AA27" s="2">
        <f t="shared" si="7"/>
        <v>270</v>
      </c>
      <c r="AB27" s="24">
        <f>VLOOKUP(A27,[1]TDSheet!$A$1:$W$65536,23,0)</f>
        <v>8</v>
      </c>
      <c r="AC27" s="25">
        <v>56</v>
      </c>
      <c r="AD27" s="2">
        <f t="shared" si="8"/>
        <v>403.2</v>
      </c>
      <c r="AE27" s="25">
        <v>37</v>
      </c>
      <c r="AF27" s="2">
        <f t="shared" si="9"/>
        <v>266.40000000000003</v>
      </c>
    </row>
    <row r="28" spans="1:32" ht="11.1" customHeight="1" x14ac:dyDescent="0.2">
      <c r="A28" s="8" t="s">
        <v>32</v>
      </c>
      <c r="B28" s="8" t="s">
        <v>9</v>
      </c>
      <c r="C28" s="9">
        <v>549</v>
      </c>
      <c r="D28" s="9">
        <v>1208</v>
      </c>
      <c r="E28" s="9">
        <v>1117</v>
      </c>
      <c r="F28" s="9">
        <v>566</v>
      </c>
      <c r="G28" s="24">
        <f>VLOOKUP(A28,[1]TDSheet!$A$1:$G$65536,7,0)</f>
        <v>0.9</v>
      </c>
      <c r="H28" s="2">
        <f>VLOOKUP(A28,[2]Лист1!$A$1:$G$65536,7,0)</f>
        <v>180</v>
      </c>
      <c r="J28" s="2">
        <f>VLOOKUP(A28,[3]TDSheet!$A$1:$E$65536,4,0)</f>
        <v>1136</v>
      </c>
      <c r="K28" s="2">
        <f t="shared" si="2"/>
        <v>-19</v>
      </c>
      <c r="M28" s="2">
        <f t="shared" si="3"/>
        <v>223.4</v>
      </c>
      <c r="N28" s="28">
        <f>12*M28-F28</f>
        <v>2114.8000000000002</v>
      </c>
      <c r="O28" s="34">
        <v>2000</v>
      </c>
      <c r="P28" s="42">
        <f t="shared" si="4"/>
        <v>1200</v>
      </c>
      <c r="Q28" s="43">
        <v>800</v>
      </c>
      <c r="R28" s="30"/>
      <c r="T28" s="2">
        <f t="shared" si="5"/>
        <v>11.486123545210384</v>
      </c>
      <c r="U28" s="2">
        <f t="shared" si="6"/>
        <v>2.5335720680393909</v>
      </c>
      <c r="V28" s="2">
        <f>VLOOKUP(A28,[1]TDSheet!$A$1:$S$65536,19,0)</f>
        <v>148.80000000000001</v>
      </c>
      <c r="W28" s="2">
        <f>VLOOKUP(A28,[1]TDSheet!$A$1:$T$65536,20,0)</f>
        <v>125</v>
      </c>
      <c r="X28" s="2">
        <f>VLOOKUP(A28,[1]TDSheet!$A$1:$L$65536,12,0)</f>
        <v>132.80000000000001</v>
      </c>
      <c r="Z28" s="2">
        <f t="shared" si="13"/>
        <v>1080</v>
      </c>
      <c r="AA28" s="2">
        <f t="shared" si="7"/>
        <v>720</v>
      </c>
      <c r="AB28" s="24">
        <f>VLOOKUP(A28,[1]TDSheet!$A$1:$W$65536,23,0)</f>
        <v>8</v>
      </c>
      <c r="AC28" s="25">
        <v>150</v>
      </c>
      <c r="AD28" s="2">
        <f t="shared" si="8"/>
        <v>1080</v>
      </c>
      <c r="AE28" s="25">
        <v>100</v>
      </c>
      <c r="AF28" s="2">
        <f t="shared" si="9"/>
        <v>720</v>
      </c>
    </row>
    <row r="29" spans="1:32" ht="11.1" customHeight="1" x14ac:dyDescent="0.2">
      <c r="A29" s="8" t="s">
        <v>33</v>
      </c>
      <c r="B29" s="8" t="s">
        <v>9</v>
      </c>
      <c r="C29" s="10"/>
      <c r="D29" s="9">
        <v>464</v>
      </c>
      <c r="E29" s="9">
        <v>333</v>
      </c>
      <c r="F29" s="9">
        <v>131</v>
      </c>
      <c r="G29" s="24">
        <f>VLOOKUP(A29,[1]TDSheet!$A$1:$G$65536,7,0)</f>
        <v>0.43</v>
      </c>
      <c r="H29" s="2">
        <f>VLOOKUP(A29,[2]Лист1!$A$1:$G$65536,7,0)</f>
        <v>180</v>
      </c>
      <c r="J29" s="2">
        <f>VLOOKUP(A29,[3]TDSheet!$A$1:$E$65536,4,0)</f>
        <v>429</v>
      </c>
      <c r="K29" s="2">
        <f t="shared" si="2"/>
        <v>-96</v>
      </c>
      <c r="M29" s="2">
        <f t="shared" si="3"/>
        <v>66.599999999999994</v>
      </c>
      <c r="N29" s="28">
        <f>11*M29-F29</f>
        <v>601.59999999999991</v>
      </c>
      <c r="O29" s="34">
        <v>550</v>
      </c>
      <c r="P29" s="42">
        <f t="shared" si="4"/>
        <v>350</v>
      </c>
      <c r="Q29" s="43">
        <v>200</v>
      </c>
      <c r="R29" s="30"/>
      <c r="T29" s="2">
        <f t="shared" si="5"/>
        <v>10.225225225225227</v>
      </c>
      <c r="U29" s="2">
        <f t="shared" si="6"/>
        <v>1.9669669669669672</v>
      </c>
      <c r="V29" s="2">
        <f>VLOOKUP(A29,[1]TDSheet!$A$1:$S$65536,19,0)</f>
        <v>13.4</v>
      </c>
      <c r="W29" s="2">
        <f>VLOOKUP(A29,[1]TDSheet!$A$1:$T$65536,20,0)</f>
        <v>52.333333333333336</v>
      </c>
      <c r="X29" s="2">
        <f>VLOOKUP(A29,[1]TDSheet!$A$1:$L$65536,12,0)</f>
        <v>0</v>
      </c>
      <c r="Z29" s="2">
        <f t="shared" si="13"/>
        <v>150.5</v>
      </c>
      <c r="AA29" s="2">
        <f t="shared" si="7"/>
        <v>86</v>
      </c>
      <c r="AB29" s="24">
        <f>VLOOKUP(A29,[1]TDSheet!$A$1:$W$65536,23,0)</f>
        <v>16</v>
      </c>
      <c r="AC29" s="25">
        <v>21</v>
      </c>
      <c r="AD29" s="2">
        <f t="shared" si="8"/>
        <v>144.47999999999999</v>
      </c>
      <c r="AE29" s="25">
        <v>12</v>
      </c>
      <c r="AF29" s="2">
        <f t="shared" si="9"/>
        <v>82.56</v>
      </c>
    </row>
    <row r="30" spans="1:32" ht="21.95" customHeight="1" x14ac:dyDescent="0.2">
      <c r="A30" s="8" t="s">
        <v>34</v>
      </c>
      <c r="B30" s="8" t="s">
        <v>14</v>
      </c>
      <c r="C30" s="9">
        <v>5</v>
      </c>
      <c r="D30" s="9">
        <v>3500</v>
      </c>
      <c r="E30" s="9">
        <v>1715</v>
      </c>
      <c r="F30" s="9">
        <v>1790</v>
      </c>
      <c r="G30" s="24">
        <f>VLOOKUP(A30,[1]TDSheet!$A$1:$G$65536,7,0)</f>
        <v>1</v>
      </c>
      <c r="H30" s="2">
        <f>VLOOKUP(A30,[2]Лист1!$A$1:$G$65536,7,0)</f>
        <v>180</v>
      </c>
      <c r="J30" s="2">
        <f>VLOOKUP(A30,[3]TDSheet!$A$1:$E$65536,4,0)</f>
        <v>1720</v>
      </c>
      <c r="K30" s="2">
        <f t="shared" si="2"/>
        <v>-5</v>
      </c>
      <c r="M30" s="2">
        <f t="shared" si="3"/>
        <v>343</v>
      </c>
      <c r="N30" s="28">
        <f t="shared" ref="N30:N46" si="14">14*M30-F30</f>
        <v>3012</v>
      </c>
      <c r="O30" s="34">
        <v>3700</v>
      </c>
      <c r="P30" s="42">
        <f t="shared" si="4"/>
        <v>2300</v>
      </c>
      <c r="Q30" s="43">
        <v>1400</v>
      </c>
      <c r="R30" s="30">
        <v>4000</v>
      </c>
      <c r="S30" s="2" t="s">
        <v>75</v>
      </c>
      <c r="T30" s="2">
        <f t="shared" si="5"/>
        <v>16.005830903790088</v>
      </c>
      <c r="U30" s="2">
        <f t="shared" si="6"/>
        <v>5.2186588921282802</v>
      </c>
      <c r="V30" s="2">
        <f>VLOOKUP(A30,[1]TDSheet!$A$1:$S$65536,19,0)</f>
        <v>218</v>
      </c>
      <c r="W30" s="2">
        <f>VLOOKUP(A30,[1]TDSheet!$A$1:$T$65536,20,0)</f>
        <v>450</v>
      </c>
      <c r="X30" s="2">
        <f>VLOOKUP(A30,[1]TDSheet!$A$1:$L$65536,12,0)</f>
        <v>209</v>
      </c>
      <c r="Z30" s="2">
        <f t="shared" si="13"/>
        <v>2300</v>
      </c>
      <c r="AA30" s="2">
        <f t="shared" si="7"/>
        <v>1400</v>
      </c>
      <c r="AB30" s="24">
        <f>VLOOKUP(A30,[1]TDSheet!$A$1:$W$65536,23,0)</f>
        <v>5</v>
      </c>
      <c r="AC30" s="25">
        <v>460</v>
      </c>
      <c r="AD30" s="2">
        <f t="shared" si="8"/>
        <v>2300</v>
      </c>
      <c r="AE30" s="25">
        <v>280</v>
      </c>
      <c r="AF30" s="2">
        <f t="shared" si="9"/>
        <v>1400</v>
      </c>
    </row>
    <row r="31" spans="1:32" ht="11.1" customHeight="1" x14ac:dyDescent="0.2">
      <c r="A31" s="8" t="s">
        <v>35</v>
      </c>
      <c r="B31" s="8" t="s">
        <v>9</v>
      </c>
      <c r="C31" s="9">
        <v>1599</v>
      </c>
      <c r="D31" s="9">
        <v>2905</v>
      </c>
      <c r="E31" s="9">
        <v>1968</v>
      </c>
      <c r="F31" s="9">
        <v>2078</v>
      </c>
      <c r="G31" s="24">
        <f>VLOOKUP(A31,[1]TDSheet!$A$1:$G$65536,7,0)</f>
        <v>0.9</v>
      </c>
      <c r="H31" s="2">
        <f>VLOOKUP(A31,[2]Лист1!$A$1:$G$65536,7,0)</f>
        <v>180</v>
      </c>
      <c r="J31" s="2">
        <f>VLOOKUP(A31,[3]TDSheet!$A$1:$E$65536,4,0)</f>
        <v>2128</v>
      </c>
      <c r="K31" s="2">
        <f t="shared" si="2"/>
        <v>-160</v>
      </c>
      <c r="M31" s="2">
        <f t="shared" si="3"/>
        <v>393.6</v>
      </c>
      <c r="N31" s="28">
        <f t="shared" si="14"/>
        <v>3432.4000000000005</v>
      </c>
      <c r="O31" s="34">
        <v>3200</v>
      </c>
      <c r="P31" s="42">
        <f t="shared" si="4"/>
        <v>1800</v>
      </c>
      <c r="Q31" s="43">
        <v>1400</v>
      </c>
      <c r="R31" s="30"/>
      <c r="T31" s="2">
        <f t="shared" si="5"/>
        <v>13.409552845528454</v>
      </c>
      <c r="U31" s="2">
        <f t="shared" si="6"/>
        <v>5.279471544715447</v>
      </c>
      <c r="V31" s="2">
        <f>VLOOKUP(A31,[1]TDSheet!$A$1:$S$65536,19,0)</f>
        <v>254.8</v>
      </c>
      <c r="W31" s="2">
        <f>VLOOKUP(A31,[1]TDSheet!$A$1:$T$65536,20,0)</f>
        <v>234</v>
      </c>
      <c r="X31" s="2">
        <f>VLOOKUP(A31,[1]TDSheet!$A$1:$L$65536,12,0)</f>
        <v>311.39999999999998</v>
      </c>
      <c r="Z31" s="2">
        <f t="shared" si="13"/>
        <v>1620</v>
      </c>
      <c r="AA31" s="2">
        <f t="shared" si="7"/>
        <v>1260</v>
      </c>
      <c r="AB31" s="24">
        <f>VLOOKUP(A31,[1]TDSheet!$A$1:$W$65536,23,0)</f>
        <v>8</v>
      </c>
      <c r="AC31" s="25">
        <v>225</v>
      </c>
      <c r="AD31" s="2">
        <f t="shared" si="8"/>
        <v>1620</v>
      </c>
      <c r="AE31" s="25">
        <v>175</v>
      </c>
      <c r="AF31" s="2">
        <f t="shared" si="9"/>
        <v>1260</v>
      </c>
    </row>
    <row r="32" spans="1:32" ht="11.1" customHeight="1" x14ac:dyDescent="0.2">
      <c r="A32" s="8" t="s">
        <v>36</v>
      </c>
      <c r="B32" s="8" t="s">
        <v>9</v>
      </c>
      <c r="C32" s="10"/>
      <c r="D32" s="9">
        <v>560</v>
      </c>
      <c r="E32" s="9">
        <v>374</v>
      </c>
      <c r="F32" s="9">
        <v>154</v>
      </c>
      <c r="G32" s="24">
        <f>VLOOKUP(A32,[1]TDSheet!$A$1:$G$65536,7,0)</f>
        <v>0.43</v>
      </c>
      <c r="H32" s="2">
        <f>VLOOKUP(A32,[2]Лист1!$A$1:$G$65536,7,0)</f>
        <v>180</v>
      </c>
      <c r="J32" s="2">
        <f>VLOOKUP(A32,[3]TDSheet!$A$1:$E$65536,4,0)</f>
        <v>398</v>
      </c>
      <c r="K32" s="2">
        <f t="shared" si="2"/>
        <v>-24</v>
      </c>
      <c r="M32" s="2">
        <f t="shared" si="3"/>
        <v>74.8</v>
      </c>
      <c r="N32" s="28">
        <f>11*M32-F32</f>
        <v>668.8</v>
      </c>
      <c r="O32" s="34">
        <v>650</v>
      </c>
      <c r="P32" s="42">
        <f t="shared" si="4"/>
        <v>350</v>
      </c>
      <c r="Q32" s="43">
        <v>300</v>
      </c>
      <c r="R32" s="30"/>
      <c r="T32" s="2">
        <f t="shared" si="5"/>
        <v>10.748663101604279</v>
      </c>
      <c r="U32" s="2">
        <f t="shared" si="6"/>
        <v>2.0588235294117649</v>
      </c>
      <c r="V32" s="2">
        <f>VLOOKUP(A32,[1]TDSheet!$A$1:$S$65536,19,0)</f>
        <v>25.4</v>
      </c>
      <c r="W32" s="2">
        <f>VLOOKUP(A32,[1]TDSheet!$A$1:$T$65536,20,0)</f>
        <v>76.666666666666671</v>
      </c>
      <c r="X32" s="2">
        <f>VLOOKUP(A32,[1]TDSheet!$A$1:$L$65536,12,0)</f>
        <v>11.6</v>
      </c>
      <c r="Z32" s="2">
        <f t="shared" si="13"/>
        <v>150.5</v>
      </c>
      <c r="AA32" s="2">
        <f t="shared" si="7"/>
        <v>129</v>
      </c>
      <c r="AB32" s="24">
        <f>VLOOKUP(A32,[1]TDSheet!$A$1:$W$65536,23,0)</f>
        <v>16</v>
      </c>
      <c r="AC32" s="25">
        <v>21</v>
      </c>
      <c r="AD32" s="2">
        <f t="shared" si="8"/>
        <v>144.47999999999999</v>
      </c>
      <c r="AE32" s="25">
        <v>18</v>
      </c>
      <c r="AF32" s="2">
        <f t="shared" si="9"/>
        <v>123.84</v>
      </c>
    </row>
    <row r="33" spans="1:32" ht="11.1" customHeight="1" x14ac:dyDescent="0.2">
      <c r="A33" s="8" t="s">
        <v>37</v>
      </c>
      <c r="B33" s="8" t="s">
        <v>9</v>
      </c>
      <c r="C33" s="9">
        <v>787</v>
      </c>
      <c r="D33" s="9">
        <v>888</v>
      </c>
      <c r="E33" s="9">
        <v>654</v>
      </c>
      <c r="F33" s="9">
        <v>887</v>
      </c>
      <c r="G33" s="24">
        <f>VLOOKUP(A33,[1]TDSheet!$A$1:$G$65536,7,0)</f>
        <v>0.7</v>
      </c>
      <c r="H33" s="2">
        <f>VLOOKUP(A33,[2]Лист1!$A$1:$G$65536,7,0)</f>
        <v>180</v>
      </c>
      <c r="J33" s="2">
        <f>VLOOKUP(A33,[3]TDSheet!$A$1:$E$65536,4,0)</f>
        <v>652</v>
      </c>
      <c r="K33" s="2">
        <f t="shared" si="2"/>
        <v>2</v>
      </c>
      <c r="M33" s="2">
        <f t="shared" si="3"/>
        <v>130.80000000000001</v>
      </c>
      <c r="N33" s="28">
        <f t="shared" si="14"/>
        <v>944.20000000000027</v>
      </c>
      <c r="O33" s="34">
        <v>900</v>
      </c>
      <c r="P33" s="42">
        <f t="shared" si="4"/>
        <v>500</v>
      </c>
      <c r="Q33" s="43">
        <v>400</v>
      </c>
      <c r="R33" s="30"/>
      <c r="T33" s="2">
        <f t="shared" si="5"/>
        <v>13.662079510703363</v>
      </c>
      <c r="U33" s="2">
        <f t="shared" si="6"/>
        <v>6.781345565749235</v>
      </c>
      <c r="V33" s="2">
        <f>VLOOKUP(A33,[1]TDSheet!$A$1:$S$65536,19,0)</f>
        <v>84.6</v>
      </c>
      <c r="W33" s="2">
        <f>VLOOKUP(A33,[1]TDSheet!$A$1:$T$65536,20,0)</f>
        <v>36.333333333333336</v>
      </c>
      <c r="X33" s="2">
        <f>VLOOKUP(A33,[1]TDSheet!$A$1:$L$65536,12,0)</f>
        <v>118.4</v>
      </c>
      <c r="Z33" s="2">
        <f t="shared" si="13"/>
        <v>350</v>
      </c>
      <c r="AA33" s="2">
        <f t="shared" si="7"/>
        <v>280</v>
      </c>
      <c r="AB33" s="24">
        <f>VLOOKUP(A33,[1]TDSheet!$A$1:$W$65536,23,0)</f>
        <v>8</v>
      </c>
      <c r="AC33" s="25">
        <v>62</v>
      </c>
      <c r="AD33" s="2">
        <f t="shared" si="8"/>
        <v>347.2</v>
      </c>
      <c r="AE33" s="25">
        <v>50</v>
      </c>
      <c r="AF33" s="2">
        <f t="shared" si="9"/>
        <v>280</v>
      </c>
    </row>
    <row r="34" spans="1:32" ht="21.95" customHeight="1" x14ac:dyDescent="0.2">
      <c r="A34" s="8" t="s">
        <v>38</v>
      </c>
      <c r="B34" s="8" t="s">
        <v>9</v>
      </c>
      <c r="C34" s="9">
        <v>8</v>
      </c>
      <c r="D34" s="9">
        <v>72</v>
      </c>
      <c r="E34" s="9">
        <v>21</v>
      </c>
      <c r="F34" s="9">
        <v>51</v>
      </c>
      <c r="G34" s="24">
        <f>VLOOKUP(A34,[1]TDSheet!$A$1:$G$65536,7,0)</f>
        <v>0.9</v>
      </c>
      <c r="H34" s="2">
        <f>VLOOKUP(A34,[2]Лист1!$A$1:$G$65536,7,0)</f>
        <v>180</v>
      </c>
      <c r="J34" s="2">
        <f>VLOOKUP(A34,[3]TDSheet!$A$1:$E$65536,4,0)</f>
        <v>21</v>
      </c>
      <c r="K34" s="2">
        <f t="shared" si="2"/>
        <v>0</v>
      </c>
      <c r="M34" s="2">
        <f t="shared" si="3"/>
        <v>4.2</v>
      </c>
      <c r="N34" s="28">
        <f t="shared" si="14"/>
        <v>7.8000000000000043</v>
      </c>
      <c r="O34" s="34">
        <v>160</v>
      </c>
      <c r="P34" s="42">
        <f t="shared" si="4"/>
        <v>120</v>
      </c>
      <c r="Q34" s="43">
        <v>40</v>
      </c>
      <c r="R34" s="30">
        <v>160</v>
      </c>
      <c r="S34" s="2" t="s">
        <v>72</v>
      </c>
      <c r="T34" s="2">
        <f t="shared" si="5"/>
        <v>50.238095238095234</v>
      </c>
      <c r="U34" s="2">
        <f t="shared" si="6"/>
        <v>12.142857142857142</v>
      </c>
      <c r="V34" s="2">
        <f>VLOOKUP(A34,[1]TDSheet!$A$1:$S$65536,19,0)</f>
        <v>0</v>
      </c>
      <c r="W34" s="2">
        <f>VLOOKUP(A34,[1]TDSheet!$A$1:$T$65536,20,0)</f>
        <v>2</v>
      </c>
      <c r="X34" s="2">
        <f>VLOOKUP(A34,[1]TDSheet!$A$1:$L$65536,12,0)</f>
        <v>9.1999999999999993</v>
      </c>
      <c r="Z34" s="2">
        <f t="shared" si="13"/>
        <v>108</v>
      </c>
      <c r="AA34" s="2">
        <f t="shared" si="7"/>
        <v>36</v>
      </c>
      <c r="AB34" s="24">
        <f>VLOOKUP(A34,[1]TDSheet!$A$1:$W$65536,23,0)</f>
        <v>8</v>
      </c>
      <c r="AC34" s="25">
        <v>15</v>
      </c>
      <c r="AD34" s="2">
        <f t="shared" si="8"/>
        <v>108</v>
      </c>
      <c r="AE34" s="25">
        <v>5</v>
      </c>
      <c r="AF34" s="2">
        <f t="shared" si="9"/>
        <v>36</v>
      </c>
    </row>
    <row r="35" spans="1:32" ht="21.95" customHeight="1" x14ac:dyDescent="0.2">
      <c r="A35" s="8" t="s">
        <v>39</v>
      </c>
      <c r="B35" s="8" t="s">
        <v>9</v>
      </c>
      <c r="C35" s="9">
        <v>2</v>
      </c>
      <c r="D35" s="9">
        <v>281</v>
      </c>
      <c r="E35" s="9">
        <v>57</v>
      </c>
      <c r="F35" s="9">
        <v>224</v>
      </c>
      <c r="G35" s="24">
        <f>VLOOKUP(A35,[1]TDSheet!$A$1:$G$65536,7,0)</f>
        <v>0.9</v>
      </c>
      <c r="H35" s="2">
        <f>VLOOKUP(A35,[2]Лист1!$A$1:$G$65536,7,0)</f>
        <v>180</v>
      </c>
      <c r="J35" s="2">
        <f>VLOOKUP(A35,[3]TDSheet!$A$1:$E$65536,4,0)</f>
        <v>57</v>
      </c>
      <c r="K35" s="2">
        <f t="shared" si="2"/>
        <v>0</v>
      </c>
      <c r="M35" s="2">
        <f t="shared" si="3"/>
        <v>11.4</v>
      </c>
      <c r="N35" s="28"/>
      <c r="O35" s="34">
        <v>100</v>
      </c>
      <c r="P35" s="42">
        <f t="shared" si="4"/>
        <v>60</v>
      </c>
      <c r="Q35" s="43">
        <v>40</v>
      </c>
      <c r="R35" s="30">
        <v>320</v>
      </c>
      <c r="S35" s="2" t="s">
        <v>73</v>
      </c>
      <c r="T35" s="2">
        <f t="shared" si="5"/>
        <v>28.421052631578945</v>
      </c>
      <c r="U35" s="2">
        <f t="shared" si="6"/>
        <v>19.649122807017545</v>
      </c>
      <c r="V35" s="2">
        <f>VLOOKUP(A35,[1]TDSheet!$A$1:$S$65536,19,0)</f>
        <v>17.600000000000001</v>
      </c>
      <c r="W35" s="2">
        <f>VLOOKUP(A35,[1]TDSheet!$A$1:$T$65536,20,0)</f>
        <v>7.666666666666667</v>
      </c>
      <c r="X35" s="2">
        <f>VLOOKUP(A35,[1]TDSheet!$A$1:$L$65536,12,0)</f>
        <v>34.4</v>
      </c>
      <c r="Z35" s="2">
        <f t="shared" si="13"/>
        <v>54</v>
      </c>
      <c r="AA35" s="2">
        <f t="shared" si="7"/>
        <v>36</v>
      </c>
      <c r="AB35" s="24">
        <f>VLOOKUP(A35,[1]TDSheet!$A$1:$W$65536,23,0)</f>
        <v>8</v>
      </c>
      <c r="AC35" s="25">
        <v>7</v>
      </c>
      <c r="AD35" s="2">
        <f t="shared" si="8"/>
        <v>50.4</v>
      </c>
      <c r="AE35" s="25">
        <v>5</v>
      </c>
      <c r="AF35" s="2">
        <f t="shared" si="9"/>
        <v>36</v>
      </c>
    </row>
    <row r="36" spans="1:32" ht="11.1" customHeight="1" x14ac:dyDescent="0.2">
      <c r="A36" s="8" t="s">
        <v>40</v>
      </c>
      <c r="B36" s="8" t="s">
        <v>14</v>
      </c>
      <c r="C36" s="9">
        <v>2285</v>
      </c>
      <c r="D36" s="9">
        <v>1400</v>
      </c>
      <c r="E36" s="9">
        <v>1645</v>
      </c>
      <c r="F36" s="9">
        <v>1795</v>
      </c>
      <c r="G36" s="24">
        <f>VLOOKUP(A36,[1]TDSheet!$A$1:$G$65536,7,0)</f>
        <v>1</v>
      </c>
      <c r="H36" s="2">
        <f>VLOOKUP(A36,[2]Лист1!$A$1:$G$65536,7,0)</f>
        <v>180</v>
      </c>
      <c r="J36" s="2">
        <f>VLOOKUP(A36,[3]TDSheet!$A$1:$E$65536,4,0)</f>
        <v>1635</v>
      </c>
      <c r="K36" s="2">
        <f t="shared" si="2"/>
        <v>10</v>
      </c>
      <c r="M36" s="2">
        <f t="shared" si="3"/>
        <v>329</v>
      </c>
      <c r="N36" s="28">
        <f t="shared" si="14"/>
        <v>2811</v>
      </c>
      <c r="O36" s="34">
        <v>3600</v>
      </c>
      <c r="P36" s="42">
        <f t="shared" si="4"/>
        <v>2600</v>
      </c>
      <c r="Q36" s="43">
        <v>1000</v>
      </c>
      <c r="R36" s="30">
        <v>4000</v>
      </c>
      <c r="S36" s="2" t="s">
        <v>74</v>
      </c>
      <c r="T36" s="2">
        <f t="shared" si="5"/>
        <v>16.398176291793312</v>
      </c>
      <c r="U36" s="2">
        <f t="shared" si="6"/>
        <v>5.4559270516717326</v>
      </c>
      <c r="V36" s="2">
        <f>VLOOKUP(A36,[1]TDSheet!$A$1:$S$65536,19,0)</f>
        <v>307</v>
      </c>
      <c r="W36" s="2">
        <f>VLOOKUP(A36,[1]TDSheet!$A$1:$T$65536,20,0)</f>
        <v>155</v>
      </c>
      <c r="X36" s="2">
        <f>VLOOKUP(A36,[1]TDSheet!$A$1:$L$65536,12,0)</f>
        <v>246</v>
      </c>
      <c r="Z36" s="2">
        <f t="shared" si="13"/>
        <v>2600</v>
      </c>
      <c r="AA36" s="2">
        <f t="shared" si="7"/>
        <v>1000</v>
      </c>
      <c r="AB36" s="24">
        <f>VLOOKUP(A36,[1]TDSheet!$A$1:$W$65536,23,0)</f>
        <v>5</v>
      </c>
      <c r="AC36" s="25">
        <v>520</v>
      </c>
      <c r="AD36" s="2">
        <f t="shared" si="8"/>
        <v>2600</v>
      </c>
      <c r="AE36" s="25">
        <v>200</v>
      </c>
      <c r="AF36" s="2">
        <f t="shared" si="9"/>
        <v>1000</v>
      </c>
    </row>
    <row r="37" spans="1:32" ht="11.1" customHeight="1" x14ac:dyDescent="0.2">
      <c r="A37" s="8" t="s">
        <v>41</v>
      </c>
      <c r="B37" s="8" t="s">
        <v>9</v>
      </c>
      <c r="C37" s="9">
        <v>347</v>
      </c>
      <c r="D37" s="9">
        <v>700</v>
      </c>
      <c r="E37" s="9">
        <v>324</v>
      </c>
      <c r="F37" s="9">
        <v>650</v>
      </c>
      <c r="G37" s="24">
        <f>VLOOKUP(A37,[1]TDSheet!$A$1:$G$65536,7,0)</f>
        <v>1</v>
      </c>
      <c r="H37" s="2">
        <f>VLOOKUP(A37,[2]Лист1!$A$1:$G$65536,7,0)</f>
        <v>180</v>
      </c>
      <c r="J37" s="2">
        <f>VLOOKUP(A37,[3]TDSheet!$A$1:$E$65536,4,0)</f>
        <v>334</v>
      </c>
      <c r="K37" s="2">
        <f t="shared" si="2"/>
        <v>-10</v>
      </c>
      <c r="M37" s="2">
        <f t="shared" si="3"/>
        <v>64.8</v>
      </c>
      <c r="N37" s="28">
        <f t="shared" si="14"/>
        <v>257.19999999999993</v>
      </c>
      <c r="O37" s="34">
        <v>240</v>
      </c>
      <c r="P37" s="42">
        <f t="shared" si="4"/>
        <v>140</v>
      </c>
      <c r="Q37" s="43">
        <v>100</v>
      </c>
      <c r="R37" s="30"/>
      <c r="T37" s="2">
        <f t="shared" si="5"/>
        <v>13.734567901234568</v>
      </c>
      <c r="U37" s="2">
        <f t="shared" si="6"/>
        <v>10.030864197530864</v>
      </c>
      <c r="V37" s="2">
        <f>VLOOKUP(A37,[1]TDSheet!$A$1:$S$65536,19,0)</f>
        <v>67</v>
      </c>
      <c r="W37" s="2">
        <f>VLOOKUP(A37,[1]TDSheet!$A$1:$T$65536,20,0)</f>
        <v>25.666666666666668</v>
      </c>
      <c r="X37" s="2">
        <f>VLOOKUP(A37,[1]TDSheet!$A$1:$L$65536,12,0)</f>
        <v>75.8</v>
      </c>
      <c r="Z37" s="2">
        <f t="shared" si="13"/>
        <v>140</v>
      </c>
      <c r="AA37" s="2">
        <f t="shared" si="7"/>
        <v>100</v>
      </c>
      <c r="AB37" s="24">
        <f>VLOOKUP(A37,[1]TDSheet!$A$1:$W$65536,23,0)</f>
        <v>5</v>
      </c>
      <c r="AC37" s="25">
        <v>28</v>
      </c>
      <c r="AD37" s="2">
        <f t="shared" si="8"/>
        <v>140</v>
      </c>
      <c r="AE37" s="25">
        <v>20</v>
      </c>
      <c r="AF37" s="2">
        <f t="shared" si="9"/>
        <v>100</v>
      </c>
    </row>
    <row r="38" spans="1:32" ht="11.1" customHeight="1" x14ac:dyDescent="0.2">
      <c r="A38" s="8" t="s">
        <v>42</v>
      </c>
      <c r="B38" s="8" t="s">
        <v>9</v>
      </c>
      <c r="C38" s="9">
        <v>83</v>
      </c>
      <c r="D38" s="9"/>
      <c r="E38" s="9">
        <v>3</v>
      </c>
      <c r="F38" s="9">
        <v>80</v>
      </c>
      <c r="G38" s="24">
        <f>VLOOKUP(A38,[1]TDSheet!$A$1:$G$65536,7,0)</f>
        <v>0.33</v>
      </c>
      <c r="H38" s="2">
        <f>VLOOKUP(A38,[2]Лист1!$A$1:$G$65536,7,0)</f>
        <v>365</v>
      </c>
      <c r="J38" s="2">
        <f>VLOOKUP(A38,[3]TDSheet!$A$1:$E$65536,4,0)</f>
        <v>3</v>
      </c>
      <c r="K38" s="2">
        <f t="shared" si="2"/>
        <v>0</v>
      </c>
      <c r="M38" s="2">
        <f t="shared" si="3"/>
        <v>0.6</v>
      </c>
      <c r="N38" s="28"/>
      <c r="O38" s="34">
        <f t="shared" si="10"/>
        <v>0</v>
      </c>
      <c r="P38" s="42">
        <f t="shared" si="4"/>
        <v>0</v>
      </c>
      <c r="Q38" s="43"/>
      <c r="R38" s="30"/>
      <c r="T38" s="2">
        <f t="shared" si="5"/>
        <v>133.33333333333334</v>
      </c>
      <c r="U38" s="2">
        <f t="shared" si="6"/>
        <v>133.33333333333334</v>
      </c>
      <c r="V38" s="2">
        <f>VLOOKUP(A38,[1]TDSheet!$A$1:$S$65536,19,0)</f>
        <v>0</v>
      </c>
      <c r="W38" s="2">
        <f>VLOOKUP(A38,[1]TDSheet!$A$1:$T$65536,20,0)</f>
        <v>0</v>
      </c>
      <c r="X38" s="2">
        <f>VLOOKUP(A38,[1]TDSheet!$A$1:$L$65536,12,0)</f>
        <v>0</v>
      </c>
      <c r="Y38" s="26" t="str">
        <f>VLOOKUP(A38,[1]TDSheet!$A$1:$U$65536,21,0)</f>
        <v>нужно увеличить продажи</v>
      </c>
      <c r="Z38" s="2">
        <f t="shared" si="13"/>
        <v>0</v>
      </c>
      <c r="AA38" s="2">
        <f t="shared" si="7"/>
        <v>0</v>
      </c>
      <c r="AB38" s="24">
        <f>VLOOKUP(A38,[1]TDSheet!$A$1:$W$65536,23,0)</f>
        <v>6</v>
      </c>
      <c r="AC38" s="25">
        <f t="shared" si="11"/>
        <v>0</v>
      </c>
      <c r="AD38" s="2">
        <f t="shared" si="8"/>
        <v>0</v>
      </c>
      <c r="AE38" s="25">
        <f t="shared" si="12"/>
        <v>0</v>
      </c>
      <c r="AF38" s="2">
        <f t="shared" si="9"/>
        <v>0</v>
      </c>
    </row>
    <row r="39" spans="1:32" ht="11.1" customHeight="1" x14ac:dyDescent="0.2">
      <c r="A39" s="8" t="s">
        <v>43</v>
      </c>
      <c r="B39" s="8" t="s">
        <v>14</v>
      </c>
      <c r="C39" s="9">
        <v>15</v>
      </c>
      <c r="D39" s="9">
        <v>51</v>
      </c>
      <c r="E39" s="9">
        <v>12</v>
      </c>
      <c r="F39" s="9">
        <v>45</v>
      </c>
      <c r="G39" s="24">
        <f>VLOOKUP(A39,[1]TDSheet!$A$1:$G$65536,7,0)</f>
        <v>1</v>
      </c>
      <c r="H39" s="2">
        <f>VLOOKUP(A39,[2]Лист1!$A$1:$G$65536,7,0)</f>
        <v>180</v>
      </c>
      <c r="J39" s="2">
        <f>VLOOKUP(A39,[3]TDSheet!$A$1:$E$65536,4,0)</f>
        <v>12</v>
      </c>
      <c r="K39" s="2">
        <f t="shared" si="2"/>
        <v>0</v>
      </c>
      <c r="M39" s="2">
        <f t="shared" si="3"/>
        <v>2.4</v>
      </c>
      <c r="N39" s="28"/>
      <c r="O39" s="34">
        <f t="shared" si="10"/>
        <v>0</v>
      </c>
      <c r="P39" s="42">
        <f t="shared" si="4"/>
        <v>0</v>
      </c>
      <c r="Q39" s="43"/>
      <c r="R39" s="30"/>
      <c r="T39" s="2">
        <f t="shared" si="5"/>
        <v>18.75</v>
      </c>
      <c r="U39" s="2">
        <f t="shared" si="6"/>
        <v>18.75</v>
      </c>
      <c r="V39" s="2">
        <f>VLOOKUP(A39,[1]TDSheet!$A$1:$S$65536,19,0)</f>
        <v>4.2</v>
      </c>
      <c r="W39" s="2">
        <f>VLOOKUP(A39,[1]TDSheet!$A$1:$T$65536,20,0)</f>
        <v>4</v>
      </c>
      <c r="X39" s="2">
        <f>VLOOKUP(A39,[1]TDSheet!$A$1:$L$65536,12,0)</f>
        <v>4.8</v>
      </c>
      <c r="Z39" s="2">
        <f t="shared" si="13"/>
        <v>0</v>
      </c>
      <c r="AA39" s="2">
        <f t="shared" si="7"/>
        <v>0</v>
      </c>
      <c r="AB39" s="24">
        <f>VLOOKUP(A39,[1]TDSheet!$A$1:$W$65536,23,0)</f>
        <v>3</v>
      </c>
      <c r="AC39" s="25">
        <f t="shared" si="11"/>
        <v>0</v>
      </c>
      <c r="AD39" s="2">
        <f t="shared" si="8"/>
        <v>0</v>
      </c>
      <c r="AE39" s="25">
        <f t="shared" si="12"/>
        <v>0</v>
      </c>
      <c r="AF39" s="2">
        <f t="shared" si="9"/>
        <v>0</v>
      </c>
    </row>
    <row r="40" spans="1:32" ht="11.1" customHeight="1" x14ac:dyDescent="0.2">
      <c r="A40" s="8" t="s">
        <v>44</v>
      </c>
      <c r="B40" s="8" t="s">
        <v>9</v>
      </c>
      <c r="C40" s="9">
        <v>225</v>
      </c>
      <c r="D40" s="9">
        <v>1344</v>
      </c>
      <c r="E40" s="9">
        <v>414</v>
      </c>
      <c r="F40" s="9">
        <v>955</v>
      </c>
      <c r="G40" s="24">
        <f>VLOOKUP(A40,[1]TDSheet!$A$1:$G$65536,7,0)</f>
        <v>0.25</v>
      </c>
      <c r="H40" s="2">
        <f>VLOOKUP(A40,[2]Лист1!$A$1:$G$65536,7,0)</f>
        <v>180</v>
      </c>
      <c r="J40" s="2">
        <f>VLOOKUP(A40,[3]TDSheet!$A$1:$E$65536,4,0)</f>
        <v>423</v>
      </c>
      <c r="K40" s="2">
        <f t="shared" si="2"/>
        <v>-9</v>
      </c>
      <c r="M40" s="2">
        <f t="shared" si="3"/>
        <v>82.8</v>
      </c>
      <c r="N40" s="28">
        <f t="shared" si="14"/>
        <v>204.20000000000005</v>
      </c>
      <c r="O40" s="34">
        <v>150</v>
      </c>
      <c r="P40" s="42">
        <f t="shared" si="4"/>
        <v>100</v>
      </c>
      <c r="Q40" s="43">
        <v>50</v>
      </c>
      <c r="R40" s="30"/>
      <c r="T40" s="2">
        <f t="shared" si="5"/>
        <v>13.345410628019325</v>
      </c>
      <c r="U40" s="2">
        <f t="shared" si="6"/>
        <v>11.533816425120774</v>
      </c>
      <c r="V40" s="2">
        <f>VLOOKUP(A40,[1]TDSheet!$A$1:$S$65536,19,0)</f>
        <v>102.4</v>
      </c>
      <c r="W40" s="2">
        <f>VLOOKUP(A40,[1]TDSheet!$A$1:$T$65536,20,0)</f>
        <v>88</v>
      </c>
      <c r="X40" s="2">
        <f>VLOOKUP(A40,[1]TDSheet!$A$1:$L$65536,12,0)</f>
        <v>170.2</v>
      </c>
      <c r="Z40" s="2">
        <f t="shared" si="13"/>
        <v>25</v>
      </c>
      <c r="AA40" s="2">
        <f t="shared" si="7"/>
        <v>12.5</v>
      </c>
      <c r="AB40" s="24">
        <f>VLOOKUP(A40,[1]TDSheet!$A$1:$W$65536,23,0)</f>
        <v>12</v>
      </c>
      <c r="AC40" s="25">
        <v>8</v>
      </c>
      <c r="AD40" s="2">
        <f t="shared" si="8"/>
        <v>24</v>
      </c>
      <c r="AE40" s="25">
        <v>4</v>
      </c>
      <c r="AF40" s="2">
        <f t="shared" si="9"/>
        <v>12</v>
      </c>
    </row>
    <row r="41" spans="1:32" ht="11.1" customHeight="1" x14ac:dyDescent="0.2">
      <c r="A41" s="8" t="s">
        <v>45</v>
      </c>
      <c r="B41" s="8" t="s">
        <v>14</v>
      </c>
      <c r="C41" s="9">
        <v>50.4</v>
      </c>
      <c r="D41" s="9">
        <v>46.8</v>
      </c>
      <c r="E41" s="9">
        <v>36.9</v>
      </c>
      <c r="F41" s="9">
        <v>39.6</v>
      </c>
      <c r="G41" s="24">
        <f>VLOOKUP(A41,[1]TDSheet!$A$1:$G$65536,7,0)</f>
        <v>1</v>
      </c>
      <c r="H41" s="2">
        <f>VLOOKUP(A41,[2]Лист1!$A$1:$G$65536,7,0)</f>
        <v>180</v>
      </c>
      <c r="J41" s="2">
        <f>VLOOKUP(A41,[3]TDSheet!$A$1:$E$65536,4,0)</f>
        <v>33.299999999999997</v>
      </c>
      <c r="K41" s="2">
        <f t="shared" si="2"/>
        <v>3.6000000000000014</v>
      </c>
      <c r="M41" s="2">
        <f t="shared" si="3"/>
        <v>7.38</v>
      </c>
      <c r="N41" s="28">
        <f t="shared" si="14"/>
        <v>63.719999999999992</v>
      </c>
      <c r="O41" s="34">
        <f t="shared" si="10"/>
        <v>63.719999999999992</v>
      </c>
      <c r="P41" s="42">
        <f t="shared" si="4"/>
        <v>63.719999999999992</v>
      </c>
      <c r="Q41" s="43"/>
      <c r="R41" s="30"/>
      <c r="T41" s="2">
        <f t="shared" si="5"/>
        <v>14</v>
      </c>
      <c r="U41" s="2">
        <f t="shared" si="6"/>
        <v>5.3658536585365857</v>
      </c>
      <c r="V41" s="2">
        <f>VLOOKUP(A41,[1]TDSheet!$A$1:$S$65536,19,0)</f>
        <v>6.56</v>
      </c>
      <c r="W41" s="2">
        <f>VLOOKUP(A41,[1]TDSheet!$A$1:$T$65536,20,0)</f>
        <v>0</v>
      </c>
      <c r="X41" s="2">
        <f>VLOOKUP(A41,[1]TDSheet!$A$1:$L$65536,12,0)</f>
        <v>6.12</v>
      </c>
      <c r="Z41" s="2">
        <f t="shared" si="13"/>
        <v>63.719999999999992</v>
      </c>
      <c r="AA41" s="2">
        <f t="shared" si="7"/>
        <v>0</v>
      </c>
      <c r="AB41" s="24">
        <f>VLOOKUP(A41,[1]TDSheet!$A$1:$W$65536,23,0)</f>
        <v>1.8</v>
      </c>
      <c r="AC41" s="25">
        <v>35</v>
      </c>
      <c r="AD41" s="2">
        <f t="shared" si="8"/>
        <v>63</v>
      </c>
      <c r="AE41" s="25">
        <f t="shared" si="12"/>
        <v>0</v>
      </c>
      <c r="AF41" s="2">
        <f t="shared" si="9"/>
        <v>0</v>
      </c>
    </row>
    <row r="42" spans="1:32" ht="11.1" customHeight="1" x14ac:dyDescent="0.2">
      <c r="A42" s="8" t="s">
        <v>46</v>
      </c>
      <c r="B42" s="8" t="s">
        <v>9</v>
      </c>
      <c r="C42" s="9">
        <v>113</v>
      </c>
      <c r="D42" s="9">
        <v>98</v>
      </c>
      <c r="E42" s="9">
        <v>88</v>
      </c>
      <c r="F42" s="9">
        <v>103</v>
      </c>
      <c r="G42" s="24">
        <f>VLOOKUP(A42,[1]TDSheet!$A$1:$G$65536,7,0)</f>
        <v>0.2</v>
      </c>
      <c r="H42" s="2">
        <f>VLOOKUP(A42,[2]Лист1!$A$1:$G$65536,7,0)</f>
        <v>365</v>
      </c>
      <c r="J42" s="2">
        <f>VLOOKUP(A42,[3]TDSheet!$A$1:$E$65536,4,0)</f>
        <v>94</v>
      </c>
      <c r="K42" s="2">
        <f t="shared" si="2"/>
        <v>-6</v>
      </c>
      <c r="M42" s="2">
        <f t="shared" si="3"/>
        <v>17.600000000000001</v>
      </c>
      <c r="N42" s="28">
        <f t="shared" si="14"/>
        <v>143.40000000000003</v>
      </c>
      <c r="O42" s="34">
        <v>120</v>
      </c>
      <c r="P42" s="42">
        <f t="shared" si="4"/>
        <v>70</v>
      </c>
      <c r="Q42" s="43">
        <v>50</v>
      </c>
      <c r="R42" s="30"/>
      <c r="T42" s="2">
        <f t="shared" si="5"/>
        <v>12.670454545454545</v>
      </c>
      <c r="U42" s="2">
        <f t="shared" si="6"/>
        <v>5.8522727272727266</v>
      </c>
      <c r="V42" s="2">
        <f>VLOOKUP(A42,[1]TDSheet!$A$1:$S$65536,19,0)</f>
        <v>13.8</v>
      </c>
      <c r="W42" s="2">
        <f>VLOOKUP(A42,[1]TDSheet!$A$1:$T$65536,20,0)</f>
        <v>2.6666666666666665</v>
      </c>
      <c r="X42" s="2">
        <f>VLOOKUP(A42,[1]TDSheet!$A$1:$L$65536,12,0)</f>
        <v>13.2</v>
      </c>
      <c r="Z42" s="2">
        <f t="shared" si="13"/>
        <v>14</v>
      </c>
      <c r="AA42" s="2">
        <f t="shared" si="7"/>
        <v>10</v>
      </c>
      <c r="AB42" s="24">
        <f>VLOOKUP(A42,[1]TDSheet!$A$1:$W$65536,23,0)</f>
        <v>6</v>
      </c>
      <c r="AC42" s="25">
        <v>11</v>
      </c>
      <c r="AD42" s="2">
        <f t="shared" si="8"/>
        <v>13.200000000000001</v>
      </c>
      <c r="AE42" s="25">
        <v>8</v>
      </c>
      <c r="AF42" s="2">
        <f t="shared" si="9"/>
        <v>9.6000000000000014</v>
      </c>
    </row>
    <row r="43" spans="1:32" ht="11.1" customHeight="1" x14ac:dyDescent="0.2">
      <c r="A43" s="8" t="s">
        <v>47</v>
      </c>
      <c r="B43" s="8" t="s">
        <v>9</v>
      </c>
      <c r="C43" s="9">
        <v>147</v>
      </c>
      <c r="D43" s="9">
        <v>24</v>
      </c>
      <c r="E43" s="9">
        <v>95</v>
      </c>
      <c r="F43" s="9">
        <v>50</v>
      </c>
      <c r="G43" s="24">
        <f>VLOOKUP(A43,[1]TDSheet!$A$1:$G$65536,7,0)</f>
        <v>0.2</v>
      </c>
      <c r="H43" s="2">
        <f>VLOOKUP(A43,[2]Лист1!$A$1:$G$65536,7,0)</f>
        <v>365</v>
      </c>
      <c r="J43" s="2">
        <f>VLOOKUP(A43,[3]TDSheet!$A$1:$E$65536,4,0)</f>
        <v>101</v>
      </c>
      <c r="K43" s="2">
        <f t="shared" si="2"/>
        <v>-6</v>
      </c>
      <c r="M43" s="2">
        <f t="shared" si="3"/>
        <v>19</v>
      </c>
      <c r="N43" s="28">
        <f>12*M43-F43</f>
        <v>178</v>
      </c>
      <c r="O43" s="34">
        <v>150</v>
      </c>
      <c r="P43" s="42">
        <f t="shared" si="4"/>
        <v>90</v>
      </c>
      <c r="Q43" s="43">
        <v>60</v>
      </c>
      <c r="R43" s="30"/>
      <c r="T43" s="2">
        <f t="shared" si="5"/>
        <v>10.526315789473685</v>
      </c>
      <c r="U43" s="2">
        <f t="shared" si="6"/>
        <v>2.6315789473684212</v>
      </c>
      <c r="V43" s="2">
        <f>VLOOKUP(A43,[1]TDSheet!$A$1:$S$65536,19,0)</f>
        <v>16</v>
      </c>
      <c r="W43" s="2">
        <f>VLOOKUP(A43,[1]TDSheet!$A$1:$T$65536,20,0)</f>
        <v>4.666666666666667</v>
      </c>
      <c r="X43" s="2">
        <f>VLOOKUP(A43,[1]TDSheet!$A$1:$L$65536,12,0)</f>
        <v>11.8</v>
      </c>
      <c r="Z43" s="2">
        <f t="shared" si="13"/>
        <v>18</v>
      </c>
      <c r="AA43" s="2">
        <f t="shared" si="7"/>
        <v>12</v>
      </c>
      <c r="AB43" s="24">
        <f>VLOOKUP(A43,[1]TDSheet!$A$1:$W$65536,23,0)</f>
        <v>6</v>
      </c>
      <c r="AC43" s="25">
        <v>15</v>
      </c>
      <c r="AD43" s="2">
        <f t="shared" si="8"/>
        <v>18</v>
      </c>
      <c r="AE43" s="25">
        <v>10</v>
      </c>
      <c r="AF43" s="2">
        <f t="shared" si="9"/>
        <v>12</v>
      </c>
    </row>
    <row r="44" spans="1:32" ht="21.95" customHeight="1" x14ac:dyDescent="0.2">
      <c r="A44" s="8" t="s">
        <v>48</v>
      </c>
      <c r="B44" s="8" t="s">
        <v>9</v>
      </c>
      <c r="C44" s="9">
        <v>5</v>
      </c>
      <c r="D44" s="9">
        <v>296</v>
      </c>
      <c r="E44" s="9">
        <v>177</v>
      </c>
      <c r="F44" s="9">
        <v>119</v>
      </c>
      <c r="G44" s="24">
        <f>VLOOKUP(A44,[1]TDSheet!$A$1:$G$65536,7,0)</f>
        <v>0.48</v>
      </c>
      <c r="H44" s="2">
        <f>VLOOKUP(A44,[2]Лист1!$A$1:$G$65536,7,0)</f>
        <v>180</v>
      </c>
      <c r="J44" s="2">
        <f>VLOOKUP(A44,[3]TDSheet!$A$1:$E$65536,4,0)</f>
        <v>175</v>
      </c>
      <c r="K44" s="2">
        <f t="shared" si="2"/>
        <v>2</v>
      </c>
      <c r="M44" s="2">
        <f t="shared" si="3"/>
        <v>35.4</v>
      </c>
      <c r="N44" s="28">
        <f>12*M44-F44</f>
        <v>305.79999999999995</v>
      </c>
      <c r="O44" s="34">
        <f t="shared" si="10"/>
        <v>305.79999999999995</v>
      </c>
      <c r="P44" s="42">
        <f t="shared" si="4"/>
        <v>205.79999999999995</v>
      </c>
      <c r="Q44" s="43">
        <v>100</v>
      </c>
      <c r="R44" s="30"/>
      <c r="T44" s="2">
        <f t="shared" si="5"/>
        <v>12</v>
      </c>
      <c r="U44" s="2">
        <f t="shared" si="6"/>
        <v>3.361581920903955</v>
      </c>
      <c r="V44" s="2">
        <f>VLOOKUP(A44,[1]TDSheet!$A$1:$S$65536,19,0)</f>
        <v>25</v>
      </c>
      <c r="W44" s="2">
        <f>VLOOKUP(A44,[1]TDSheet!$A$1:$T$65536,20,0)</f>
        <v>41</v>
      </c>
      <c r="X44" s="2">
        <f>VLOOKUP(A44,[1]TDSheet!$A$1:$L$65536,12,0)</f>
        <v>30.4</v>
      </c>
      <c r="Z44" s="2">
        <f t="shared" si="13"/>
        <v>98.783999999999978</v>
      </c>
      <c r="AA44" s="2">
        <f t="shared" si="7"/>
        <v>48</v>
      </c>
      <c r="AB44" s="24">
        <f>VLOOKUP(A44,[1]TDSheet!$A$1:$W$65536,23,0)</f>
        <v>8</v>
      </c>
      <c r="AC44" s="25">
        <v>25</v>
      </c>
      <c r="AD44" s="2">
        <f t="shared" si="8"/>
        <v>96</v>
      </c>
      <c r="AE44" s="25">
        <v>12</v>
      </c>
      <c r="AF44" s="2">
        <f t="shared" si="9"/>
        <v>46.08</v>
      </c>
    </row>
    <row r="45" spans="1:32" ht="11.1" customHeight="1" x14ac:dyDescent="0.2">
      <c r="A45" s="8" t="s">
        <v>49</v>
      </c>
      <c r="B45" s="8" t="s">
        <v>9</v>
      </c>
      <c r="C45" s="9">
        <v>450</v>
      </c>
      <c r="D45" s="9">
        <v>1248</v>
      </c>
      <c r="E45" s="9">
        <v>699</v>
      </c>
      <c r="F45" s="9">
        <v>714</v>
      </c>
      <c r="G45" s="24">
        <f>VLOOKUP(A45,[1]TDSheet!$A$1:$G$65536,7,0)</f>
        <v>0.25</v>
      </c>
      <c r="H45" s="2">
        <f>VLOOKUP(A45,[2]Лист1!$A$1:$G$65536,7,0)</f>
        <v>180</v>
      </c>
      <c r="J45" s="2">
        <f>VLOOKUP(A45,[3]TDSheet!$A$1:$E$65536,4,0)</f>
        <v>699</v>
      </c>
      <c r="K45" s="2">
        <f t="shared" si="2"/>
        <v>0</v>
      </c>
      <c r="M45" s="2">
        <f t="shared" si="3"/>
        <v>139.80000000000001</v>
      </c>
      <c r="N45" s="28">
        <f t="shared" si="14"/>
        <v>1243.2000000000003</v>
      </c>
      <c r="O45" s="34">
        <v>1100</v>
      </c>
      <c r="P45" s="42">
        <f t="shared" si="4"/>
        <v>600</v>
      </c>
      <c r="Q45" s="43">
        <v>500</v>
      </c>
      <c r="R45" s="30"/>
      <c r="T45" s="2">
        <f t="shared" si="5"/>
        <v>12.975679542203146</v>
      </c>
      <c r="U45" s="2">
        <f t="shared" si="6"/>
        <v>5.1072961373390555</v>
      </c>
      <c r="V45" s="2">
        <f>VLOOKUP(A45,[1]TDSheet!$A$1:$S$65536,19,0)</f>
        <v>133.4</v>
      </c>
      <c r="W45" s="2">
        <f>VLOOKUP(A45,[1]TDSheet!$A$1:$T$65536,20,0)</f>
        <v>120</v>
      </c>
      <c r="X45" s="2">
        <f>VLOOKUP(A45,[1]TDSheet!$A$1:$L$65536,12,0)</f>
        <v>160.80000000000001</v>
      </c>
      <c r="Z45" s="2">
        <f t="shared" si="13"/>
        <v>150</v>
      </c>
      <c r="AA45" s="2">
        <f t="shared" si="7"/>
        <v>125</v>
      </c>
      <c r="AB45" s="24">
        <f>VLOOKUP(A45,[1]TDSheet!$A$1:$W$65536,23,0)</f>
        <v>12</v>
      </c>
      <c r="AC45" s="25">
        <v>50</v>
      </c>
      <c r="AD45" s="2">
        <f t="shared" si="8"/>
        <v>150</v>
      </c>
      <c r="AE45" s="25">
        <v>41</v>
      </c>
      <c r="AF45" s="2">
        <f t="shared" si="9"/>
        <v>123</v>
      </c>
    </row>
    <row r="46" spans="1:32" ht="11.1" customHeight="1" x14ac:dyDescent="0.2">
      <c r="A46" s="8" t="s">
        <v>50</v>
      </c>
      <c r="B46" s="8" t="s">
        <v>9</v>
      </c>
      <c r="C46" s="9">
        <v>673</v>
      </c>
      <c r="D46" s="9">
        <v>1296</v>
      </c>
      <c r="E46" s="9">
        <v>593</v>
      </c>
      <c r="F46" s="9">
        <v>1122</v>
      </c>
      <c r="G46" s="24">
        <f>VLOOKUP(A46,[1]TDSheet!$A$1:$G$65536,7,0)</f>
        <v>0.25</v>
      </c>
      <c r="H46" s="2">
        <f>VLOOKUP(A46,[2]Лист1!$A$1:$G$65536,7,0)</f>
        <v>180</v>
      </c>
      <c r="J46" s="2">
        <f>VLOOKUP(A46,[3]TDSheet!$A$1:$E$65536,4,0)</f>
        <v>593</v>
      </c>
      <c r="K46" s="2">
        <f t="shared" si="2"/>
        <v>0</v>
      </c>
      <c r="M46" s="2">
        <f t="shared" si="3"/>
        <v>118.6</v>
      </c>
      <c r="N46" s="28">
        <f t="shared" si="14"/>
        <v>538.39999999999986</v>
      </c>
      <c r="O46" s="34">
        <v>480</v>
      </c>
      <c r="P46" s="42">
        <f t="shared" si="4"/>
        <v>280</v>
      </c>
      <c r="Q46" s="43">
        <v>200</v>
      </c>
      <c r="R46" s="30"/>
      <c r="T46" s="2">
        <f t="shared" si="5"/>
        <v>13.507588532883643</v>
      </c>
      <c r="U46" s="2">
        <f t="shared" si="6"/>
        <v>9.4603709949409787</v>
      </c>
      <c r="V46" s="2">
        <f>VLOOKUP(A46,[1]TDSheet!$A$1:$S$65536,19,0)</f>
        <v>132.4</v>
      </c>
      <c r="W46" s="2">
        <f>VLOOKUP(A46,[1]TDSheet!$A$1:$T$65536,20,0)</f>
        <v>93.333333333333329</v>
      </c>
      <c r="X46" s="2">
        <f>VLOOKUP(A46,[1]TDSheet!$A$1:$L$65536,12,0)</f>
        <v>155.4</v>
      </c>
      <c r="Z46" s="2">
        <f t="shared" si="13"/>
        <v>70</v>
      </c>
      <c r="AA46" s="2">
        <f t="shared" si="7"/>
        <v>50</v>
      </c>
      <c r="AB46" s="24">
        <f>VLOOKUP(A46,[1]TDSheet!$A$1:$W$65536,23,0)</f>
        <v>12</v>
      </c>
      <c r="AC46" s="25">
        <v>23</v>
      </c>
      <c r="AD46" s="2">
        <f t="shared" si="8"/>
        <v>69</v>
      </c>
      <c r="AE46" s="25">
        <v>16</v>
      </c>
      <c r="AF46" s="2">
        <f t="shared" si="9"/>
        <v>48</v>
      </c>
    </row>
    <row r="47" spans="1:32" ht="11.1" customHeight="1" x14ac:dyDescent="0.2">
      <c r="A47" s="8" t="s">
        <v>51</v>
      </c>
      <c r="B47" s="8" t="s">
        <v>14</v>
      </c>
      <c r="C47" s="10"/>
      <c r="D47" s="9">
        <v>8.1</v>
      </c>
      <c r="E47" s="9"/>
      <c r="F47" s="9">
        <v>8.1</v>
      </c>
      <c r="G47" s="24">
        <f>VLOOKUP(A47,[1]TDSheet!$A$1:$G$65536,7,0)</f>
        <v>1</v>
      </c>
      <c r="H47" s="2">
        <f>VLOOKUP(A47,[2]Лист1!$A$1:$G$65536,7,0)</f>
        <v>180</v>
      </c>
      <c r="K47" s="2">
        <f t="shared" si="2"/>
        <v>0</v>
      </c>
      <c r="M47" s="2">
        <f t="shared" si="3"/>
        <v>0</v>
      </c>
      <c r="N47" s="29">
        <v>100</v>
      </c>
      <c r="O47" s="34">
        <f t="shared" si="10"/>
        <v>100</v>
      </c>
      <c r="P47" s="42">
        <f t="shared" si="4"/>
        <v>50</v>
      </c>
      <c r="Q47" s="43">
        <v>50</v>
      </c>
      <c r="R47" s="30"/>
      <c r="T47" s="2" t="e">
        <f t="shared" si="5"/>
        <v>#DIV/0!</v>
      </c>
      <c r="U47" s="2" t="e">
        <f t="shared" si="6"/>
        <v>#DIV/0!</v>
      </c>
      <c r="V47" s="2">
        <f>VLOOKUP(A47,[1]TDSheet!$A$1:$S$65536,19,0)</f>
        <v>0.54</v>
      </c>
      <c r="W47" s="2">
        <f>VLOOKUP(A47,[1]TDSheet!$A$1:$T$65536,20,0)</f>
        <v>0</v>
      </c>
      <c r="X47" s="2">
        <f>VLOOKUP(A47,[1]TDSheet!$A$1:$L$65536,12,0)</f>
        <v>1.08</v>
      </c>
      <c r="Z47" s="2">
        <f t="shared" si="13"/>
        <v>50</v>
      </c>
      <c r="AA47" s="2">
        <f t="shared" si="7"/>
        <v>50</v>
      </c>
      <c r="AB47" s="24">
        <f>VLOOKUP(A47,[1]TDSheet!$A$1:$W$65536,23,0)</f>
        <v>2.7</v>
      </c>
      <c r="AC47" s="25">
        <v>18</v>
      </c>
      <c r="AD47" s="2">
        <f t="shared" si="8"/>
        <v>48.6</v>
      </c>
      <c r="AE47" s="25">
        <v>18</v>
      </c>
      <c r="AF47" s="2">
        <f t="shared" si="9"/>
        <v>48.6</v>
      </c>
    </row>
    <row r="48" spans="1:32" ht="11.1" customHeight="1" thickBot="1" x14ac:dyDescent="0.25">
      <c r="A48" s="8" t="s">
        <v>52</v>
      </c>
      <c r="B48" s="8" t="s">
        <v>14</v>
      </c>
      <c r="C48" s="9">
        <v>570</v>
      </c>
      <c r="D48" s="9">
        <v>1350</v>
      </c>
      <c r="E48" s="9">
        <v>965</v>
      </c>
      <c r="F48" s="9">
        <v>655</v>
      </c>
      <c r="G48" s="24">
        <f>VLOOKUP(A48,[1]TDSheet!$A$1:$G$65536,7,0)</f>
        <v>1</v>
      </c>
      <c r="H48" s="2">
        <f>VLOOKUP(A48,[2]Лист1!$A$1:$G$65536,7,0)</f>
        <v>180</v>
      </c>
      <c r="J48" s="2">
        <f>VLOOKUP(A48,[3]TDSheet!$A$1:$E$65536,4,0)</f>
        <v>960</v>
      </c>
      <c r="K48" s="2">
        <f t="shared" si="2"/>
        <v>5</v>
      </c>
      <c r="M48" s="2">
        <f t="shared" si="3"/>
        <v>193</v>
      </c>
      <c r="N48" s="28">
        <f>12*M48-F48</f>
        <v>1661</v>
      </c>
      <c r="O48" s="35">
        <v>1600</v>
      </c>
      <c r="P48" s="44">
        <f t="shared" si="4"/>
        <v>1000</v>
      </c>
      <c r="Q48" s="45">
        <v>600</v>
      </c>
      <c r="R48" s="30"/>
      <c r="T48" s="2">
        <f t="shared" si="5"/>
        <v>11.683937823834198</v>
      </c>
      <c r="U48" s="2">
        <f t="shared" si="6"/>
        <v>3.3937823834196892</v>
      </c>
      <c r="V48" s="2">
        <f>VLOOKUP(A48,[1]TDSheet!$A$1:$S$65536,19,0)</f>
        <v>147.80000000000001</v>
      </c>
      <c r="W48" s="2">
        <f>VLOOKUP(A48,[1]TDSheet!$A$1:$T$65536,20,0)</f>
        <v>86.666666666666671</v>
      </c>
      <c r="X48" s="2">
        <f>VLOOKUP(A48,[1]TDSheet!$A$1:$L$65536,12,0)</f>
        <v>122</v>
      </c>
      <c r="Z48" s="2">
        <f t="shared" si="13"/>
        <v>1000</v>
      </c>
      <c r="AA48" s="2">
        <f t="shared" si="7"/>
        <v>600</v>
      </c>
      <c r="AB48" s="24">
        <f>VLOOKUP(A48,[1]TDSheet!$A$1:$W$65536,23,0)</f>
        <v>5</v>
      </c>
      <c r="AC48" s="25">
        <v>200</v>
      </c>
      <c r="AD48" s="2">
        <f t="shared" si="8"/>
        <v>1000</v>
      </c>
      <c r="AE48" s="25">
        <v>120</v>
      </c>
      <c r="AF48" s="2">
        <f t="shared" si="9"/>
        <v>600</v>
      </c>
    </row>
  </sheetData>
  <autoFilter ref="A3:AF3" xr:uid="{75860EAA-5076-4343-A3F0-6D87AE804C1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2024-01-18T17:12:23Z</dcterms:created>
  <dcterms:modified xsi:type="dcterms:W3CDTF">2024-01-25T10:08:45Z</dcterms:modified>
</cp:coreProperties>
</file>