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ЗПФ_UK_Sch\"/>
    </mc:Choice>
  </mc:AlternateContent>
  <xr:revisionPtr revIDLastSave="0" documentId="13_ncr:1_{F33EFDE3-C962-4CD5-A6F2-780CBB6AB02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TDSheet!$A$3:$AB$72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4" i="1" l="1"/>
  <c r="F28" i="1" l="1"/>
  <c r="F21" i="1"/>
  <c r="E21" i="1"/>
  <c r="L10" i="1" l="1"/>
  <c r="O10" i="1" s="1"/>
  <c r="P10" i="1" s="1"/>
  <c r="L13" i="1"/>
  <c r="O13" i="1" s="1"/>
  <c r="L14" i="1"/>
  <c r="O14" i="1" s="1"/>
  <c r="L15" i="1"/>
  <c r="O15" i="1" s="1"/>
  <c r="L19" i="1"/>
  <c r="O19" i="1" s="1"/>
  <c r="P19" i="1" s="1"/>
  <c r="L21" i="1"/>
  <c r="O21" i="1" s="1"/>
  <c r="P21" i="1" s="1"/>
  <c r="L26" i="1"/>
  <c r="O26" i="1" s="1"/>
  <c r="P26" i="1" s="1"/>
  <c r="L27" i="1"/>
  <c r="O27" i="1" s="1"/>
  <c r="S27" i="1" s="1"/>
  <c r="L28" i="1"/>
  <c r="O28" i="1" s="1"/>
  <c r="L35" i="1"/>
  <c r="O35" i="1" s="1"/>
  <c r="L36" i="1"/>
  <c r="O36" i="1" s="1"/>
  <c r="L37" i="1"/>
  <c r="O37" i="1" s="1"/>
  <c r="S37" i="1" s="1"/>
  <c r="L41" i="1"/>
  <c r="O41" i="1" s="1"/>
  <c r="P41" i="1" s="1"/>
  <c r="L44" i="1"/>
  <c r="O44" i="1" s="1"/>
  <c r="L45" i="1"/>
  <c r="O45" i="1" s="1"/>
  <c r="P45" i="1" s="1"/>
  <c r="L46" i="1"/>
  <c r="O46" i="1" s="1"/>
  <c r="L47" i="1"/>
  <c r="O47" i="1" s="1"/>
  <c r="L48" i="1"/>
  <c r="O48" i="1" s="1"/>
  <c r="P48" i="1" s="1"/>
  <c r="L49" i="1"/>
  <c r="O49" i="1" s="1"/>
  <c r="L50" i="1"/>
  <c r="O50" i="1" s="1"/>
  <c r="L51" i="1"/>
  <c r="O51" i="1" s="1"/>
  <c r="S51" i="1" s="1"/>
  <c r="L52" i="1"/>
  <c r="O52" i="1" s="1"/>
  <c r="L53" i="1"/>
  <c r="O53" i="1" s="1"/>
  <c r="P53" i="1" s="1"/>
  <c r="L54" i="1"/>
  <c r="O54" i="1" s="1"/>
  <c r="L55" i="1"/>
  <c r="O55" i="1" s="1"/>
  <c r="L56" i="1"/>
  <c r="O56" i="1" s="1"/>
  <c r="L57" i="1"/>
  <c r="O57" i="1" s="1"/>
  <c r="S57" i="1" s="1"/>
  <c r="L58" i="1"/>
  <c r="O58" i="1" s="1"/>
  <c r="L59" i="1"/>
  <c r="O59" i="1" s="1"/>
  <c r="S59" i="1" s="1"/>
  <c r="L60" i="1"/>
  <c r="O60" i="1" s="1"/>
  <c r="L61" i="1"/>
  <c r="O61" i="1" s="1"/>
  <c r="L65" i="1"/>
  <c r="O65" i="1" s="1"/>
  <c r="P65" i="1" s="1"/>
  <c r="L66" i="1"/>
  <c r="O66" i="1" s="1"/>
  <c r="P66" i="1" s="1"/>
  <c r="L67" i="1"/>
  <c r="O67" i="1" s="1"/>
  <c r="L70" i="1"/>
  <c r="O70" i="1" s="1"/>
  <c r="P70" i="1" s="1"/>
  <c r="L71" i="1"/>
  <c r="O71" i="1" s="1"/>
  <c r="L72" i="1"/>
  <c r="O72" i="1" s="1"/>
  <c r="P72" i="1" s="1"/>
  <c r="M7" i="1"/>
  <c r="L7" i="1" s="1"/>
  <c r="O7" i="1" s="1"/>
  <c r="P7" i="1" s="1"/>
  <c r="M8" i="1"/>
  <c r="L8" i="1" s="1"/>
  <c r="O8" i="1" s="1"/>
  <c r="P8" i="1" s="1"/>
  <c r="M9" i="1"/>
  <c r="L9" i="1" s="1"/>
  <c r="O9" i="1" s="1"/>
  <c r="M11" i="1"/>
  <c r="L11" i="1" s="1"/>
  <c r="O11" i="1" s="1"/>
  <c r="M12" i="1"/>
  <c r="L12" i="1" s="1"/>
  <c r="O12" i="1" s="1"/>
  <c r="M16" i="1"/>
  <c r="L16" i="1" s="1"/>
  <c r="O16" i="1" s="1"/>
  <c r="M17" i="1"/>
  <c r="L17" i="1" s="1"/>
  <c r="O17" i="1" s="1"/>
  <c r="P17" i="1" s="1"/>
  <c r="M18" i="1"/>
  <c r="L18" i="1" s="1"/>
  <c r="O18" i="1" s="1"/>
  <c r="P18" i="1" s="1"/>
  <c r="M20" i="1"/>
  <c r="L20" i="1" s="1"/>
  <c r="O20" i="1" s="1"/>
  <c r="M22" i="1"/>
  <c r="L22" i="1" s="1"/>
  <c r="O22" i="1" s="1"/>
  <c r="M23" i="1"/>
  <c r="L23" i="1" s="1"/>
  <c r="O23" i="1" s="1"/>
  <c r="M24" i="1"/>
  <c r="L24" i="1" s="1"/>
  <c r="O24" i="1" s="1"/>
  <c r="M25" i="1"/>
  <c r="L25" i="1" s="1"/>
  <c r="O25" i="1" s="1"/>
  <c r="P25" i="1" s="1"/>
  <c r="M29" i="1"/>
  <c r="L29" i="1" s="1"/>
  <c r="O29" i="1" s="1"/>
  <c r="M30" i="1"/>
  <c r="L30" i="1" s="1"/>
  <c r="O30" i="1" s="1"/>
  <c r="M31" i="1"/>
  <c r="L31" i="1" s="1"/>
  <c r="O31" i="1" s="1"/>
  <c r="M32" i="1"/>
  <c r="L32" i="1" s="1"/>
  <c r="O32" i="1" s="1"/>
  <c r="M33" i="1"/>
  <c r="L33" i="1" s="1"/>
  <c r="O33" i="1" s="1"/>
  <c r="M34" i="1"/>
  <c r="L34" i="1" s="1"/>
  <c r="O34" i="1" s="1"/>
  <c r="M38" i="1"/>
  <c r="L38" i="1" s="1"/>
  <c r="O38" i="1" s="1"/>
  <c r="M39" i="1"/>
  <c r="L39" i="1" s="1"/>
  <c r="O39" i="1" s="1"/>
  <c r="M40" i="1"/>
  <c r="L40" i="1" s="1"/>
  <c r="O40" i="1" s="1"/>
  <c r="M42" i="1"/>
  <c r="L42" i="1" s="1"/>
  <c r="O42" i="1" s="1"/>
  <c r="M43" i="1"/>
  <c r="L43" i="1" s="1"/>
  <c r="O43" i="1" s="1"/>
  <c r="P43" i="1" s="1"/>
  <c r="M62" i="1"/>
  <c r="L62" i="1" s="1"/>
  <c r="O62" i="1" s="1"/>
  <c r="P62" i="1" s="1"/>
  <c r="M63" i="1"/>
  <c r="L63" i="1" s="1"/>
  <c r="O63" i="1" s="1"/>
  <c r="P63" i="1" s="1"/>
  <c r="M64" i="1"/>
  <c r="L64" i="1" s="1"/>
  <c r="O64" i="1" s="1"/>
  <c r="P64" i="1" s="1"/>
  <c r="M68" i="1"/>
  <c r="L68" i="1" s="1"/>
  <c r="O68" i="1" s="1"/>
  <c r="P68" i="1" s="1"/>
  <c r="M69" i="1"/>
  <c r="L69" i="1" s="1"/>
  <c r="O69" i="1" s="1"/>
  <c r="P69" i="1" s="1"/>
  <c r="M6" i="1"/>
  <c r="L6" i="1" s="1"/>
  <c r="O6" i="1" s="1"/>
  <c r="K27" i="1"/>
  <c r="K55" i="1"/>
  <c r="K57" i="1"/>
  <c r="K59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6" i="1"/>
  <c r="K56" i="1" s="1"/>
  <c r="J58" i="1"/>
  <c r="K58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6" i="1"/>
  <c r="K6" i="1" s="1"/>
  <c r="P67" i="1" l="1"/>
  <c r="S55" i="1"/>
  <c r="P47" i="1"/>
  <c r="S49" i="1"/>
  <c r="S35" i="1"/>
  <c r="S53" i="1"/>
  <c r="S61" i="1"/>
  <c r="S13" i="1"/>
  <c r="S15" i="1"/>
  <c r="S21" i="1"/>
  <c r="S45" i="1"/>
  <c r="S41" i="1"/>
  <c r="S19" i="1"/>
  <c r="S71" i="1"/>
  <c r="S65" i="1"/>
  <c r="T6" i="1"/>
  <c r="S6" i="1"/>
  <c r="S63" i="1"/>
  <c r="T63" i="1"/>
  <c r="S43" i="1"/>
  <c r="T43" i="1"/>
  <c r="S33" i="1"/>
  <c r="T33" i="1"/>
  <c r="S31" i="1"/>
  <c r="T31" i="1"/>
  <c r="S29" i="1"/>
  <c r="T29" i="1"/>
  <c r="S11" i="1"/>
  <c r="T11" i="1"/>
  <c r="S72" i="1"/>
  <c r="T72" i="1"/>
  <c r="S70" i="1"/>
  <c r="T70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0" i="1"/>
  <c r="T40" i="1"/>
  <c r="S24" i="1"/>
  <c r="T24" i="1"/>
  <c r="S18" i="1"/>
  <c r="T18" i="1"/>
  <c r="S8" i="1"/>
  <c r="T8" i="1"/>
  <c r="S69" i="1"/>
  <c r="T69" i="1"/>
  <c r="S64" i="1"/>
  <c r="T64" i="1"/>
  <c r="S62" i="1"/>
  <c r="T62" i="1"/>
  <c r="S42" i="1"/>
  <c r="T42" i="1"/>
  <c r="S39" i="1"/>
  <c r="T39" i="1"/>
  <c r="S34" i="1"/>
  <c r="T34" i="1"/>
  <c r="S32" i="1"/>
  <c r="T32" i="1"/>
  <c r="S30" i="1"/>
  <c r="T30" i="1"/>
  <c r="S25" i="1"/>
  <c r="T25" i="1"/>
  <c r="S23" i="1"/>
  <c r="T23" i="1"/>
  <c r="S20" i="1"/>
  <c r="T20" i="1"/>
  <c r="S17" i="1"/>
  <c r="T17" i="1"/>
  <c r="S12" i="1"/>
  <c r="T12" i="1"/>
  <c r="S9" i="1"/>
  <c r="T9" i="1"/>
  <c r="S7" i="1"/>
  <c r="T7" i="1"/>
  <c r="S68" i="1"/>
  <c r="T68" i="1"/>
  <c r="S66" i="1"/>
  <c r="T66" i="1"/>
  <c r="S38" i="1"/>
  <c r="T38" i="1"/>
  <c r="S36" i="1"/>
  <c r="T36" i="1"/>
  <c r="S28" i="1"/>
  <c r="T28" i="1"/>
  <c r="S26" i="1"/>
  <c r="T26" i="1"/>
  <c r="S22" i="1"/>
  <c r="T22" i="1"/>
  <c r="S16" i="1"/>
  <c r="T16" i="1"/>
  <c r="S14" i="1"/>
  <c r="T14" i="1"/>
  <c r="S10" i="1"/>
  <c r="T10" i="1"/>
  <c r="T71" i="1"/>
  <c r="T67" i="1"/>
  <c r="T65" i="1"/>
  <c r="T61" i="1"/>
  <c r="T59" i="1"/>
  <c r="T57" i="1"/>
  <c r="T55" i="1"/>
  <c r="T53" i="1"/>
  <c r="T51" i="1"/>
  <c r="T49" i="1"/>
  <c r="T47" i="1"/>
  <c r="T45" i="1"/>
  <c r="T41" i="1"/>
  <c r="T37" i="1"/>
  <c r="T35" i="1"/>
  <c r="T27" i="1"/>
  <c r="T21" i="1"/>
  <c r="T19" i="1"/>
  <c r="T15" i="1"/>
  <c r="T13" i="1"/>
  <c r="G7" i="1"/>
  <c r="Y7" i="1" s="1"/>
  <c r="H7" i="1"/>
  <c r="U7" i="1"/>
  <c r="V7" i="1"/>
  <c r="W7" i="1"/>
  <c r="Z7" i="1"/>
  <c r="AB7" i="1" s="1"/>
  <c r="G8" i="1"/>
  <c r="Y8" i="1" s="1"/>
  <c r="H8" i="1"/>
  <c r="U8" i="1"/>
  <c r="V8" i="1"/>
  <c r="W8" i="1"/>
  <c r="Z8" i="1"/>
  <c r="AB8" i="1" s="1"/>
  <c r="G9" i="1"/>
  <c r="Y9" i="1" s="1"/>
  <c r="H9" i="1"/>
  <c r="U9" i="1"/>
  <c r="V9" i="1"/>
  <c r="W9" i="1"/>
  <c r="Z9" i="1"/>
  <c r="AB9" i="1" s="1"/>
  <c r="G10" i="1"/>
  <c r="Y10" i="1" s="1"/>
  <c r="H10" i="1"/>
  <c r="U10" i="1"/>
  <c r="V10" i="1"/>
  <c r="W10" i="1"/>
  <c r="Z10" i="1"/>
  <c r="AB10" i="1" s="1"/>
  <c r="G11" i="1"/>
  <c r="Y11" i="1" s="1"/>
  <c r="H11" i="1"/>
  <c r="U11" i="1"/>
  <c r="V11" i="1"/>
  <c r="W11" i="1"/>
  <c r="Z11" i="1"/>
  <c r="AA11" i="1" s="1"/>
  <c r="AB11" i="1" s="1"/>
  <c r="G12" i="1"/>
  <c r="Y12" i="1" s="1"/>
  <c r="H12" i="1"/>
  <c r="U12" i="1"/>
  <c r="V12" i="1"/>
  <c r="W12" i="1"/>
  <c r="Z12" i="1"/>
  <c r="AB12" i="1" s="1"/>
  <c r="G13" i="1"/>
  <c r="Y13" i="1" s="1"/>
  <c r="H13" i="1"/>
  <c r="U13" i="1"/>
  <c r="V13" i="1"/>
  <c r="W13" i="1"/>
  <c r="Z13" i="1"/>
  <c r="AA13" i="1" s="1"/>
  <c r="AB13" i="1" s="1"/>
  <c r="G14" i="1"/>
  <c r="Y14" i="1" s="1"/>
  <c r="H14" i="1"/>
  <c r="U14" i="1"/>
  <c r="V14" i="1"/>
  <c r="W14" i="1"/>
  <c r="Z14" i="1"/>
  <c r="AA14" i="1" s="1"/>
  <c r="AB14" i="1" s="1"/>
  <c r="G15" i="1"/>
  <c r="Y15" i="1" s="1"/>
  <c r="H15" i="1"/>
  <c r="U15" i="1"/>
  <c r="V15" i="1"/>
  <c r="W15" i="1"/>
  <c r="Z15" i="1"/>
  <c r="AB15" i="1" s="1"/>
  <c r="G16" i="1"/>
  <c r="Y16" i="1" s="1"/>
  <c r="H16" i="1"/>
  <c r="U16" i="1"/>
  <c r="V16" i="1"/>
  <c r="W16" i="1"/>
  <c r="Z16" i="1"/>
  <c r="AB16" i="1" s="1"/>
  <c r="G17" i="1"/>
  <c r="Y17" i="1" s="1"/>
  <c r="H17" i="1"/>
  <c r="U17" i="1"/>
  <c r="V17" i="1"/>
  <c r="W17" i="1"/>
  <c r="Z17" i="1"/>
  <c r="AB17" i="1" s="1"/>
  <c r="G18" i="1"/>
  <c r="Y18" i="1" s="1"/>
  <c r="H18" i="1"/>
  <c r="U18" i="1"/>
  <c r="V18" i="1"/>
  <c r="W18" i="1"/>
  <c r="Z18" i="1"/>
  <c r="AB18" i="1" s="1"/>
  <c r="G19" i="1"/>
  <c r="Y19" i="1" s="1"/>
  <c r="H19" i="1"/>
  <c r="U19" i="1"/>
  <c r="V19" i="1"/>
  <c r="W19" i="1"/>
  <c r="Z19" i="1"/>
  <c r="AB19" i="1" s="1"/>
  <c r="G20" i="1"/>
  <c r="Y20" i="1" s="1"/>
  <c r="H20" i="1"/>
  <c r="U20" i="1"/>
  <c r="V20" i="1"/>
  <c r="W20" i="1"/>
  <c r="Z20" i="1"/>
  <c r="AB20" i="1" s="1"/>
  <c r="G21" i="1"/>
  <c r="H21" i="1"/>
  <c r="U21" i="1"/>
  <c r="V21" i="1"/>
  <c r="W21" i="1"/>
  <c r="Z21" i="1"/>
  <c r="AB21" i="1" s="1"/>
  <c r="G22" i="1"/>
  <c r="Y22" i="1" s="1"/>
  <c r="H22" i="1"/>
  <c r="U22" i="1"/>
  <c r="V22" i="1"/>
  <c r="W22" i="1"/>
  <c r="Z22" i="1"/>
  <c r="AB22" i="1" s="1"/>
  <c r="G23" i="1"/>
  <c r="Y23" i="1" s="1"/>
  <c r="H23" i="1"/>
  <c r="U23" i="1"/>
  <c r="V23" i="1"/>
  <c r="W23" i="1"/>
  <c r="Z23" i="1"/>
  <c r="AB23" i="1" s="1"/>
  <c r="G24" i="1"/>
  <c r="Y24" i="1" s="1"/>
  <c r="H24" i="1"/>
  <c r="U24" i="1"/>
  <c r="V24" i="1"/>
  <c r="W24" i="1"/>
  <c r="Z24" i="1"/>
  <c r="AB24" i="1" s="1"/>
  <c r="G25" i="1"/>
  <c r="Y25" i="1" s="1"/>
  <c r="H25" i="1"/>
  <c r="U25" i="1"/>
  <c r="V25" i="1"/>
  <c r="W25" i="1"/>
  <c r="Z25" i="1"/>
  <c r="AB25" i="1" s="1"/>
  <c r="G26" i="1"/>
  <c r="Y26" i="1" s="1"/>
  <c r="H26" i="1"/>
  <c r="U26" i="1"/>
  <c r="V26" i="1"/>
  <c r="W26" i="1"/>
  <c r="Z26" i="1"/>
  <c r="AB26" i="1" s="1"/>
  <c r="G27" i="1"/>
  <c r="Y27" i="1" s="1"/>
  <c r="H27" i="1"/>
  <c r="U27" i="1"/>
  <c r="V27" i="1"/>
  <c r="W27" i="1"/>
  <c r="Z27" i="1"/>
  <c r="AB27" i="1" s="1"/>
  <c r="G28" i="1"/>
  <c r="Y28" i="1" s="1"/>
  <c r="H28" i="1"/>
  <c r="U28" i="1"/>
  <c r="V28" i="1"/>
  <c r="W28" i="1"/>
  <c r="Z28" i="1"/>
  <c r="AA28" i="1" s="1"/>
  <c r="AB28" i="1" s="1"/>
  <c r="G29" i="1"/>
  <c r="Y29" i="1" s="1"/>
  <c r="H29" i="1"/>
  <c r="U29" i="1"/>
  <c r="V29" i="1"/>
  <c r="W29" i="1"/>
  <c r="Z29" i="1"/>
  <c r="AB29" i="1" s="1"/>
  <c r="G30" i="1"/>
  <c r="Y30" i="1" s="1"/>
  <c r="H30" i="1"/>
  <c r="U30" i="1"/>
  <c r="V30" i="1"/>
  <c r="W30" i="1"/>
  <c r="Z30" i="1"/>
  <c r="AB30" i="1" s="1"/>
  <c r="G31" i="1"/>
  <c r="Y31" i="1" s="1"/>
  <c r="H31" i="1"/>
  <c r="U31" i="1"/>
  <c r="V31" i="1"/>
  <c r="W31" i="1"/>
  <c r="Z31" i="1"/>
  <c r="AB31" i="1" s="1"/>
  <c r="G32" i="1"/>
  <c r="Y32" i="1" s="1"/>
  <c r="H32" i="1"/>
  <c r="U32" i="1"/>
  <c r="V32" i="1"/>
  <c r="W32" i="1"/>
  <c r="Z32" i="1"/>
  <c r="AA32" i="1" s="1"/>
  <c r="AB32" i="1" s="1"/>
  <c r="G33" i="1"/>
  <c r="Y33" i="1" s="1"/>
  <c r="H33" i="1"/>
  <c r="U33" i="1"/>
  <c r="V33" i="1"/>
  <c r="W33" i="1"/>
  <c r="Z33" i="1"/>
  <c r="AB33" i="1" s="1"/>
  <c r="G34" i="1"/>
  <c r="Y34" i="1" s="1"/>
  <c r="H34" i="1"/>
  <c r="U34" i="1"/>
  <c r="V34" i="1"/>
  <c r="W34" i="1"/>
  <c r="Z34" i="1"/>
  <c r="AB34" i="1" s="1"/>
  <c r="G35" i="1"/>
  <c r="Y35" i="1" s="1"/>
  <c r="H35" i="1"/>
  <c r="U35" i="1"/>
  <c r="V35" i="1"/>
  <c r="W35" i="1"/>
  <c r="Z35" i="1"/>
  <c r="AA35" i="1" s="1"/>
  <c r="AB35" i="1" s="1"/>
  <c r="G36" i="1"/>
  <c r="Y36" i="1" s="1"/>
  <c r="H36" i="1"/>
  <c r="U36" i="1"/>
  <c r="V36" i="1"/>
  <c r="W36" i="1"/>
  <c r="Z36" i="1"/>
  <c r="AA36" i="1" s="1"/>
  <c r="AB36" i="1" s="1"/>
  <c r="G37" i="1"/>
  <c r="Y37" i="1" s="1"/>
  <c r="H37" i="1"/>
  <c r="U37" i="1"/>
  <c r="V37" i="1"/>
  <c r="W37" i="1"/>
  <c r="Z37" i="1"/>
  <c r="AB37" i="1" s="1"/>
  <c r="G38" i="1"/>
  <c r="Y38" i="1" s="1"/>
  <c r="H38" i="1"/>
  <c r="U38" i="1"/>
  <c r="V38" i="1"/>
  <c r="W38" i="1"/>
  <c r="Z38" i="1"/>
  <c r="AB38" i="1" s="1"/>
  <c r="G39" i="1"/>
  <c r="Y39" i="1" s="1"/>
  <c r="H39" i="1"/>
  <c r="U39" i="1"/>
  <c r="V39" i="1"/>
  <c r="W39" i="1"/>
  <c r="Z39" i="1"/>
  <c r="AA39" i="1" s="1"/>
  <c r="AB39" i="1" s="1"/>
  <c r="G40" i="1"/>
  <c r="Y40" i="1" s="1"/>
  <c r="H40" i="1"/>
  <c r="U40" i="1"/>
  <c r="V40" i="1"/>
  <c r="W40" i="1"/>
  <c r="Z40" i="1"/>
  <c r="AA40" i="1" s="1"/>
  <c r="AB40" i="1" s="1"/>
  <c r="G41" i="1"/>
  <c r="Y41" i="1" s="1"/>
  <c r="H41" i="1"/>
  <c r="U41" i="1"/>
  <c r="V41" i="1"/>
  <c r="W41" i="1"/>
  <c r="Z41" i="1"/>
  <c r="AB41" i="1" s="1"/>
  <c r="G42" i="1"/>
  <c r="Y42" i="1" s="1"/>
  <c r="H42" i="1"/>
  <c r="U42" i="1"/>
  <c r="V42" i="1"/>
  <c r="W42" i="1"/>
  <c r="Z42" i="1"/>
  <c r="AA42" i="1" s="1"/>
  <c r="AB42" i="1" s="1"/>
  <c r="G43" i="1"/>
  <c r="Y43" i="1" s="1"/>
  <c r="H43" i="1"/>
  <c r="U43" i="1"/>
  <c r="V43" i="1"/>
  <c r="W43" i="1"/>
  <c r="Z43" i="1"/>
  <c r="AB43" i="1" s="1"/>
  <c r="G44" i="1"/>
  <c r="Y44" i="1" s="1"/>
  <c r="H44" i="1"/>
  <c r="U44" i="1"/>
  <c r="V44" i="1"/>
  <c r="W44" i="1"/>
  <c r="Z44" i="1"/>
  <c r="AB44" i="1" s="1"/>
  <c r="G45" i="1"/>
  <c r="Y45" i="1" s="1"/>
  <c r="H45" i="1"/>
  <c r="U45" i="1"/>
  <c r="V45" i="1"/>
  <c r="W45" i="1"/>
  <c r="Z45" i="1"/>
  <c r="AB45" i="1" s="1"/>
  <c r="G46" i="1"/>
  <c r="H46" i="1"/>
  <c r="U46" i="1"/>
  <c r="V46" i="1"/>
  <c r="W46" i="1"/>
  <c r="X46" i="1"/>
  <c r="Y46" i="1"/>
  <c r="Z46" i="1"/>
  <c r="AA46" i="1" s="1"/>
  <c r="AB46" i="1" s="1"/>
  <c r="G47" i="1"/>
  <c r="Y47" i="1" s="1"/>
  <c r="H47" i="1"/>
  <c r="U47" i="1"/>
  <c r="V47" i="1"/>
  <c r="W47" i="1"/>
  <c r="Z47" i="1"/>
  <c r="G48" i="1"/>
  <c r="Y48" i="1" s="1"/>
  <c r="H48" i="1"/>
  <c r="U48" i="1"/>
  <c r="V48" i="1"/>
  <c r="W48" i="1"/>
  <c r="Z48" i="1"/>
  <c r="AB48" i="1" s="1"/>
  <c r="G49" i="1"/>
  <c r="Y49" i="1" s="1"/>
  <c r="H49" i="1"/>
  <c r="U49" i="1"/>
  <c r="V49" i="1"/>
  <c r="W49" i="1"/>
  <c r="Z49" i="1"/>
  <c r="AA49" i="1" s="1"/>
  <c r="AB49" i="1" s="1"/>
  <c r="G50" i="1"/>
  <c r="Y50" i="1" s="1"/>
  <c r="H50" i="1"/>
  <c r="U50" i="1"/>
  <c r="V50" i="1"/>
  <c r="W50" i="1"/>
  <c r="Z50" i="1"/>
  <c r="AA50" i="1" s="1"/>
  <c r="AB50" i="1" s="1"/>
  <c r="G51" i="1"/>
  <c r="H51" i="1"/>
  <c r="U51" i="1"/>
  <c r="V51" i="1"/>
  <c r="W51" i="1"/>
  <c r="X51" i="1"/>
  <c r="Y51" i="1"/>
  <c r="Z51" i="1"/>
  <c r="AB51" i="1" s="1"/>
  <c r="G52" i="1"/>
  <c r="Y52" i="1" s="1"/>
  <c r="H52" i="1"/>
  <c r="U52" i="1"/>
  <c r="V52" i="1"/>
  <c r="W52" i="1"/>
  <c r="X52" i="1"/>
  <c r="Z52" i="1"/>
  <c r="AA52" i="1" s="1"/>
  <c r="AB52" i="1" s="1"/>
  <c r="G53" i="1"/>
  <c r="Y53" i="1" s="1"/>
  <c r="H53" i="1"/>
  <c r="U53" i="1"/>
  <c r="V53" i="1"/>
  <c r="W53" i="1"/>
  <c r="Z53" i="1"/>
  <c r="H54" i="1"/>
  <c r="Y54" i="1"/>
  <c r="G55" i="1"/>
  <c r="Y55" i="1" s="1"/>
  <c r="H55" i="1"/>
  <c r="U55" i="1"/>
  <c r="V55" i="1"/>
  <c r="W55" i="1"/>
  <c r="X55" i="1"/>
  <c r="Z55" i="1"/>
  <c r="AA55" i="1" s="1"/>
  <c r="AB55" i="1" s="1"/>
  <c r="G56" i="1"/>
  <c r="Y56" i="1" s="1"/>
  <c r="H56" i="1"/>
  <c r="U56" i="1"/>
  <c r="V56" i="1"/>
  <c r="W56" i="1"/>
  <c r="Z56" i="1"/>
  <c r="AB56" i="1" s="1"/>
  <c r="G57" i="1"/>
  <c r="Y57" i="1" s="1"/>
  <c r="H57" i="1"/>
  <c r="U57" i="1"/>
  <c r="V57" i="1"/>
  <c r="W57" i="1"/>
  <c r="Z57" i="1"/>
  <c r="AB57" i="1" s="1"/>
  <c r="G58" i="1"/>
  <c r="Y58" i="1" s="1"/>
  <c r="H58" i="1"/>
  <c r="U58" i="1"/>
  <c r="V58" i="1"/>
  <c r="W58" i="1"/>
  <c r="Z58" i="1"/>
  <c r="AB58" i="1" s="1"/>
  <c r="G59" i="1"/>
  <c r="Y59" i="1" s="1"/>
  <c r="H59" i="1"/>
  <c r="U59" i="1"/>
  <c r="V59" i="1"/>
  <c r="W59" i="1"/>
  <c r="Z59" i="1"/>
  <c r="AB59" i="1" s="1"/>
  <c r="G60" i="1"/>
  <c r="Y60" i="1" s="1"/>
  <c r="H60" i="1"/>
  <c r="U60" i="1"/>
  <c r="V60" i="1"/>
  <c r="W60" i="1"/>
  <c r="Z60" i="1"/>
  <c r="AB60" i="1" s="1"/>
  <c r="G61" i="1"/>
  <c r="Y61" i="1" s="1"/>
  <c r="H61" i="1"/>
  <c r="U61" i="1"/>
  <c r="V61" i="1"/>
  <c r="W61" i="1"/>
  <c r="Z61" i="1"/>
  <c r="AA61" i="1" s="1"/>
  <c r="AB61" i="1" s="1"/>
  <c r="G62" i="1"/>
  <c r="Y62" i="1" s="1"/>
  <c r="H62" i="1"/>
  <c r="U62" i="1"/>
  <c r="V62" i="1"/>
  <c r="W62" i="1"/>
  <c r="Z62" i="1"/>
  <c r="AB62" i="1" s="1"/>
  <c r="G63" i="1"/>
  <c r="Y63" i="1" s="1"/>
  <c r="H63" i="1"/>
  <c r="U63" i="1"/>
  <c r="V63" i="1"/>
  <c r="W63" i="1"/>
  <c r="Z63" i="1"/>
  <c r="AB63" i="1" s="1"/>
  <c r="G64" i="1"/>
  <c r="Y64" i="1" s="1"/>
  <c r="H64" i="1"/>
  <c r="U64" i="1"/>
  <c r="V64" i="1"/>
  <c r="W64" i="1"/>
  <c r="Z64" i="1"/>
  <c r="AB64" i="1" s="1"/>
  <c r="G65" i="1"/>
  <c r="Y65" i="1" s="1"/>
  <c r="H65" i="1"/>
  <c r="U65" i="1"/>
  <c r="V65" i="1"/>
  <c r="W65" i="1"/>
  <c r="Z65" i="1"/>
  <c r="AB65" i="1" s="1"/>
  <c r="G66" i="1"/>
  <c r="Y66" i="1" s="1"/>
  <c r="H66" i="1"/>
  <c r="U66" i="1"/>
  <c r="V66" i="1"/>
  <c r="W66" i="1"/>
  <c r="Z66" i="1"/>
  <c r="AB66" i="1" s="1"/>
  <c r="G67" i="1"/>
  <c r="H67" i="1"/>
  <c r="U67" i="1"/>
  <c r="V67" i="1"/>
  <c r="W67" i="1"/>
  <c r="Y67" i="1"/>
  <c r="Z67" i="1"/>
  <c r="G68" i="1"/>
  <c r="Y68" i="1" s="1"/>
  <c r="H68" i="1"/>
  <c r="U68" i="1"/>
  <c r="V68" i="1"/>
  <c r="W68" i="1"/>
  <c r="Z68" i="1"/>
  <c r="G69" i="1"/>
  <c r="Y69" i="1" s="1"/>
  <c r="H69" i="1"/>
  <c r="U69" i="1"/>
  <c r="V69" i="1"/>
  <c r="W69" i="1"/>
  <c r="Z69" i="1"/>
  <c r="G70" i="1"/>
  <c r="Y70" i="1" s="1"/>
  <c r="H70" i="1"/>
  <c r="U70" i="1"/>
  <c r="V70" i="1"/>
  <c r="W70" i="1"/>
  <c r="Z70" i="1"/>
  <c r="G71" i="1"/>
  <c r="Y71" i="1" s="1"/>
  <c r="H71" i="1"/>
  <c r="U71" i="1"/>
  <c r="V71" i="1"/>
  <c r="W71" i="1"/>
  <c r="Z71" i="1"/>
  <c r="AA71" i="1" s="1"/>
  <c r="G72" i="1"/>
  <c r="Y72" i="1" s="1"/>
  <c r="H72" i="1"/>
  <c r="U72" i="1"/>
  <c r="V72" i="1"/>
  <c r="W72" i="1"/>
  <c r="Z72" i="1"/>
  <c r="Z6" i="1"/>
  <c r="W6" i="1"/>
  <c r="V6" i="1"/>
  <c r="U6" i="1"/>
  <c r="G6" i="1"/>
  <c r="Y6" i="1" s="1"/>
  <c r="AB72" i="1" l="1"/>
  <c r="AB70" i="1"/>
  <c r="AB69" i="1"/>
  <c r="AB68" i="1"/>
  <c r="AB53" i="1"/>
  <c r="AB6" i="1"/>
  <c r="S47" i="1"/>
  <c r="AB47" i="1"/>
  <c r="S67" i="1"/>
  <c r="AB67" i="1"/>
  <c r="AB71" i="1"/>
  <c r="Y21" i="1"/>
  <c r="H6" i="1"/>
  <c r="F5" i="1" l="1"/>
  <c r="E5" i="1"/>
  <c r="AB5" i="1"/>
  <c r="AA5" i="1"/>
  <c r="Y5" i="1"/>
  <c r="W5" i="1"/>
  <c r="V5" i="1"/>
  <c r="U5" i="1"/>
  <c r="Q5" i="1"/>
  <c r="P5" i="1"/>
  <c r="O5" i="1"/>
  <c r="N5" i="1"/>
  <c r="M5" i="1"/>
  <c r="L5" i="1"/>
  <c r="K5" i="1"/>
  <c r="J5" i="1"/>
</calcChain>
</file>

<file path=xl/sharedStrings.xml><?xml version="1.0" encoding="utf-8"?>
<sst xmlns="http://schemas.openxmlformats.org/spreadsheetml/2006/main" count="172" uniqueCount="103">
  <si>
    <t>Период: 11.01.2024 - 18.01.2024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</si>
  <si>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</si>
  <si>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</si>
  <si>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</si>
  <si>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</si>
  <si>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</si>
  <si>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</si>
  <si>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</si>
  <si>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</si>
  <si>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</si>
  <si>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</si>
  <si>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</si>
  <si>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</si>
  <si>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</si>
  <si>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</si>
  <si>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</si>
  <si>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</si>
  <si>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</si>
  <si>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</si>
  <si>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</si>
  <si>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</si>
  <si>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</si>
  <si>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</si>
  <si>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</si>
  <si>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</si>
  <si>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</si>
  <si>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</si>
  <si>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</si>
  <si>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</si>
  <si>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</si>
  <si>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</si>
  <si>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</si>
  <si>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</si>
  <si>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</si>
  <si>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</si>
  <si>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</si>
  <si>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</si>
  <si>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</si>
  <si>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</si>
  <si>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</si>
  <si>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</si>
  <si>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</si>
  <si>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</si>
  <si>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</si>
  <si>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</si>
  <si>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</si>
  <si>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</si>
  <si>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</si>
  <si>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</si>
  <si>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</si>
  <si>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</si>
  <si>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</si>
  <si>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</si>
  <si>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</si>
  <si>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</si>
  <si>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</si>
  <si>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</si>
  <si>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</si>
  <si>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</si>
  <si>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Сосиски Оригинальные заморож. ТМ Стародворье в вак 0,33 кг  Поком</t>
  </si>
  <si>
    <t>У_Жар-боллы с курочкой и сыром. Кулинарные изделия рубленые в тесте куриные жареные  ПОКОМ</t>
  </si>
  <si>
    <t>У_Круггетсы сочные ТМ Горячая штучка ТС Круггетсы 3 кг. Изделия кулинарные рубленые в тесте куриные</t>
  </si>
  <si>
    <t>У_Пельмени Быстромени рубл. в тесте из мяса кур. вареные сфера "Мясная галерея" ВЕС</t>
  </si>
  <si>
    <t>У_Пельмени Вл.Стандарт с говядиной и свининой шт. 0,8 кг ТМ Владимирский стандарт 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</si>
  <si>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</si>
  <si>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</si>
  <si>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</si>
  <si>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</si>
  <si>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</si>
  <si>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</si>
  <si>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</si>
  <si>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</si>
  <si>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</si>
  <si>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</si>
  <si>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</si>
  <si>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</si>
  <si>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</si>
  <si>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</si>
  <si>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</si>
  <si>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</si>
  <si>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</si>
  <si>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</si>
  <si>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ср</t>
  </si>
  <si>
    <t>ЗАКАЗ филиала</t>
  </si>
  <si>
    <t>кон ост</t>
  </si>
  <si>
    <t>ост без заказа</t>
  </si>
  <si>
    <t>коментарий</t>
  </si>
  <si>
    <t>вес</t>
  </si>
  <si>
    <t>заказ кор.</t>
  </si>
  <si>
    <t>ВЕС</t>
  </si>
  <si>
    <t>11,01,</t>
  </si>
  <si>
    <t>комментарий филиала</t>
  </si>
  <si>
    <t>26,12,</t>
  </si>
  <si>
    <t>04,01,</t>
  </si>
  <si>
    <t>крат кор</t>
  </si>
  <si>
    <t>сроки</t>
  </si>
  <si>
    <t>18,01,</t>
  </si>
  <si>
    <t>расчет</t>
  </si>
  <si>
    <t>устар.</t>
  </si>
  <si>
    <t>метка</t>
  </si>
  <si>
    <t>22,01,</t>
  </si>
  <si>
    <t>заказ в пути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</si>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</sst>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5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2" fillId="0" borderId="0" xfId="0" applyNumberFormat="1" applyFont="1"/>
    <xf numFmtId="2" fontId="0" fillId="0" borderId="0" xfId="0" applyNumberFormat="1" applyAlignment="1"/>
    <xf numFmtId="165" fontId="0" fillId="0" borderId="0" xfId="0" applyNumberFormat="1" applyAlignment="1"/>
    <xf numFmtId="164" fontId="0" fillId="0" borderId="7" xfId="0" applyNumberFormat="1" applyBorder="1" applyAlignment="1"/>
    <xf numFmtId="164" fontId="0" fillId="3" borderId="0" xfId="0" applyNumberFormat="1" applyFill="1" applyAlignment="1"/>
    <xf numFmtId="164" fontId="5" fillId="3" borderId="4" xfId="0" applyNumberFormat="1" applyFont="1" applyFill="1" applyBorder="1" applyAlignment="1">
      <alignment horizontal="right" vertical="top"/>
    </xf>
    <xf numFmtId="164" fontId="0" fillId="6" borderId="4" xfId="0" applyNumberForma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right" vertical="top"/>
    </xf>
    <xf numFmtId="164" fontId="0" fillId="6" borderId="4" xfId="0" applyNumberFormat="1" applyFill="1" applyBorder="1" applyAlignment="1">
      <alignment horizontal="right" vertical="top"/>
    </xf>
    <xf numFmtId="164" fontId="2" fillId="6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1,01,24%20&#1047;&#1055;&#1060;/&#1076;&#1074;%2011,01,24%20&#1076;&#108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8,01,24%20&#1047;&#1055;&#1060;/&#1089;&#1090;&#1072;&#1090;&#1099;/&#1079;&#1072;&#1103;&#1074;&#1083;&#1077;&#1085;&#1086;-&#1086;&#1090;&#1075;&#1088;&#1091;&#1078;&#1077;&#1085;&#1086;%20&#1044;&#1086;&#1085;&#1077;&#1094;&#1082;%2012,01,24-18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8,01,24%20&#1047;&#1055;&#1060;/&#1089;&#1090;&#1072;&#1090;&#1099;/&#1087;&#1088;&#1086;&#1076;&#1072;&#1078;&#1080;%20&#1043;&#1077;&#1088;&#1084;&#1077;&#1089;%2012,01,24-18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04.01.2024 - 11.01.2024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прод без опта</v>
          </cell>
          <cell r="K3" t="str">
            <v>прод опт</v>
          </cell>
          <cell r="L3" t="str">
            <v>заказ в дороге</v>
          </cell>
          <cell r="M3" t="str">
            <v>заказ в дороге</v>
          </cell>
          <cell r="N3" t="str">
            <v>ср</v>
          </cell>
          <cell r="O3" t="str">
            <v>заказ расчет</v>
          </cell>
          <cell r="P3" t="str">
            <v>ЗАКАЗ филиала</v>
          </cell>
          <cell r="R3" t="str">
            <v>кон ост</v>
          </cell>
          <cell r="S3" t="str">
            <v>ост без заказа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  <cell r="X3" t="str">
            <v>вес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08,01,</v>
          </cell>
          <cell r="N4" t="str">
            <v>11,01,</v>
          </cell>
          <cell r="Q4" t="str">
            <v>комментарий филиала</v>
          </cell>
          <cell r="T4" t="str">
            <v>21,12,</v>
          </cell>
          <cell r="U4" t="str">
            <v>26,12,</v>
          </cell>
          <cell r="V4" t="str">
            <v>04,01,</v>
          </cell>
        </row>
        <row r="5">
          <cell r="E5">
            <v>34691.599999999999</v>
          </cell>
          <cell r="F5">
            <v>2343.2999999999997</v>
          </cell>
          <cell r="H5">
            <v>34933</v>
          </cell>
          <cell r="I5">
            <v>-241.40000000000003</v>
          </cell>
          <cell r="J5">
            <v>4328</v>
          </cell>
          <cell r="K5">
            <v>30363.599999999999</v>
          </cell>
          <cell r="L5">
            <v>2467.8000000000002</v>
          </cell>
          <cell r="M5">
            <v>0</v>
          </cell>
          <cell r="N5">
            <v>865.60000000000025</v>
          </cell>
          <cell r="O5">
            <v>5861.8200000000006</v>
          </cell>
          <cell r="P5">
            <v>6068</v>
          </cell>
          <cell r="T5">
            <v>669.50000000000023</v>
          </cell>
          <cell r="U5">
            <v>714.82000000000016</v>
          </cell>
          <cell r="V5">
            <v>582.86666666666656</v>
          </cell>
          <cell r="X5">
            <v>4047.1779999999999</v>
          </cell>
          <cell r="Y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D6">
            <v>552</v>
          </cell>
          <cell r="E6">
            <v>552</v>
          </cell>
          <cell r="G6">
            <v>0</v>
          </cell>
          <cell r="H6">
            <v>552</v>
          </cell>
          <cell r="I6">
            <v>0</v>
          </cell>
          <cell r="J6">
            <v>0</v>
          </cell>
          <cell r="K6">
            <v>552</v>
          </cell>
          <cell r="N6">
            <v>0</v>
          </cell>
          <cell r="R6" t="e">
            <v>#DIV/0!</v>
          </cell>
          <cell r="S6" t="e">
            <v>#DIV/0!</v>
          </cell>
          <cell r="T6">
            <v>0</v>
          </cell>
          <cell r="U6">
            <v>0</v>
          </cell>
          <cell r="V6">
            <v>0</v>
          </cell>
          <cell r="X6">
            <v>0</v>
          </cell>
          <cell r="Y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55</v>
          </cell>
          <cell r="D7">
            <v>672</v>
          </cell>
          <cell r="E7">
            <v>685</v>
          </cell>
          <cell r="F7">
            <v>1</v>
          </cell>
          <cell r="G7">
            <v>0.3</v>
          </cell>
          <cell r="H7">
            <v>688</v>
          </cell>
          <cell r="I7">
            <v>-3</v>
          </cell>
          <cell r="J7">
            <v>73</v>
          </cell>
          <cell r="K7">
            <v>612</v>
          </cell>
          <cell r="L7">
            <v>120</v>
          </cell>
          <cell r="N7">
            <v>14.6</v>
          </cell>
          <cell r="O7">
            <v>68.799999999999983</v>
          </cell>
          <cell r="P7">
            <v>60</v>
          </cell>
          <cell r="R7">
            <v>13</v>
          </cell>
          <cell r="S7">
            <v>8.287671232876713</v>
          </cell>
          <cell r="T7">
            <v>5.4</v>
          </cell>
          <cell r="U7">
            <v>8.8000000000000007</v>
          </cell>
          <cell r="V7">
            <v>17.333333333333332</v>
          </cell>
          <cell r="X7">
            <v>20.639999999999993</v>
          </cell>
          <cell r="Y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49</v>
          </cell>
          <cell r="D8">
            <v>900</v>
          </cell>
          <cell r="E8">
            <v>898</v>
          </cell>
          <cell r="F8">
            <v>2</v>
          </cell>
          <cell r="G8">
            <v>0.3</v>
          </cell>
          <cell r="H8">
            <v>917</v>
          </cell>
          <cell r="I8">
            <v>-19</v>
          </cell>
          <cell r="J8">
            <v>46</v>
          </cell>
          <cell r="K8">
            <v>852</v>
          </cell>
          <cell r="L8">
            <v>144</v>
          </cell>
          <cell r="N8">
            <v>9.1999999999999993</v>
          </cell>
          <cell r="R8">
            <v>15.869565217391306</v>
          </cell>
          <cell r="S8">
            <v>15.869565217391306</v>
          </cell>
          <cell r="T8">
            <v>8</v>
          </cell>
          <cell r="U8">
            <v>13.6</v>
          </cell>
          <cell r="V8">
            <v>21</v>
          </cell>
          <cell r="X8">
            <v>0</v>
          </cell>
          <cell r="Y8">
            <v>12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D9">
            <v>936</v>
          </cell>
          <cell r="E9">
            <v>936</v>
          </cell>
          <cell r="G9">
            <v>0</v>
          </cell>
          <cell r="H9">
            <v>936</v>
          </cell>
          <cell r="I9">
            <v>0</v>
          </cell>
          <cell r="J9">
            <v>0</v>
          </cell>
          <cell r="K9">
            <v>936</v>
          </cell>
          <cell r="N9">
            <v>0</v>
          </cell>
          <cell r="R9" t="e">
            <v>#DIV/0!</v>
          </cell>
          <cell r="S9" t="e">
            <v>#DIV/0!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150</v>
          </cell>
          <cell r="D10">
            <v>48</v>
          </cell>
          <cell r="E10">
            <v>115</v>
          </cell>
          <cell r="F10">
            <v>37</v>
          </cell>
          <cell r="G10">
            <v>0.3</v>
          </cell>
          <cell r="H10">
            <v>193</v>
          </cell>
          <cell r="I10">
            <v>-78</v>
          </cell>
          <cell r="J10">
            <v>115</v>
          </cell>
          <cell r="L10">
            <v>96</v>
          </cell>
          <cell r="N10">
            <v>23</v>
          </cell>
          <cell r="O10">
            <v>166</v>
          </cell>
          <cell r="P10">
            <v>180</v>
          </cell>
          <cell r="R10">
            <v>13</v>
          </cell>
          <cell r="S10">
            <v>5.7826086956521738</v>
          </cell>
          <cell r="T10">
            <v>22.8</v>
          </cell>
          <cell r="U10">
            <v>21.6</v>
          </cell>
          <cell r="V10">
            <v>20</v>
          </cell>
          <cell r="X10">
            <v>49.8</v>
          </cell>
          <cell r="Y10">
            <v>12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243</v>
          </cell>
          <cell r="D11">
            <v>1440</v>
          </cell>
          <cell r="E11">
            <v>1496</v>
          </cell>
          <cell r="F11">
            <v>182</v>
          </cell>
          <cell r="G11">
            <v>0.09</v>
          </cell>
          <cell r="H11">
            <v>1496</v>
          </cell>
          <cell r="I11">
            <v>0</v>
          </cell>
          <cell r="J11">
            <v>56</v>
          </cell>
          <cell r="K11">
            <v>1440</v>
          </cell>
          <cell r="N11">
            <v>11.2</v>
          </cell>
          <cell r="R11">
            <v>16.25</v>
          </cell>
          <cell r="S11">
            <v>16.25</v>
          </cell>
          <cell r="T11">
            <v>2</v>
          </cell>
          <cell r="U11">
            <v>2.6</v>
          </cell>
          <cell r="V11">
            <v>4.666666666666667</v>
          </cell>
          <cell r="X11">
            <v>0</v>
          </cell>
          <cell r="Y11">
            <v>24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D12">
            <v>1130</v>
          </cell>
          <cell r="E12">
            <v>1130</v>
          </cell>
          <cell r="G12">
            <v>0</v>
          </cell>
          <cell r="H12">
            <v>1130</v>
          </cell>
          <cell r="I12">
            <v>0</v>
          </cell>
          <cell r="J12">
            <v>0</v>
          </cell>
          <cell r="K12">
            <v>1130</v>
          </cell>
          <cell r="N12">
            <v>0</v>
          </cell>
          <cell r="R12" t="e">
            <v>#DIV/0!</v>
          </cell>
          <cell r="S12" t="e">
            <v>#DIV/0!</v>
          </cell>
          <cell r="T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G13">
            <v>1</v>
          </cell>
          <cell r="I13">
            <v>0</v>
          </cell>
          <cell r="J13">
            <v>0</v>
          </cell>
          <cell r="L13">
            <v>9</v>
          </cell>
          <cell r="N13">
            <v>0</v>
          </cell>
          <cell r="O13">
            <v>9</v>
          </cell>
          <cell r="P13">
            <v>9</v>
          </cell>
          <cell r="R13" t="e">
            <v>#DIV/0!</v>
          </cell>
          <cell r="S13" t="e">
            <v>#DIV/0!</v>
          </cell>
          <cell r="T13">
            <v>1.8</v>
          </cell>
          <cell r="U13">
            <v>0.6</v>
          </cell>
          <cell r="V13">
            <v>1</v>
          </cell>
          <cell r="X13">
            <v>9</v>
          </cell>
          <cell r="Y13">
            <v>3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37</v>
          </cell>
          <cell r="E14">
            <v>14.8</v>
          </cell>
          <cell r="F14">
            <v>22.2</v>
          </cell>
          <cell r="G14">
            <v>1</v>
          </cell>
          <cell r="H14">
            <v>13.7</v>
          </cell>
          <cell r="I14">
            <v>1.1000000000000014</v>
          </cell>
          <cell r="J14">
            <v>14.8</v>
          </cell>
          <cell r="N14">
            <v>2.96</v>
          </cell>
          <cell r="O14">
            <v>16.279999999999998</v>
          </cell>
          <cell r="P14">
            <v>16</v>
          </cell>
          <cell r="R14">
            <v>12.999999999999998</v>
          </cell>
          <cell r="S14">
            <v>7.5</v>
          </cell>
          <cell r="T14">
            <v>0.74</v>
          </cell>
          <cell r="U14">
            <v>2.2199999999999998</v>
          </cell>
          <cell r="V14">
            <v>1.2333333333333334</v>
          </cell>
          <cell r="X14">
            <v>16.279999999999998</v>
          </cell>
          <cell r="Y14">
            <v>3.7</v>
          </cell>
        </row>
        <row r="15">
          <cell r="A15" t="str">
            <v>Жар-ладушки с яблоком и грушей. Изделия хлебобулочные жареные с начинкой зам  ПОКОМ</v>
          </cell>
          <cell r="B15" t="str">
            <v>кг</v>
          </cell>
          <cell r="C15">
            <v>25.9</v>
          </cell>
          <cell r="D15">
            <v>14.8</v>
          </cell>
          <cell r="E15">
            <v>3.7</v>
          </cell>
          <cell r="F15">
            <v>37</v>
          </cell>
          <cell r="G15">
            <v>1</v>
          </cell>
          <cell r="H15">
            <v>3.7</v>
          </cell>
          <cell r="I15">
            <v>0</v>
          </cell>
          <cell r="J15">
            <v>3.7</v>
          </cell>
          <cell r="N15">
            <v>0.74</v>
          </cell>
          <cell r="R15">
            <v>50</v>
          </cell>
          <cell r="S15">
            <v>50</v>
          </cell>
          <cell r="T15">
            <v>2.96</v>
          </cell>
          <cell r="U15">
            <v>2.96</v>
          </cell>
          <cell r="V15">
            <v>1.2333333333333334</v>
          </cell>
          <cell r="W15" t="str">
            <v>необходимо увеличить продажи</v>
          </cell>
          <cell r="X15">
            <v>0</v>
          </cell>
          <cell r="Y15">
            <v>3.7</v>
          </cell>
        </row>
        <row r="16">
          <cell r="A16" t="str">
            <v>Жар-мени с картофелем и сочной грудинкой. ВЕС  ПОКОМ</v>
          </cell>
          <cell r="B16" t="str">
            <v>кг</v>
          </cell>
          <cell r="D16">
            <v>255.5</v>
          </cell>
          <cell r="E16">
            <v>255.5</v>
          </cell>
          <cell r="G16">
            <v>0</v>
          </cell>
          <cell r="H16">
            <v>255.5</v>
          </cell>
          <cell r="I16">
            <v>0</v>
          </cell>
          <cell r="J16">
            <v>0</v>
          </cell>
          <cell r="K16">
            <v>255.5</v>
          </cell>
          <cell r="N16">
            <v>0</v>
          </cell>
          <cell r="R16" t="e">
            <v>#DIV/0!</v>
          </cell>
          <cell r="S16" t="e">
            <v>#DIV/0!</v>
          </cell>
          <cell r="T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107</v>
          </cell>
          <cell r="D17">
            <v>972</v>
          </cell>
          <cell r="E17">
            <v>1013</v>
          </cell>
          <cell r="G17">
            <v>0.25</v>
          </cell>
          <cell r="H17">
            <v>1018</v>
          </cell>
          <cell r="I17">
            <v>-5</v>
          </cell>
          <cell r="J17">
            <v>41</v>
          </cell>
          <cell r="K17">
            <v>972</v>
          </cell>
          <cell r="L17">
            <v>192</v>
          </cell>
          <cell r="N17">
            <v>8.1999999999999993</v>
          </cell>
          <cell r="O17">
            <v>36</v>
          </cell>
          <cell r="P17">
            <v>36</v>
          </cell>
          <cell r="R17">
            <v>27.804878048780491</v>
          </cell>
          <cell r="S17">
            <v>23.414634146341466</v>
          </cell>
          <cell r="T17">
            <v>15</v>
          </cell>
          <cell r="U17">
            <v>12.4</v>
          </cell>
          <cell r="V17">
            <v>25.666666666666668</v>
          </cell>
          <cell r="X17">
            <v>9</v>
          </cell>
          <cell r="Y17">
            <v>12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84</v>
          </cell>
          <cell r="D18">
            <v>672</v>
          </cell>
          <cell r="E18">
            <v>711</v>
          </cell>
          <cell r="F18">
            <v>16</v>
          </cell>
          <cell r="G18">
            <v>0.25</v>
          </cell>
          <cell r="H18">
            <v>715</v>
          </cell>
          <cell r="I18">
            <v>-4</v>
          </cell>
          <cell r="J18">
            <v>63</v>
          </cell>
          <cell r="K18">
            <v>648</v>
          </cell>
          <cell r="L18">
            <v>60</v>
          </cell>
          <cell r="N18">
            <v>12.6</v>
          </cell>
          <cell r="O18">
            <v>87.799999999999983</v>
          </cell>
          <cell r="P18">
            <v>96</v>
          </cell>
          <cell r="R18">
            <v>12.999999999999998</v>
          </cell>
          <cell r="S18">
            <v>6.0317460317460316</v>
          </cell>
          <cell r="T18">
            <v>11.8</v>
          </cell>
          <cell r="U18">
            <v>11.8</v>
          </cell>
          <cell r="V18">
            <v>11.666666666666666</v>
          </cell>
          <cell r="X18">
            <v>21.949999999999996</v>
          </cell>
          <cell r="Y18">
            <v>12</v>
          </cell>
        </row>
        <row r="19">
          <cell r="A19" t="str">
            <v>Мини-сосиски в тесте "Фрайпики" 1,8кг ВЕС,  ПОКОМ</v>
          </cell>
          <cell r="B19" t="str">
            <v>кг</v>
          </cell>
          <cell r="D19">
            <v>36</v>
          </cell>
          <cell r="E19">
            <v>14.5</v>
          </cell>
          <cell r="F19">
            <v>21.5</v>
          </cell>
          <cell r="G19">
            <v>1</v>
          </cell>
          <cell r="H19">
            <v>12.7</v>
          </cell>
          <cell r="I19">
            <v>1.8000000000000007</v>
          </cell>
          <cell r="J19">
            <v>14.5</v>
          </cell>
          <cell r="N19">
            <v>2.9</v>
          </cell>
          <cell r="O19">
            <v>25</v>
          </cell>
          <cell r="P19">
            <v>36</v>
          </cell>
          <cell r="R19">
            <v>16.03448275862069</v>
          </cell>
          <cell r="S19">
            <v>7.4137931034482758</v>
          </cell>
          <cell r="T19">
            <v>0</v>
          </cell>
          <cell r="U19">
            <v>0</v>
          </cell>
          <cell r="V19">
            <v>0</v>
          </cell>
          <cell r="X19">
            <v>25</v>
          </cell>
          <cell r="Y19">
            <v>1.8</v>
          </cell>
        </row>
        <row r="20">
          <cell r="A20" t="str">
            <v>Мини-сосиски в тесте "Фрайпики" 3,7кг ВЕС,  ПОКОМ</v>
          </cell>
          <cell r="B20" t="str">
            <v>кг</v>
          </cell>
          <cell r="D20">
            <v>270.10000000000002</v>
          </cell>
          <cell r="E20">
            <v>270.10000000000002</v>
          </cell>
          <cell r="G20">
            <v>0</v>
          </cell>
          <cell r="H20">
            <v>270.10000000000002</v>
          </cell>
          <cell r="I20">
            <v>0</v>
          </cell>
          <cell r="J20">
            <v>0</v>
          </cell>
          <cell r="K20">
            <v>270.10000000000002</v>
          </cell>
          <cell r="N20">
            <v>0</v>
          </cell>
          <cell r="R20" t="e">
            <v>#DIV/0!</v>
          </cell>
          <cell r="S20" t="e">
            <v>#DIV/0!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92.5</v>
          </cell>
          <cell r="E21">
            <v>81.400000000000006</v>
          </cell>
          <cell r="F21">
            <v>7.4</v>
          </cell>
          <cell r="G21">
            <v>1</v>
          </cell>
          <cell r="H21">
            <v>81.400000000000006</v>
          </cell>
          <cell r="I21">
            <v>0</v>
          </cell>
          <cell r="J21">
            <v>81.400000000000006</v>
          </cell>
          <cell r="N21">
            <v>16.28</v>
          </cell>
          <cell r="O21">
            <v>122.84</v>
          </cell>
          <cell r="P21">
            <v>123</v>
          </cell>
          <cell r="R21">
            <v>8</v>
          </cell>
          <cell r="S21">
            <v>0.45454545454545453</v>
          </cell>
          <cell r="T21">
            <v>0</v>
          </cell>
          <cell r="U21">
            <v>0</v>
          </cell>
          <cell r="V21">
            <v>2.4666666666666668</v>
          </cell>
          <cell r="X21">
            <v>122.84</v>
          </cell>
          <cell r="Y21">
            <v>3.7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D22">
            <v>1992</v>
          </cell>
          <cell r="E22">
            <v>1992</v>
          </cell>
          <cell r="G22">
            <v>0</v>
          </cell>
          <cell r="H22">
            <v>1992</v>
          </cell>
          <cell r="I22">
            <v>0</v>
          </cell>
          <cell r="J22">
            <v>0</v>
          </cell>
          <cell r="K22">
            <v>1992</v>
          </cell>
          <cell r="N22">
            <v>0</v>
          </cell>
          <cell r="R22" t="e">
            <v>#DIV/0!</v>
          </cell>
          <cell r="S22" t="e">
            <v>#DIV/0!</v>
          </cell>
          <cell r="T22">
            <v>0</v>
          </cell>
          <cell r="U22">
            <v>0.4</v>
          </cell>
          <cell r="V22">
            <v>0</v>
          </cell>
          <cell r="X22">
            <v>0</v>
          </cell>
          <cell r="Y22">
            <v>0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D23">
            <v>1074</v>
          </cell>
          <cell r="E23">
            <v>1074</v>
          </cell>
          <cell r="G23">
            <v>0</v>
          </cell>
          <cell r="H23">
            <v>1074</v>
          </cell>
          <cell r="I23">
            <v>0</v>
          </cell>
          <cell r="J23">
            <v>0</v>
          </cell>
          <cell r="K23">
            <v>1074</v>
          </cell>
          <cell r="N23">
            <v>0</v>
          </cell>
          <cell r="R23" t="e">
            <v>#DIV/0!</v>
          </cell>
          <cell r="S23" t="e">
            <v>#DIV/0!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D24">
            <v>846</v>
          </cell>
          <cell r="E24">
            <v>846</v>
          </cell>
          <cell r="G24">
            <v>0</v>
          </cell>
          <cell r="H24">
            <v>846</v>
          </cell>
          <cell r="I24">
            <v>0</v>
          </cell>
          <cell r="J24">
            <v>0</v>
          </cell>
          <cell r="K24">
            <v>846</v>
          </cell>
          <cell r="N24">
            <v>0</v>
          </cell>
          <cell r="R24" t="e">
            <v>#DIV/0!</v>
          </cell>
          <cell r="S24" t="e">
            <v>#DIV/0!</v>
          </cell>
          <cell r="T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299</v>
          </cell>
          <cell r="D25">
            <v>1176</v>
          </cell>
          <cell r="E25">
            <v>1403</v>
          </cell>
          <cell r="F25">
            <v>11</v>
          </cell>
          <cell r="G25">
            <v>0.25</v>
          </cell>
          <cell r="H25">
            <v>1428</v>
          </cell>
          <cell r="I25">
            <v>-25</v>
          </cell>
          <cell r="J25">
            <v>287</v>
          </cell>
          <cell r="K25">
            <v>1116</v>
          </cell>
          <cell r="L25">
            <v>264</v>
          </cell>
          <cell r="N25">
            <v>57.4</v>
          </cell>
          <cell r="O25">
            <v>471.19999999999993</v>
          </cell>
          <cell r="P25">
            <v>471</v>
          </cell>
          <cell r="R25">
            <v>13</v>
          </cell>
          <cell r="S25">
            <v>4.7909407665505226</v>
          </cell>
          <cell r="T25">
            <v>56</v>
          </cell>
          <cell r="U25">
            <v>47.6</v>
          </cell>
          <cell r="V25">
            <v>46.666666666666664</v>
          </cell>
          <cell r="X25">
            <v>117.79999999999998</v>
          </cell>
          <cell r="Y25">
            <v>6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85</v>
          </cell>
          <cell r="D26">
            <v>204</v>
          </cell>
          <cell r="E26">
            <v>231</v>
          </cell>
          <cell r="F26">
            <v>1</v>
          </cell>
          <cell r="G26">
            <v>0.25</v>
          </cell>
          <cell r="H26">
            <v>296</v>
          </cell>
          <cell r="I26">
            <v>-65</v>
          </cell>
          <cell r="J26">
            <v>231</v>
          </cell>
          <cell r="L26">
            <v>444</v>
          </cell>
          <cell r="N26">
            <v>46.2</v>
          </cell>
          <cell r="O26">
            <v>155.60000000000002</v>
          </cell>
          <cell r="P26">
            <v>156</v>
          </cell>
          <cell r="R26">
            <v>13</v>
          </cell>
          <cell r="S26">
            <v>9.6320346320346317</v>
          </cell>
          <cell r="T26">
            <v>38.799999999999997</v>
          </cell>
          <cell r="U26">
            <v>43.8</v>
          </cell>
          <cell r="V26">
            <v>60</v>
          </cell>
          <cell r="X26">
            <v>38.900000000000006</v>
          </cell>
          <cell r="Y26">
            <v>12</v>
          </cell>
        </row>
        <row r="27">
          <cell r="A27" t="str">
            <v>Наггетсы с куриным филе и сыром ТМ Вязанка ТС Из печи Сливушки 0,25 кг.  Поком</v>
          </cell>
          <cell r="B27" t="str">
            <v>шт</v>
          </cell>
          <cell r="D27">
            <v>12</v>
          </cell>
          <cell r="E27">
            <v>12</v>
          </cell>
          <cell r="G27">
            <v>0</v>
          </cell>
          <cell r="H27">
            <v>36</v>
          </cell>
          <cell r="I27">
            <v>-24</v>
          </cell>
          <cell r="J27">
            <v>12</v>
          </cell>
          <cell r="N27">
            <v>2.4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>новинка/ согласова Химич</v>
          </cell>
          <cell r="X27">
            <v>0</v>
          </cell>
          <cell r="Y27">
            <v>12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E28">
            <v>18</v>
          </cell>
          <cell r="F28">
            <v>-18</v>
          </cell>
          <cell r="G28">
            <v>0</v>
          </cell>
          <cell r="H28">
            <v>12</v>
          </cell>
          <cell r="I28">
            <v>6</v>
          </cell>
          <cell r="J28">
            <v>18</v>
          </cell>
          <cell r="N28">
            <v>3.6</v>
          </cell>
          <cell r="R28">
            <v>-5</v>
          </cell>
          <cell r="S28">
            <v>-5</v>
          </cell>
          <cell r="T28">
            <v>0</v>
          </cell>
          <cell r="U28">
            <v>0</v>
          </cell>
          <cell r="V28">
            <v>2</v>
          </cell>
          <cell r="X28">
            <v>0</v>
          </cell>
          <cell r="Y28">
            <v>0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66</v>
          </cell>
          <cell r="D29">
            <v>132</v>
          </cell>
          <cell r="E29">
            <v>138</v>
          </cell>
          <cell r="F29">
            <v>49</v>
          </cell>
          <cell r="G29">
            <v>1</v>
          </cell>
          <cell r="H29">
            <v>136</v>
          </cell>
          <cell r="I29">
            <v>2</v>
          </cell>
          <cell r="J29">
            <v>138</v>
          </cell>
          <cell r="N29">
            <v>27.6</v>
          </cell>
          <cell r="O29">
            <v>227</v>
          </cell>
          <cell r="P29">
            <v>227</v>
          </cell>
          <cell r="R29">
            <v>10</v>
          </cell>
          <cell r="S29">
            <v>1.7753623188405796</v>
          </cell>
          <cell r="T29">
            <v>20</v>
          </cell>
          <cell r="U29">
            <v>22.8</v>
          </cell>
          <cell r="V29">
            <v>13.666666666666666</v>
          </cell>
          <cell r="X29">
            <v>227</v>
          </cell>
          <cell r="Y29">
            <v>6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D30">
            <v>636</v>
          </cell>
          <cell r="E30">
            <v>636</v>
          </cell>
          <cell r="G30">
            <v>0</v>
          </cell>
          <cell r="H30">
            <v>636</v>
          </cell>
          <cell r="I30">
            <v>0</v>
          </cell>
          <cell r="J30">
            <v>0</v>
          </cell>
          <cell r="K30">
            <v>636</v>
          </cell>
          <cell r="N30">
            <v>0</v>
          </cell>
          <cell r="R30" t="e">
            <v>#DIV/0!</v>
          </cell>
          <cell r="S30" t="e">
            <v>#DIV/0!</v>
          </cell>
          <cell r="T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</row>
        <row r="31">
          <cell r="A31" t="str">
            <v>Пельмени Grandmeni с говядиной в сливочном соусе ТМ Горячая штучка флоупак сфера 0,75 кг.  ПОКОМ</v>
          </cell>
          <cell r="B31" t="str">
            <v>шт</v>
          </cell>
          <cell r="D31">
            <v>864</v>
          </cell>
          <cell r="E31">
            <v>864</v>
          </cell>
          <cell r="G31">
            <v>0</v>
          </cell>
          <cell r="H31">
            <v>864</v>
          </cell>
          <cell r="I31">
            <v>0</v>
          </cell>
          <cell r="J31">
            <v>0</v>
          </cell>
          <cell r="K31">
            <v>864</v>
          </cell>
          <cell r="N31">
            <v>0</v>
          </cell>
          <cell r="R31" t="e">
            <v>#DIV/0!</v>
          </cell>
          <cell r="S31" t="e">
            <v>#DIV/0!</v>
          </cell>
          <cell r="T31">
            <v>0</v>
          </cell>
          <cell r="U31">
            <v>0.2</v>
          </cell>
          <cell r="V31">
            <v>0</v>
          </cell>
          <cell r="X31">
            <v>0</v>
          </cell>
          <cell r="Y31">
            <v>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D32">
            <v>768</v>
          </cell>
          <cell r="E32">
            <v>768</v>
          </cell>
          <cell r="G32">
            <v>0</v>
          </cell>
          <cell r="H32">
            <v>768</v>
          </cell>
          <cell r="I32">
            <v>0</v>
          </cell>
          <cell r="J32">
            <v>0</v>
          </cell>
          <cell r="K32">
            <v>768</v>
          </cell>
          <cell r="N32">
            <v>0</v>
          </cell>
          <cell r="R32" t="e">
            <v>#DIV/0!</v>
          </cell>
          <cell r="S32" t="e">
            <v>#DIV/0!</v>
          </cell>
          <cell r="T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D33">
            <v>1024</v>
          </cell>
          <cell r="E33">
            <v>971</v>
          </cell>
          <cell r="F33">
            <v>53</v>
          </cell>
          <cell r="G33">
            <v>0.75</v>
          </cell>
          <cell r="H33">
            <v>971</v>
          </cell>
          <cell r="I33">
            <v>0</v>
          </cell>
          <cell r="J33">
            <v>83</v>
          </cell>
          <cell r="K33">
            <v>888</v>
          </cell>
          <cell r="N33">
            <v>16.600000000000001</v>
          </cell>
          <cell r="O33">
            <v>129.60000000000002</v>
          </cell>
          <cell r="P33">
            <v>130</v>
          </cell>
          <cell r="R33">
            <v>11</v>
          </cell>
          <cell r="S33">
            <v>3.1927710843373491</v>
          </cell>
          <cell r="T33">
            <v>12.2</v>
          </cell>
          <cell r="U33">
            <v>17</v>
          </cell>
          <cell r="V33">
            <v>0</v>
          </cell>
          <cell r="X33">
            <v>97.200000000000017</v>
          </cell>
          <cell r="Y33">
            <v>8</v>
          </cell>
        </row>
        <row r="34">
          <cell r="A34" t="str">
            <v>Пельмени Бигбули #МЕГАВКУСИЩЕ с сочной грудинкой ТМ Горячая шту БУЛЬМЕНИ ТС Бигбули  сфера 0,9 ПОКОМ</v>
          </cell>
          <cell r="B34" t="str">
            <v>шт</v>
          </cell>
          <cell r="D34">
            <v>1384</v>
          </cell>
          <cell r="E34">
            <v>1384</v>
          </cell>
          <cell r="G34">
            <v>0</v>
          </cell>
          <cell r="H34">
            <v>1384</v>
          </cell>
          <cell r="I34">
            <v>0</v>
          </cell>
          <cell r="J34">
            <v>0</v>
          </cell>
          <cell r="K34">
            <v>1384</v>
          </cell>
          <cell r="N34">
            <v>0</v>
          </cell>
          <cell r="R34" t="e">
            <v>#DIV/0!</v>
          </cell>
          <cell r="S34" t="e">
            <v>#DIV/0!</v>
          </cell>
          <cell r="T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</row>
        <row r="35">
          <cell r="A35" t="str">
            <v>Пельмени Бигбули #МЕГАВКУСИЩЕ с сочной грудинкой ТМ Горячая штучка ТС Бигбули  сфера 0,43  ПОКОМ</v>
          </cell>
          <cell r="B35" t="str">
            <v>шт</v>
          </cell>
          <cell r="D35">
            <v>928</v>
          </cell>
          <cell r="E35">
            <v>928</v>
          </cell>
          <cell r="G35">
            <v>0</v>
          </cell>
          <cell r="H35">
            <v>928</v>
          </cell>
          <cell r="I35">
            <v>0</v>
          </cell>
          <cell r="J35">
            <v>0</v>
          </cell>
          <cell r="K35">
            <v>928</v>
          </cell>
          <cell r="N35">
            <v>0</v>
          </cell>
          <cell r="R35" t="e">
            <v>#DIV/0!</v>
          </cell>
          <cell r="S35" t="e">
            <v>#DIV/0!</v>
          </cell>
          <cell r="T35">
            <v>0.8</v>
          </cell>
          <cell r="U35">
            <v>0.4</v>
          </cell>
          <cell r="V35">
            <v>0</v>
          </cell>
          <cell r="X35">
            <v>0</v>
          </cell>
          <cell r="Y35">
            <v>0</v>
          </cell>
        </row>
        <row r="36">
          <cell r="A36" t="str">
            <v>Пельмени Бигбули с мясом, Горячая штучка 0,9кг  ПОКОМ</v>
          </cell>
          <cell r="B36" t="str">
            <v>шт</v>
          </cell>
          <cell r="C36">
            <v>115</v>
          </cell>
          <cell r="D36">
            <v>56</v>
          </cell>
          <cell r="E36">
            <v>97</v>
          </cell>
          <cell r="F36">
            <v>59</v>
          </cell>
          <cell r="G36">
            <v>0.9</v>
          </cell>
          <cell r="H36">
            <v>88</v>
          </cell>
          <cell r="I36">
            <v>9</v>
          </cell>
          <cell r="J36">
            <v>97</v>
          </cell>
          <cell r="N36">
            <v>19.399999999999999</v>
          </cell>
          <cell r="O36">
            <v>154.39999999999998</v>
          </cell>
          <cell r="P36">
            <v>154</v>
          </cell>
          <cell r="R36">
            <v>11</v>
          </cell>
          <cell r="S36">
            <v>3.0412371134020622</v>
          </cell>
          <cell r="T36">
            <v>10.4</v>
          </cell>
          <cell r="U36">
            <v>10.4</v>
          </cell>
          <cell r="V36">
            <v>7</v>
          </cell>
          <cell r="X36">
            <v>138.95999999999998</v>
          </cell>
          <cell r="Y36">
            <v>8</v>
          </cell>
        </row>
        <row r="37">
          <cell r="A37" t="str">
            <v>Пельмени Бигбули со слив.маслом 0,9 кг   Поком</v>
          </cell>
          <cell r="B37" t="str">
            <v>шт</v>
          </cell>
          <cell r="C37">
            <v>104</v>
          </cell>
          <cell r="E37">
            <v>91</v>
          </cell>
          <cell r="F37">
            <v>-3</v>
          </cell>
          <cell r="G37">
            <v>0.9</v>
          </cell>
          <cell r="H37">
            <v>93</v>
          </cell>
          <cell r="I37">
            <v>-2</v>
          </cell>
          <cell r="J37">
            <v>91</v>
          </cell>
          <cell r="L37">
            <v>8</v>
          </cell>
          <cell r="N37">
            <v>18.2</v>
          </cell>
          <cell r="O37">
            <v>140.6</v>
          </cell>
          <cell r="P37">
            <v>141</v>
          </cell>
          <cell r="R37">
            <v>8</v>
          </cell>
          <cell r="S37">
            <v>0.27472527472527475</v>
          </cell>
          <cell r="T37">
            <v>13</v>
          </cell>
          <cell r="U37">
            <v>7.8</v>
          </cell>
          <cell r="V37">
            <v>8</v>
          </cell>
          <cell r="X37">
            <v>126.53999999999999</v>
          </cell>
          <cell r="Y37">
            <v>8</v>
          </cell>
        </row>
        <row r="38">
          <cell r="A38" t="str">
            <v>Пельмени Бигбули со сливочным маслом ТМ Горячая штучка ТС Бигбули ГШ флоу-пак сфера 0,43 УВС.  ПОКОМ</v>
          </cell>
          <cell r="B38" t="str">
            <v>шт</v>
          </cell>
          <cell r="C38">
            <v>78</v>
          </cell>
          <cell r="E38">
            <v>23</v>
          </cell>
          <cell r="F38">
            <v>48</v>
          </cell>
          <cell r="G38">
            <v>0</v>
          </cell>
          <cell r="H38">
            <v>23</v>
          </cell>
          <cell r="I38">
            <v>0</v>
          </cell>
          <cell r="J38">
            <v>23</v>
          </cell>
          <cell r="N38">
            <v>4.5999999999999996</v>
          </cell>
          <cell r="R38">
            <v>10.434782608695652</v>
          </cell>
          <cell r="S38">
            <v>10.434782608695652</v>
          </cell>
          <cell r="T38">
            <v>3.8</v>
          </cell>
          <cell r="U38">
            <v>6.8</v>
          </cell>
          <cell r="V38">
            <v>3</v>
          </cell>
          <cell r="X38">
            <v>0</v>
          </cell>
          <cell r="Y38">
            <v>0</v>
          </cell>
        </row>
        <row r="39">
          <cell r="A39" t="str">
            <v>Пельмени Бугбули со сливочным маслом ТМ Горячая штучка БУЛЬМЕНИ 0,43 кг  ПОКОМ</v>
          </cell>
          <cell r="B39" t="str">
            <v>шт</v>
          </cell>
          <cell r="D39">
            <v>1008</v>
          </cell>
          <cell r="E39">
            <v>1008</v>
          </cell>
          <cell r="G39">
            <v>0</v>
          </cell>
          <cell r="H39">
            <v>1008</v>
          </cell>
          <cell r="I39">
            <v>0</v>
          </cell>
          <cell r="J39">
            <v>0</v>
          </cell>
          <cell r="K39">
            <v>1008</v>
          </cell>
          <cell r="N39">
            <v>0</v>
          </cell>
          <cell r="R39" t="e">
            <v>#DIV/0!</v>
          </cell>
          <cell r="S39" t="e">
            <v>#DIV/0!</v>
          </cell>
          <cell r="T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</row>
        <row r="40">
          <cell r="A40" t="str">
            <v>Пельмени Бульмени с говядиной и свининой Горячая шт. 0,9 кг  ПОКОМ</v>
          </cell>
          <cell r="B40" t="str">
            <v>шт</v>
          </cell>
          <cell r="C40">
            <v>15</v>
          </cell>
          <cell r="D40">
            <v>2032</v>
          </cell>
          <cell r="E40">
            <v>1965</v>
          </cell>
          <cell r="F40">
            <v>70</v>
          </cell>
          <cell r="G40">
            <v>0.9</v>
          </cell>
          <cell r="H40">
            <v>1978</v>
          </cell>
          <cell r="I40">
            <v>-13</v>
          </cell>
          <cell r="J40">
            <v>109</v>
          </cell>
          <cell r="K40">
            <v>1856</v>
          </cell>
          <cell r="N40">
            <v>21.8</v>
          </cell>
          <cell r="O40">
            <v>169.8</v>
          </cell>
          <cell r="P40">
            <v>170</v>
          </cell>
          <cell r="R40">
            <v>11</v>
          </cell>
          <cell r="S40">
            <v>3.2110091743119265</v>
          </cell>
          <cell r="T40">
            <v>10.6</v>
          </cell>
          <cell r="U40">
            <v>19.600000000000001</v>
          </cell>
          <cell r="V40">
            <v>8.6666666666666661</v>
          </cell>
          <cell r="X40">
            <v>152.82000000000002</v>
          </cell>
          <cell r="Y40">
            <v>8</v>
          </cell>
        </row>
        <row r="41">
          <cell r="A41" t="str">
            <v>Пельмени Бульмени с говядиной и свининой Горячая штучка 0,43  ПОКОМ</v>
          </cell>
          <cell r="B41" t="str">
            <v>шт</v>
          </cell>
          <cell r="C41">
            <v>199</v>
          </cell>
          <cell r="D41">
            <v>1296</v>
          </cell>
          <cell r="E41">
            <v>1328</v>
          </cell>
          <cell r="F41">
            <v>157</v>
          </cell>
          <cell r="G41">
            <v>0.43</v>
          </cell>
          <cell r="H41">
            <v>1328</v>
          </cell>
          <cell r="I41">
            <v>0</v>
          </cell>
          <cell r="J41">
            <v>32</v>
          </cell>
          <cell r="K41">
            <v>1296</v>
          </cell>
          <cell r="N41">
            <v>6.4</v>
          </cell>
          <cell r="R41">
            <v>24.53125</v>
          </cell>
          <cell r="S41">
            <v>24.53125</v>
          </cell>
          <cell r="T41">
            <v>1.8</v>
          </cell>
          <cell r="U41">
            <v>0</v>
          </cell>
          <cell r="V41">
            <v>3.3333333333333335</v>
          </cell>
          <cell r="X41">
            <v>0</v>
          </cell>
          <cell r="Y41">
            <v>16</v>
          </cell>
        </row>
        <row r="42">
          <cell r="A42" t="str">
            <v>Пельмени Бульмени с говядиной и свининой Наваристые Горячая штучка ВЕС  ПОКОМ</v>
          </cell>
          <cell r="B42" t="str">
            <v>кг</v>
          </cell>
          <cell r="C42">
            <v>665</v>
          </cell>
          <cell r="D42">
            <v>255</v>
          </cell>
          <cell r="E42">
            <v>500</v>
          </cell>
          <cell r="F42">
            <v>370</v>
          </cell>
          <cell r="G42">
            <v>1</v>
          </cell>
          <cell r="H42">
            <v>505</v>
          </cell>
          <cell r="I42">
            <v>-5</v>
          </cell>
          <cell r="J42">
            <v>500</v>
          </cell>
          <cell r="N42">
            <v>100</v>
          </cell>
          <cell r="O42">
            <v>800</v>
          </cell>
          <cell r="P42">
            <v>830</v>
          </cell>
          <cell r="R42">
            <v>11.7</v>
          </cell>
          <cell r="S42">
            <v>3.7</v>
          </cell>
          <cell r="T42">
            <v>93.16</v>
          </cell>
          <cell r="U42">
            <v>94</v>
          </cell>
          <cell r="V42">
            <v>58.333333333333336</v>
          </cell>
          <cell r="X42">
            <v>800</v>
          </cell>
          <cell r="Y42">
            <v>5</v>
          </cell>
        </row>
        <row r="43">
          <cell r="A43" t="str">
            <v>Пельмени Бульмени со сливочным маслом Горячая штучка 0,9 кг  ПОКОМ</v>
          </cell>
          <cell r="B43" t="str">
            <v>шт</v>
          </cell>
          <cell r="C43">
            <v>2</v>
          </cell>
          <cell r="D43">
            <v>1744</v>
          </cell>
          <cell r="E43">
            <v>1645</v>
          </cell>
          <cell r="F43">
            <v>91</v>
          </cell>
          <cell r="G43">
            <v>0.9</v>
          </cell>
          <cell r="H43">
            <v>1623</v>
          </cell>
          <cell r="I43">
            <v>22</v>
          </cell>
          <cell r="J43">
            <v>205</v>
          </cell>
          <cell r="K43">
            <v>1440</v>
          </cell>
          <cell r="N43">
            <v>41</v>
          </cell>
          <cell r="O43">
            <v>319</v>
          </cell>
          <cell r="P43">
            <v>319</v>
          </cell>
          <cell r="R43">
            <v>10</v>
          </cell>
          <cell r="S43">
            <v>2.2195121951219514</v>
          </cell>
          <cell r="T43">
            <v>37.200000000000003</v>
          </cell>
          <cell r="U43">
            <v>41.8</v>
          </cell>
          <cell r="V43">
            <v>20.333333333333332</v>
          </cell>
          <cell r="X43">
            <v>287.10000000000002</v>
          </cell>
          <cell r="Y43">
            <v>8</v>
          </cell>
        </row>
        <row r="44">
          <cell r="A44" t="str">
            <v>Пельмени Бульмени со сливочным маслом ТМ Горячая шт. 0,43 кг  ПОКОМ</v>
          </cell>
          <cell r="B44" t="str">
            <v>шт</v>
          </cell>
          <cell r="C44">
            <v>115</v>
          </cell>
          <cell r="D44">
            <v>1152</v>
          </cell>
          <cell r="E44">
            <v>1203</v>
          </cell>
          <cell r="F44">
            <v>59</v>
          </cell>
          <cell r="G44">
            <v>0.43</v>
          </cell>
          <cell r="H44">
            <v>1201</v>
          </cell>
          <cell r="I44">
            <v>2</v>
          </cell>
          <cell r="J44">
            <v>51</v>
          </cell>
          <cell r="K44">
            <v>1152</v>
          </cell>
          <cell r="N44">
            <v>10.199999999999999</v>
          </cell>
          <cell r="O44">
            <v>73.599999999999994</v>
          </cell>
          <cell r="P44">
            <v>74</v>
          </cell>
          <cell r="R44">
            <v>13</v>
          </cell>
          <cell r="S44">
            <v>5.7843137254901968</v>
          </cell>
          <cell r="T44">
            <v>2.6</v>
          </cell>
          <cell r="U44">
            <v>1</v>
          </cell>
          <cell r="V44">
            <v>2.3333333333333335</v>
          </cell>
          <cell r="X44">
            <v>31.647999999999996</v>
          </cell>
          <cell r="Y44">
            <v>16</v>
          </cell>
        </row>
        <row r="45">
          <cell r="A45" t="str">
            <v>Пельмени Мясорубские с рубленой грудинкой ТМ Стародворье фоу-пак классическая форма 0,7 кг.  Поком</v>
          </cell>
          <cell r="B45" t="str">
            <v>шт</v>
          </cell>
          <cell r="C45">
            <v>72</v>
          </cell>
          <cell r="E45">
            <v>49</v>
          </cell>
          <cell r="F45">
            <v>17</v>
          </cell>
          <cell r="G45">
            <v>0</v>
          </cell>
          <cell r="H45">
            <v>47</v>
          </cell>
          <cell r="I45">
            <v>2</v>
          </cell>
          <cell r="J45">
            <v>49</v>
          </cell>
          <cell r="N45">
            <v>9.8000000000000007</v>
          </cell>
          <cell r="R45">
            <v>1.7346938775510203</v>
          </cell>
          <cell r="S45">
            <v>1.7346938775510203</v>
          </cell>
          <cell r="T45">
            <v>6.6</v>
          </cell>
          <cell r="U45">
            <v>7.4</v>
          </cell>
          <cell r="V45">
            <v>8.6666666666666661</v>
          </cell>
          <cell r="X45">
            <v>0</v>
          </cell>
          <cell r="Y45">
            <v>0</v>
          </cell>
        </row>
        <row r="46">
          <cell r="A46" t="str">
            <v>Пельмени Мясорубские ТМ Стародворье фоу-пак равиоли 0,7 кг.  Поком</v>
          </cell>
          <cell r="B46" t="str">
            <v>шт</v>
          </cell>
          <cell r="C46">
            <v>48</v>
          </cell>
          <cell r="D46">
            <v>72</v>
          </cell>
          <cell r="E46">
            <v>78</v>
          </cell>
          <cell r="F46">
            <v>18</v>
          </cell>
          <cell r="G46">
            <v>0.7</v>
          </cell>
          <cell r="H46">
            <v>86</v>
          </cell>
          <cell r="I46">
            <v>-8</v>
          </cell>
          <cell r="J46">
            <v>78</v>
          </cell>
          <cell r="L46">
            <v>128</v>
          </cell>
          <cell r="N46">
            <v>15.6</v>
          </cell>
          <cell r="O46">
            <v>56.799999999999983</v>
          </cell>
          <cell r="P46">
            <v>57</v>
          </cell>
          <cell r="R46">
            <v>13</v>
          </cell>
          <cell r="S46">
            <v>9.3589743589743595</v>
          </cell>
          <cell r="T46">
            <v>13.4</v>
          </cell>
          <cell r="U46">
            <v>14</v>
          </cell>
          <cell r="V46">
            <v>18.333333333333332</v>
          </cell>
          <cell r="X46">
            <v>39.759999999999984</v>
          </cell>
          <cell r="Y46">
            <v>8</v>
          </cell>
        </row>
        <row r="47">
          <cell r="A47" t="str">
            <v>Пельмени отборные  с говядиной и свининой 0,43кг ушко  Поком</v>
          </cell>
          <cell r="B47" t="str">
            <v>шт</v>
          </cell>
          <cell r="C47">
            <v>167</v>
          </cell>
          <cell r="E47">
            <v>23</v>
          </cell>
          <cell r="F47">
            <v>143</v>
          </cell>
          <cell r="G47">
            <v>0.43</v>
          </cell>
          <cell r="H47">
            <v>15</v>
          </cell>
          <cell r="I47">
            <v>8</v>
          </cell>
          <cell r="J47">
            <v>23</v>
          </cell>
          <cell r="N47">
            <v>4.5999999999999996</v>
          </cell>
          <cell r="R47">
            <v>31.086956521739133</v>
          </cell>
          <cell r="S47">
            <v>31.086956521739133</v>
          </cell>
          <cell r="T47">
            <v>1.4</v>
          </cell>
          <cell r="U47">
            <v>2.6</v>
          </cell>
          <cell r="V47">
            <v>1.3333333333333333</v>
          </cell>
          <cell r="W47" t="str">
            <v>необходимо увеличить продажи</v>
          </cell>
          <cell r="X47">
            <v>0</v>
          </cell>
          <cell r="Y47">
            <v>16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38</v>
          </cell>
          <cell r="D48">
            <v>48</v>
          </cell>
          <cell r="E48">
            <v>64</v>
          </cell>
          <cell r="F48">
            <v>5</v>
          </cell>
          <cell r="G48">
            <v>0.9</v>
          </cell>
          <cell r="H48">
            <v>109</v>
          </cell>
          <cell r="I48">
            <v>-45</v>
          </cell>
          <cell r="J48">
            <v>64</v>
          </cell>
          <cell r="L48">
            <v>80</v>
          </cell>
          <cell r="N48">
            <v>12.8</v>
          </cell>
          <cell r="O48">
            <v>81.400000000000006</v>
          </cell>
          <cell r="P48">
            <v>81</v>
          </cell>
          <cell r="R48">
            <v>13</v>
          </cell>
          <cell r="S48">
            <v>6.640625</v>
          </cell>
          <cell r="T48">
            <v>14.4</v>
          </cell>
          <cell r="U48">
            <v>12.8</v>
          </cell>
          <cell r="V48">
            <v>12.333333333333334</v>
          </cell>
          <cell r="X48">
            <v>73.260000000000005</v>
          </cell>
          <cell r="Y48">
            <v>8</v>
          </cell>
        </row>
        <row r="49">
          <cell r="A49" t="str">
            <v>Пельмени отборные с говядиной 0,43кг Поком</v>
          </cell>
          <cell r="B49" t="str">
            <v>шт</v>
          </cell>
          <cell r="C49">
            <v>76</v>
          </cell>
          <cell r="E49">
            <v>17</v>
          </cell>
          <cell r="F49">
            <v>54</v>
          </cell>
          <cell r="G49">
            <v>0.43</v>
          </cell>
          <cell r="H49">
            <v>12</v>
          </cell>
          <cell r="I49">
            <v>5</v>
          </cell>
          <cell r="J49">
            <v>17</v>
          </cell>
          <cell r="N49">
            <v>3.4</v>
          </cell>
          <cell r="R49">
            <v>15.882352941176471</v>
          </cell>
          <cell r="S49">
            <v>15.882352941176471</v>
          </cell>
          <cell r="T49">
            <v>0</v>
          </cell>
          <cell r="U49">
            <v>2.8</v>
          </cell>
          <cell r="V49">
            <v>1.6666666666666667</v>
          </cell>
          <cell r="W49" t="str">
            <v>необходимо увеличить продажи</v>
          </cell>
          <cell r="X49">
            <v>0</v>
          </cell>
          <cell r="Y49">
            <v>16</v>
          </cell>
        </row>
        <row r="50">
          <cell r="A50" t="str">
            <v>Пельмени Отборные с говядиной 0,9 кг НОВА ТМ Стародворье ТС Медвежье ушко  ПОКОМ</v>
          </cell>
          <cell r="B50" t="str">
            <v>шт</v>
          </cell>
          <cell r="C50">
            <v>56</v>
          </cell>
          <cell r="D50">
            <v>72</v>
          </cell>
          <cell r="E50">
            <v>96</v>
          </cell>
          <cell r="F50">
            <v>28</v>
          </cell>
          <cell r="G50">
            <v>0.9</v>
          </cell>
          <cell r="H50">
            <v>85</v>
          </cell>
          <cell r="I50">
            <v>11</v>
          </cell>
          <cell r="J50">
            <v>96</v>
          </cell>
          <cell r="N50">
            <v>19.2</v>
          </cell>
          <cell r="O50">
            <v>144.79999999999998</v>
          </cell>
          <cell r="P50">
            <v>145</v>
          </cell>
          <cell r="R50">
            <v>9</v>
          </cell>
          <cell r="S50">
            <v>1.4583333333333335</v>
          </cell>
          <cell r="T50">
            <v>5.2</v>
          </cell>
          <cell r="U50">
            <v>11.2</v>
          </cell>
          <cell r="V50">
            <v>5.333333333333333</v>
          </cell>
          <cell r="X50">
            <v>130.32</v>
          </cell>
          <cell r="Y50">
            <v>8</v>
          </cell>
        </row>
        <row r="51">
          <cell r="A51" t="str">
            <v>Пельмени С говядиной и свининой, ВЕС, ТМ Славница сфера пуговки  ПОКОМ</v>
          </cell>
          <cell r="B51" t="str">
            <v>кг</v>
          </cell>
          <cell r="C51">
            <v>670</v>
          </cell>
          <cell r="E51">
            <v>445</v>
          </cell>
          <cell r="F51">
            <v>160</v>
          </cell>
          <cell r="G51">
            <v>1</v>
          </cell>
          <cell r="H51">
            <v>450</v>
          </cell>
          <cell r="I51">
            <v>-5</v>
          </cell>
          <cell r="J51">
            <v>445</v>
          </cell>
          <cell r="N51">
            <v>89</v>
          </cell>
          <cell r="O51">
            <v>730</v>
          </cell>
          <cell r="P51">
            <v>730</v>
          </cell>
          <cell r="R51">
            <v>10</v>
          </cell>
          <cell r="S51">
            <v>1.797752808988764</v>
          </cell>
          <cell r="T51">
            <v>78</v>
          </cell>
          <cell r="U51">
            <v>68.72</v>
          </cell>
          <cell r="V51">
            <v>35</v>
          </cell>
          <cell r="X51">
            <v>730</v>
          </cell>
          <cell r="Y51">
            <v>5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304</v>
          </cell>
          <cell r="E52">
            <v>32</v>
          </cell>
          <cell r="F52">
            <v>270</v>
          </cell>
          <cell r="G52">
            <v>0</v>
          </cell>
          <cell r="H52">
            <v>30</v>
          </cell>
          <cell r="I52">
            <v>2</v>
          </cell>
          <cell r="J52">
            <v>32</v>
          </cell>
          <cell r="N52">
            <v>6.4</v>
          </cell>
          <cell r="R52">
            <v>42.1875</v>
          </cell>
          <cell r="S52">
            <v>42.1875</v>
          </cell>
          <cell r="T52">
            <v>0</v>
          </cell>
          <cell r="U52">
            <v>0.4</v>
          </cell>
          <cell r="V52">
            <v>1.6666666666666667</v>
          </cell>
          <cell r="W52" t="str">
            <v>необходимо увеличить продажи</v>
          </cell>
          <cell r="X52">
            <v>0</v>
          </cell>
          <cell r="Y52">
            <v>0</v>
          </cell>
        </row>
        <row r="53">
          <cell r="A53" t="str">
            <v>Пельмени Сочные стародв. сфера 0,43кг  Поком</v>
          </cell>
          <cell r="B53" t="str">
            <v>шт</v>
          </cell>
          <cell r="C53">
            <v>69</v>
          </cell>
          <cell r="E53">
            <v>3</v>
          </cell>
          <cell r="F53">
            <v>65</v>
          </cell>
          <cell r="G53">
            <v>0.43</v>
          </cell>
          <cell r="H53">
            <v>0</v>
          </cell>
          <cell r="I53">
            <v>3</v>
          </cell>
          <cell r="J53">
            <v>3</v>
          </cell>
          <cell r="N53">
            <v>0.6</v>
          </cell>
          <cell r="R53">
            <v>108.33333333333334</v>
          </cell>
          <cell r="S53">
            <v>108.33333333333334</v>
          </cell>
          <cell r="T53">
            <v>0.6</v>
          </cell>
          <cell r="U53">
            <v>0.6</v>
          </cell>
          <cell r="V53">
            <v>0.33333333333333331</v>
          </cell>
          <cell r="W53" t="str">
            <v>необходимо увеличить продажи</v>
          </cell>
          <cell r="X53">
            <v>0</v>
          </cell>
          <cell r="Y53">
            <v>16</v>
          </cell>
        </row>
        <row r="54">
          <cell r="A54" t="str">
            <v>Пельмени Сочные сфера 0,9 кг ТМ Стародворье ПОКОМ</v>
          </cell>
          <cell r="B54" t="str">
            <v>шт</v>
          </cell>
          <cell r="C54">
            <v>56</v>
          </cell>
          <cell r="E54">
            <v>22</v>
          </cell>
          <cell r="F54">
            <v>33</v>
          </cell>
          <cell r="G54">
            <v>0.9</v>
          </cell>
          <cell r="H54">
            <v>4</v>
          </cell>
          <cell r="I54">
            <v>18</v>
          </cell>
          <cell r="J54">
            <v>22</v>
          </cell>
          <cell r="N54">
            <v>4.4000000000000004</v>
          </cell>
          <cell r="O54">
            <v>24.200000000000003</v>
          </cell>
          <cell r="P54">
            <v>24</v>
          </cell>
          <cell r="R54">
            <v>13</v>
          </cell>
          <cell r="S54">
            <v>7.4999999999999991</v>
          </cell>
          <cell r="T54">
            <v>0.6</v>
          </cell>
          <cell r="U54">
            <v>0.8</v>
          </cell>
          <cell r="V54">
            <v>0.33333333333333331</v>
          </cell>
          <cell r="X54">
            <v>21.780000000000005</v>
          </cell>
          <cell r="Y54">
            <v>8</v>
          </cell>
        </row>
        <row r="55">
          <cell r="A55" t="str">
            <v>Сосиски Оригинальные заморож. ТМ Стародворье в вак 0,33 кг  Поком</v>
          </cell>
          <cell r="B55" t="str">
            <v>шт</v>
          </cell>
          <cell r="C55">
            <v>76</v>
          </cell>
          <cell r="F55">
            <v>76</v>
          </cell>
          <cell r="G55">
            <v>0.33</v>
          </cell>
          <cell r="I55">
            <v>0</v>
          </cell>
          <cell r="J55">
            <v>0</v>
          </cell>
          <cell r="N55">
            <v>0</v>
          </cell>
          <cell r="R55" t="e">
            <v>#DIV/0!</v>
          </cell>
          <cell r="S55" t="e">
            <v>#DIV/0!</v>
          </cell>
          <cell r="T55">
            <v>0</v>
          </cell>
          <cell r="U55">
            <v>0</v>
          </cell>
          <cell r="V55">
            <v>0</v>
          </cell>
          <cell r="W55" t="str">
            <v>необходимо увеличить продажи</v>
          </cell>
          <cell r="X55">
            <v>0</v>
          </cell>
          <cell r="Y55">
            <v>6</v>
          </cell>
        </row>
        <row r="56">
          <cell r="A56" t="str">
            <v>У_Жар-боллы с курочкой и сыром. Кулинарные изделия рубленые в тесте куриные жареные  ПОКОМ</v>
          </cell>
          <cell r="B56" t="str">
            <v>кг</v>
          </cell>
          <cell r="C56">
            <v>48</v>
          </cell>
          <cell r="E56">
            <v>18</v>
          </cell>
          <cell r="F56">
            <v>30</v>
          </cell>
          <cell r="G56">
            <v>0</v>
          </cell>
          <cell r="H56">
            <v>21.7</v>
          </cell>
          <cell r="I56">
            <v>-3.6999999999999993</v>
          </cell>
          <cell r="J56">
            <v>18</v>
          </cell>
          <cell r="N56">
            <v>3.6</v>
          </cell>
          <cell r="R56">
            <v>8.3333333333333339</v>
          </cell>
          <cell r="S56">
            <v>8.3333333333333339</v>
          </cell>
          <cell r="T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</row>
        <row r="57">
          <cell r="A57" t="str">
            <v>У_Круггетсы сочные ТМ Горячая штучка ТС Круггетсы 3 кг. Изделия кулинарные рубленые в тесте куриные</v>
          </cell>
          <cell r="B57" t="str">
            <v>кг</v>
          </cell>
          <cell r="C57">
            <v>6</v>
          </cell>
          <cell r="E57">
            <v>6</v>
          </cell>
          <cell r="G57">
            <v>0</v>
          </cell>
          <cell r="H57">
            <v>6</v>
          </cell>
          <cell r="I57">
            <v>0</v>
          </cell>
          <cell r="J57">
            <v>6</v>
          </cell>
          <cell r="N57">
            <v>1.2</v>
          </cell>
          <cell r="R57">
            <v>0</v>
          </cell>
          <cell r="S57">
            <v>0</v>
          </cell>
          <cell r="T57">
            <v>1.8</v>
          </cell>
          <cell r="U57">
            <v>3</v>
          </cell>
          <cell r="V57">
            <v>1</v>
          </cell>
          <cell r="X57">
            <v>0</v>
          </cell>
          <cell r="Y57">
            <v>0</v>
          </cell>
        </row>
        <row r="58">
          <cell r="A58" t="str">
            <v>У_Пельмени Быстромени рубл. в тесте из мяса кур. вареные сфера "Мясная галерея" ВЕС</v>
          </cell>
          <cell r="B58" t="str">
            <v>кг</v>
          </cell>
          <cell r="C58">
            <v>30</v>
          </cell>
          <cell r="E58">
            <v>25</v>
          </cell>
          <cell r="F58">
            <v>5</v>
          </cell>
          <cell r="G58">
            <v>0</v>
          </cell>
          <cell r="H58">
            <v>35</v>
          </cell>
          <cell r="I58">
            <v>-10</v>
          </cell>
          <cell r="J58">
            <v>25</v>
          </cell>
          <cell r="N58">
            <v>5</v>
          </cell>
          <cell r="R58">
            <v>1</v>
          </cell>
          <cell r="S58">
            <v>1</v>
          </cell>
          <cell r="T58">
            <v>7</v>
          </cell>
          <cell r="U58">
            <v>4</v>
          </cell>
          <cell r="V58">
            <v>1.6666666666666667</v>
          </cell>
          <cell r="X58">
            <v>0</v>
          </cell>
          <cell r="Y58">
            <v>0</v>
          </cell>
        </row>
        <row r="59">
          <cell r="A59" t="str">
            <v>У_Пельмени Вл.Стандарт с говядиной и свининой шт. 0,8 кг ТМ Владимирский стандарт   ПОКОМ</v>
          </cell>
          <cell r="B59" t="str">
            <v>шт</v>
          </cell>
          <cell r="C59">
            <v>8</v>
          </cell>
          <cell r="F59">
            <v>7</v>
          </cell>
          <cell r="G59">
            <v>0</v>
          </cell>
          <cell r="I59">
            <v>0</v>
          </cell>
          <cell r="J59">
            <v>0</v>
          </cell>
          <cell r="N59">
            <v>0</v>
          </cell>
          <cell r="R59" t="e">
            <v>#DIV/0!</v>
          </cell>
          <cell r="S59" t="e">
            <v>#DIV/0!</v>
          </cell>
          <cell r="T59">
            <v>3.2</v>
          </cell>
          <cell r="U59">
            <v>3.2</v>
          </cell>
          <cell r="V59">
            <v>0.33333333333333331</v>
          </cell>
          <cell r="X59">
            <v>0</v>
          </cell>
          <cell r="Y59">
            <v>0</v>
          </cell>
        </row>
        <row r="60">
          <cell r="A60" t="str">
            <v>Фрай-пицца с ветчиной и грибами 3,0 кг. ВЕС.  ПОКОМ</v>
          </cell>
          <cell r="B60" t="str">
            <v>кг</v>
          </cell>
          <cell r="C60">
            <v>60</v>
          </cell>
          <cell r="E60">
            <v>12</v>
          </cell>
          <cell r="F60">
            <v>48</v>
          </cell>
          <cell r="G60">
            <v>0</v>
          </cell>
          <cell r="H60">
            <v>12</v>
          </cell>
          <cell r="I60">
            <v>0</v>
          </cell>
          <cell r="J60">
            <v>12</v>
          </cell>
          <cell r="N60">
            <v>2.4</v>
          </cell>
          <cell r="R60">
            <v>20</v>
          </cell>
          <cell r="S60">
            <v>20</v>
          </cell>
          <cell r="T60">
            <v>0.6</v>
          </cell>
          <cell r="U60">
            <v>3</v>
          </cell>
          <cell r="V60">
            <v>0</v>
          </cell>
          <cell r="X60">
            <v>0</v>
          </cell>
          <cell r="Y60">
            <v>0</v>
          </cell>
        </row>
        <row r="61">
          <cell r="A61" t="str">
            <v>Фрай-пицца с ветчиной и грибами ТМ Зареченские ТС Зареченские продукты.  Поком</v>
          </cell>
          <cell r="B61" t="str">
            <v>кг</v>
          </cell>
          <cell r="C61">
            <v>48</v>
          </cell>
          <cell r="E61">
            <v>30</v>
          </cell>
          <cell r="F61">
            <v>18</v>
          </cell>
          <cell r="G61">
            <v>1</v>
          </cell>
          <cell r="H61">
            <v>3</v>
          </cell>
          <cell r="I61">
            <v>27</v>
          </cell>
          <cell r="J61">
            <v>30</v>
          </cell>
          <cell r="N61">
            <v>6</v>
          </cell>
          <cell r="O61">
            <v>48</v>
          </cell>
          <cell r="P61">
            <v>48</v>
          </cell>
          <cell r="R61">
            <v>11</v>
          </cell>
          <cell r="S61">
            <v>3</v>
          </cell>
          <cell r="T61">
            <v>0</v>
          </cell>
          <cell r="U61">
            <v>0.6</v>
          </cell>
          <cell r="V61">
            <v>0</v>
          </cell>
          <cell r="X61">
            <v>48</v>
          </cell>
          <cell r="Y61">
            <v>3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73</v>
          </cell>
          <cell r="D62">
            <v>1152</v>
          </cell>
          <cell r="E62">
            <v>1189</v>
          </cell>
          <cell r="F62">
            <v>4</v>
          </cell>
          <cell r="G62">
            <v>0.25</v>
          </cell>
          <cell r="H62">
            <v>1203</v>
          </cell>
          <cell r="I62">
            <v>-14</v>
          </cell>
          <cell r="J62">
            <v>109</v>
          </cell>
          <cell r="K62">
            <v>1080</v>
          </cell>
          <cell r="L62">
            <v>60</v>
          </cell>
          <cell r="N62">
            <v>21.8</v>
          </cell>
          <cell r="O62">
            <v>175.8</v>
          </cell>
          <cell r="P62">
            <v>176</v>
          </cell>
          <cell r="R62">
            <v>11</v>
          </cell>
          <cell r="S62">
            <v>2.9357798165137612</v>
          </cell>
          <cell r="T62">
            <v>10.6</v>
          </cell>
          <cell r="U62">
            <v>16.399999999999999</v>
          </cell>
          <cell r="V62">
            <v>13.666666666666666</v>
          </cell>
          <cell r="X62">
            <v>43.95</v>
          </cell>
          <cell r="Y62">
            <v>12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33</v>
          </cell>
          <cell r="D63">
            <v>828</v>
          </cell>
          <cell r="E63">
            <v>822</v>
          </cell>
          <cell r="F63">
            <v>15</v>
          </cell>
          <cell r="G63">
            <v>0.3</v>
          </cell>
          <cell r="H63">
            <v>824</v>
          </cell>
          <cell r="I63">
            <v>-2</v>
          </cell>
          <cell r="J63">
            <v>66</v>
          </cell>
          <cell r="K63">
            <v>756</v>
          </cell>
          <cell r="L63">
            <v>36</v>
          </cell>
          <cell r="N63">
            <v>13.2</v>
          </cell>
          <cell r="O63">
            <v>107.39999999999998</v>
          </cell>
          <cell r="P63">
            <v>107</v>
          </cell>
          <cell r="R63">
            <v>11.999999999999998</v>
          </cell>
          <cell r="S63">
            <v>3.8636363636363638</v>
          </cell>
          <cell r="T63">
            <v>9.1999999999999993</v>
          </cell>
          <cell r="U63">
            <v>13</v>
          </cell>
          <cell r="V63">
            <v>9</v>
          </cell>
          <cell r="X63">
            <v>32.219999999999992</v>
          </cell>
          <cell r="Y63">
            <v>12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71</v>
          </cell>
          <cell r="D64">
            <v>888</v>
          </cell>
          <cell r="E64">
            <v>919</v>
          </cell>
          <cell r="G64">
            <v>0.3</v>
          </cell>
          <cell r="H64">
            <v>920</v>
          </cell>
          <cell r="I64">
            <v>-1</v>
          </cell>
          <cell r="J64">
            <v>91</v>
          </cell>
          <cell r="K64">
            <v>828</v>
          </cell>
          <cell r="L64">
            <v>132</v>
          </cell>
          <cell r="N64">
            <v>18.2</v>
          </cell>
          <cell r="O64">
            <v>130</v>
          </cell>
          <cell r="P64">
            <v>130</v>
          </cell>
          <cell r="R64">
            <v>14.395604395604396</v>
          </cell>
          <cell r="S64">
            <v>7.2527472527472527</v>
          </cell>
          <cell r="T64">
            <v>13.4</v>
          </cell>
          <cell r="U64">
            <v>15.4</v>
          </cell>
          <cell r="V64">
            <v>18.333333333333332</v>
          </cell>
          <cell r="X64">
            <v>39</v>
          </cell>
          <cell r="Y64">
            <v>12</v>
          </cell>
        </row>
        <row r="65">
          <cell r="A65" t="str">
            <v>Хрустящие крылышки ТМ Зареченские ТС Зареченские продукты.   Поком</v>
          </cell>
          <cell r="B65" t="str">
            <v>кг</v>
          </cell>
          <cell r="C65">
            <v>66.599999999999994</v>
          </cell>
          <cell r="E65">
            <v>30.6</v>
          </cell>
          <cell r="F65">
            <v>3.6</v>
          </cell>
          <cell r="G65">
            <v>1</v>
          </cell>
          <cell r="H65">
            <v>32.4</v>
          </cell>
          <cell r="I65">
            <v>-1.7999999999999972</v>
          </cell>
          <cell r="J65">
            <v>30.6</v>
          </cell>
          <cell r="L65">
            <v>95.4</v>
          </cell>
          <cell r="N65">
            <v>6.12</v>
          </cell>
          <cell r="O65">
            <v>9</v>
          </cell>
          <cell r="P65">
            <v>9</v>
          </cell>
          <cell r="R65">
            <v>17.647058823529413</v>
          </cell>
          <cell r="S65">
            <v>16.176470588235293</v>
          </cell>
          <cell r="T65">
            <v>9.32</v>
          </cell>
          <cell r="U65">
            <v>6.8400000000000007</v>
          </cell>
          <cell r="V65">
            <v>12.933333333333332</v>
          </cell>
          <cell r="X65">
            <v>9</v>
          </cell>
          <cell r="Y65">
            <v>1.8</v>
          </cell>
        </row>
        <row r="66">
          <cell r="A66" t="str">
            <v>Чебупай сочное яблоко ТМ Горячая штучка ТС Чебупай 0,2 кг УВС.  зам  ПОКОМ</v>
          </cell>
          <cell r="B66" t="str">
            <v>шт</v>
          </cell>
          <cell r="C66">
            <v>44</v>
          </cell>
          <cell r="E66">
            <v>30</v>
          </cell>
          <cell r="G66">
            <v>0.2</v>
          </cell>
          <cell r="H66">
            <v>31</v>
          </cell>
          <cell r="I66">
            <v>-1</v>
          </cell>
          <cell r="J66">
            <v>30</v>
          </cell>
          <cell r="L66">
            <v>54</v>
          </cell>
          <cell r="N66">
            <v>6</v>
          </cell>
          <cell r="O66">
            <v>24</v>
          </cell>
          <cell r="P66">
            <v>24</v>
          </cell>
          <cell r="R66">
            <v>13</v>
          </cell>
          <cell r="S66">
            <v>9</v>
          </cell>
          <cell r="T66">
            <v>6.4</v>
          </cell>
          <cell r="U66">
            <v>4</v>
          </cell>
          <cell r="V66">
            <v>6.666666666666667</v>
          </cell>
          <cell r="X66">
            <v>4.8000000000000007</v>
          </cell>
          <cell r="Y66">
            <v>6</v>
          </cell>
        </row>
        <row r="67">
          <cell r="A67" t="str">
            <v>Чебупай спелая вишня ТМ Горячая штучка ТС Чебупай 0,2 кг УВС. зам  ПОКОМ</v>
          </cell>
          <cell r="B67" t="str">
            <v>шт</v>
          </cell>
          <cell r="C67">
            <v>89</v>
          </cell>
          <cell r="E67">
            <v>58</v>
          </cell>
          <cell r="F67">
            <v>11</v>
          </cell>
          <cell r="G67">
            <v>0.2</v>
          </cell>
          <cell r="H67">
            <v>52</v>
          </cell>
          <cell r="I67">
            <v>6</v>
          </cell>
          <cell r="J67">
            <v>58</v>
          </cell>
          <cell r="L67">
            <v>42</v>
          </cell>
          <cell r="N67">
            <v>11.6</v>
          </cell>
          <cell r="O67">
            <v>97.799999999999983</v>
          </cell>
          <cell r="P67">
            <v>98</v>
          </cell>
          <cell r="R67">
            <v>12.999999999999998</v>
          </cell>
          <cell r="S67">
            <v>4.5689655172413799</v>
          </cell>
          <cell r="T67">
            <v>1.8</v>
          </cell>
          <cell r="U67">
            <v>4.5999999999999996</v>
          </cell>
          <cell r="V67">
            <v>9</v>
          </cell>
          <cell r="X67">
            <v>19.559999999999999</v>
          </cell>
          <cell r="Y67">
            <v>6</v>
          </cell>
        </row>
        <row r="68">
          <cell r="A68" t="str">
            <v>Чебупели с мясом Базовый ассортимент Фикс.вес 0,48 Лоток Горячая штучка ХХЛ  Поком</v>
          </cell>
          <cell r="B68" t="str">
            <v>шт</v>
          </cell>
          <cell r="C68">
            <v>7</v>
          </cell>
          <cell r="E68">
            <v>5</v>
          </cell>
          <cell r="G68">
            <v>0</v>
          </cell>
          <cell r="H68">
            <v>5</v>
          </cell>
          <cell r="I68">
            <v>0</v>
          </cell>
          <cell r="J68">
            <v>5</v>
          </cell>
          <cell r="N68">
            <v>1</v>
          </cell>
          <cell r="R68">
            <v>0</v>
          </cell>
          <cell r="S68">
            <v>0</v>
          </cell>
          <cell r="T68">
            <v>0</v>
          </cell>
          <cell r="U68">
            <v>0.2</v>
          </cell>
          <cell r="V68">
            <v>0.66666666666666663</v>
          </cell>
          <cell r="X68">
            <v>0</v>
          </cell>
          <cell r="Y68">
            <v>0</v>
          </cell>
        </row>
        <row r="69">
          <cell r="A69" t="str">
            <v>Чебупицца курочка по-итальянски Горячая штучка 0,25 кг зам  ПОКОМ</v>
          </cell>
          <cell r="B69" t="str">
            <v>шт</v>
          </cell>
          <cell r="C69">
            <v>107</v>
          </cell>
          <cell r="D69">
            <v>1464</v>
          </cell>
          <cell r="E69">
            <v>1488</v>
          </cell>
          <cell r="F69">
            <v>18</v>
          </cell>
          <cell r="G69">
            <v>0.25</v>
          </cell>
          <cell r="H69">
            <v>1482</v>
          </cell>
          <cell r="I69">
            <v>6</v>
          </cell>
          <cell r="J69">
            <v>168</v>
          </cell>
          <cell r="K69">
            <v>1320</v>
          </cell>
          <cell r="L69">
            <v>144</v>
          </cell>
          <cell r="N69">
            <v>33.6</v>
          </cell>
          <cell r="O69">
            <v>274.8</v>
          </cell>
          <cell r="P69">
            <v>275</v>
          </cell>
          <cell r="R69">
            <v>13</v>
          </cell>
          <cell r="S69">
            <v>4.8214285714285712</v>
          </cell>
          <cell r="T69">
            <v>21.4</v>
          </cell>
          <cell r="U69">
            <v>26.4</v>
          </cell>
          <cell r="V69">
            <v>27.333333333333332</v>
          </cell>
          <cell r="X69">
            <v>68.7</v>
          </cell>
          <cell r="Y69">
            <v>12</v>
          </cell>
        </row>
        <row r="70">
          <cell r="A70" t="str">
            <v>Чебупицца Пепперони ТМ Горячая штучка ТС Чебупицца 0.25кг зам  ПОКОМ</v>
          </cell>
          <cell r="B70" t="str">
            <v>шт</v>
          </cell>
          <cell r="C70">
            <v>135</v>
          </cell>
          <cell r="D70">
            <v>1596</v>
          </cell>
          <cell r="E70">
            <v>1637</v>
          </cell>
          <cell r="F70">
            <v>20</v>
          </cell>
          <cell r="G70">
            <v>0.25</v>
          </cell>
          <cell r="H70">
            <v>1630</v>
          </cell>
          <cell r="I70">
            <v>7</v>
          </cell>
          <cell r="J70">
            <v>173</v>
          </cell>
          <cell r="K70">
            <v>1464</v>
          </cell>
          <cell r="L70">
            <v>168</v>
          </cell>
          <cell r="N70">
            <v>34.6</v>
          </cell>
          <cell r="O70">
            <v>261.8</v>
          </cell>
          <cell r="P70">
            <v>262</v>
          </cell>
          <cell r="R70">
            <v>13</v>
          </cell>
          <cell r="S70">
            <v>5.4335260115606934</v>
          </cell>
          <cell r="T70">
            <v>27</v>
          </cell>
          <cell r="U70">
            <v>31</v>
          </cell>
          <cell r="V70">
            <v>30</v>
          </cell>
          <cell r="X70">
            <v>65.45</v>
          </cell>
          <cell r="Y70">
            <v>12</v>
          </cell>
        </row>
        <row r="71">
          <cell r="A71" t="str">
            <v>Чебуреки Мясные вес 2,7 кг ТМ Зареченские ТС Зареченские продукты   Поком</v>
          </cell>
          <cell r="B71" t="str">
            <v>кг</v>
          </cell>
          <cell r="D71">
            <v>48.6</v>
          </cell>
          <cell r="E71">
            <v>21.6</v>
          </cell>
          <cell r="F71">
            <v>27</v>
          </cell>
          <cell r="G71">
            <v>1</v>
          </cell>
          <cell r="H71">
            <v>22</v>
          </cell>
          <cell r="I71">
            <v>-0.39999999999999858</v>
          </cell>
          <cell r="J71">
            <v>21.6</v>
          </cell>
          <cell r="L71">
            <v>59.400000000000006</v>
          </cell>
          <cell r="N71">
            <v>4.32</v>
          </cell>
          <cell r="O71">
            <v>13.5</v>
          </cell>
          <cell r="P71">
            <v>14</v>
          </cell>
          <cell r="R71">
            <v>23.125</v>
          </cell>
          <cell r="S71">
            <v>20</v>
          </cell>
          <cell r="T71">
            <v>4.32</v>
          </cell>
          <cell r="U71">
            <v>5.9399999999999995</v>
          </cell>
          <cell r="V71">
            <v>9</v>
          </cell>
          <cell r="X71">
            <v>13.5</v>
          </cell>
          <cell r="Y71">
            <v>2.7</v>
          </cell>
        </row>
        <row r="72">
          <cell r="A72" t="str">
            <v>Чебуреки сочные ТМ Зареченские ТС Зареченские продукты.  Поком</v>
          </cell>
          <cell r="B72" t="str">
            <v>кг</v>
          </cell>
          <cell r="C72">
            <v>5</v>
          </cell>
          <cell r="D72">
            <v>180</v>
          </cell>
          <cell r="E72">
            <v>185.4</v>
          </cell>
          <cell r="F72">
            <v>-5.4</v>
          </cell>
          <cell r="G72">
            <v>1</v>
          </cell>
          <cell r="H72">
            <v>195.8</v>
          </cell>
          <cell r="I72">
            <v>-10.400000000000006</v>
          </cell>
          <cell r="J72">
            <v>185.4</v>
          </cell>
          <cell r="N72">
            <v>37.08</v>
          </cell>
          <cell r="O72">
            <v>400</v>
          </cell>
          <cell r="P72">
            <v>550</v>
          </cell>
          <cell r="R72">
            <v>10.641855447680692</v>
          </cell>
          <cell r="S72">
            <v>-0.14563106796116507</v>
          </cell>
          <cell r="T72">
            <v>45.2</v>
          </cell>
          <cell r="U72">
            <v>47.54</v>
          </cell>
          <cell r="V72">
            <v>1.6666666666666667</v>
          </cell>
          <cell r="X72">
            <v>400</v>
          </cell>
          <cell r="Y72">
            <v>5</v>
          </cell>
        </row>
        <row r="73">
          <cell r="A73" t="str">
            <v>Чебуречище горячая штучка 0,14кг Поком</v>
          </cell>
          <cell r="B73" t="str">
            <v>шт</v>
          </cell>
          <cell r="C73">
            <v>36</v>
          </cell>
          <cell r="D73">
            <v>66</v>
          </cell>
          <cell r="E73">
            <v>85</v>
          </cell>
          <cell r="G73">
            <v>0.14000000000000001</v>
          </cell>
          <cell r="H73">
            <v>120</v>
          </cell>
          <cell r="I73">
            <v>-35</v>
          </cell>
          <cell r="J73">
            <v>85</v>
          </cell>
          <cell r="L73">
            <v>132</v>
          </cell>
          <cell r="N73">
            <v>17</v>
          </cell>
          <cell r="O73">
            <v>110</v>
          </cell>
          <cell r="P73">
            <v>110</v>
          </cell>
          <cell r="R73">
            <v>14.235294117647058</v>
          </cell>
          <cell r="S73">
            <v>7.7647058823529411</v>
          </cell>
          <cell r="T73">
            <v>17.2</v>
          </cell>
          <cell r="U73">
            <v>18.2</v>
          </cell>
          <cell r="V73">
            <v>17</v>
          </cell>
          <cell r="X73">
            <v>15.400000000000002</v>
          </cell>
          <cell r="Y73">
            <v>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 t="str">
            <v>сроки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  <cell r="C2" t="str">
            <v>P002958</v>
          </cell>
          <cell r="D2">
            <v>4301080153</v>
          </cell>
          <cell r="E2">
            <v>4607111036827</v>
          </cell>
          <cell r="F2" t="str">
            <v>Вареники Благолепные с картофелем и грибами No name Весовые Классическая форма No name 5 кг</v>
          </cell>
          <cell r="G2">
            <v>90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  <cell r="C3" t="str">
            <v>P002958</v>
          </cell>
          <cell r="D3">
            <v>4301080153</v>
          </cell>
          <cell r="E3">
            <v>4607111036827</v>
          </cell>
          <cell r="F3" t="str">
            <v>Вареники Благолепные с картофелем и грибами No name Весовые Классическая форма No name 5 кг</v>
          </cell>
          <cell r="G3">
            <v>90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  <cell r="C4" t="str">
            <v>P002958</v>
          </cell>
          <cell r="D4">
            <v>4301080153</v>
          </cell>
          <cell r="E4">
            <v>4607111036827</v>
          </cell>
          <cell r="F4" t="str">
            <v>Вареники Благолепные с картофелем и грибами No name Весовые Классическая форма No name 5 кг</v>
          </cell>
          <cell r="G4">
            <v>90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  <cell r="C5" t="str">
            <v>P002958</v>
          </cell>
          <cell r="D5">
            <v>4301080153</v>
          </cell>
          <cell r="E5">
            <v>4607111036827</v>
          </cell>
          <cell r="F5" t="str">
            <v>Вареники Благолепные с картофелем и грибами No name Весовые Классическая форма No name 5 кг</v>
          </cell>
          <cell r="G5">
            <v>90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  <cell r="C6" t="str">
            <v>P002958</v>
          </cell>
          <cell r="D6">
            <v>4301080153</v>
          </cell>
          <cell r="E6">
            <v>4607111036827</v>
          </cell>
          <cell r="F6" t="str">
            <v>Вареники Благолепные с картофелем и грибами No name Весовые Классическая форма No name 5 кг</v>
          </cell>
          <cell r="G6">
            <v>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  <cell r="C7" t="str">
            <v>P002878</v>
          </cell>
          <cell r="D7">
            <v>4301135113</v>
          </cell>
          <cell r="E7">
            <v>4607111033659</v>
          </cell>
          <cell r="F7" t="str">
            <v>Бельмеши сочные с мясом Базовый ассортимент Фикс.вес 0,3 Лоток Горячая штучка</v>
          </cell>
          <cell r="G7">
            <v>180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  <cell r="C8" t="str">
            <v>P002878</v>
          </cell>
          <cell r="D8">
            <v>4301135113</v>
          </cell>
          <cell r="E8">
            <v>4607111033659</v>
          </cell>
          <cell r="F8" t="str">
            <v>Бельмеши сочные с мясом Базовый ассортимент Фикс.вес 0,3 Лоток Горячая штучка</v>
          </cell>
          <cell r="G8">
            <v>180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  <cell r="C9" t="str">
            <v>P002878</v>
          </cell>
          <cell r="D9">
            <v>4301135113</v>
          </cell>
          <cell r="E9">
            <v>4607111033659</v>
          </cell>
          <cell r="F9" t="str">
            <v>Бельмеши сочные с мясом Базовый ассортимент Фикс.вес 0,3 Лоток Горячая штучка</v>
          </cell>
          <cell r="G9">
            <v>180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  <cell r="C10" t="str">
            <v>P002877</v>
          </cell>
          <cell r="D10">
            <v>4301135112</v>
          </cell>
          <cell r="E10">
            <v>4607111034199</v>
          </cell>
          <cell r="F10" t="str">
            <v>Хотстеры Хотстеры Фикс.вес 0,25 Лоток Горячая штучка</v>
          </cell>
          <cell r="G10">
            <v>180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  <cell r="C11" t="str">
            <v>P002892</v>
          </cell>
          <cell r="D11">
            <v>4301135122</v>
          </cell>
          <cell r="E11">
            <v>4607111033628</v>
          </cell>
          <cell r="F11" t="str">
            <v>Чебупели острые Базовый ассортимент Фикс.вес 0,3 Лоток Горячая штучка</v>
          </cell>
          <cell r="G11">
            <v>180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SU000419</v>
          </cell>
          <cell r="C12" t="str">
            <v>P000419</v>
          </cell>
          <cell r="D12">
            <v>4301130400</v>
          </cell>
          <cell r="E12">
            <v>4607111033451</v>
          </cell>
          <cell r="F12" t="str">
            <v>Чебупели с ветчиной и сыром Базовый ассортимент Фикс.вес 0,3 Лоток Горячая штучка</v>
          </cell>
          <cell r="G12">
            <v>180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SU000419</v>
          </cell>
          <cell r="C13" t="str">
            <v>P000419</v>
          </cell>
          <cell r="D13">
            <v>4301130400</v>
          </cell>
          <cell r="E13">
            <v>4607111033451</v>
          </cell>
          <cell r="F13" t="str">
            <v>Чебупели с ветчиной и сыром Базовый ассортимент Фикс.вес 0,3 Лоток Горячая штучка</v>
          </cell>
          <cell r="G13">
            <v>180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SU000419</v>
          </cell>
          <cell r="C14" t="str">
            <v>P000419</v>
          </cell>
          <cell r="D14">
            <v>4301130400</v>
          </cell>
          <cell r="E14">
            <v>4607111033451</v>
          </cell>
          <cell r="F14" t="str">
            <v>Чебупели с ветчиной и сыром Базовый ассортимент Фикс.вес 0,3 Лоток Горячая штучка</v>
          </cell>
          <cell r="G14">
            <v>180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  <cell r="C15" t="str">
            <v>P002888</v>
          </cell>
          <cell r="D15">
            <v>4301135120</v>
          </cell>
          <cell r="E15">
            <v>4607111035141</v>
          </cell>
          <cell r="F15" t="str">
            <v>Чебупели с мясом без свинины Базовый ассортимент Фикс.вес 0,3 Лоток Горячая штучка</v>
          </cell>
          <cell r="G15">
            <v>180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  <cell r="C16" t="str">
            <v>P002888</v>
          </cell>
          <cell r="D16">
            <v>4301135120</v>
          </cell>
          <cell r="E16">
            <v>4607111035141</v>
          </cell>
          <cell r="F16" t="str">
            <v>Чебупели с мясом без свинины Базовый ассортимент Фикс.вес 0,3 Лоток Горячая штучка</v>
          </cell>
          <cell r="G16">
            <v>180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  <cell r="C17" t="str">
            <v>P002888</v>
          </cell>
          <cell r="D17">
            <v>4301135120</v>
          </cell>
          <cell r="E17">
            <v>4607111035141</v>
          </cell>
          <cell r="F17" t="str">
            <v>Чебупели с мясом без свинины Базовый ассортимент Фикс.вес 0,3 Лоток Горячая штучка</v>
          </cell>
          <cell r="G17">
            <v>180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  <cell r="C18" t="str">
            <v>P002888</v>
          </cell>
          <cell r="D18">
            <v>4301135120</v>
          </cell>
          <cell r="E18">
            <v>4607111035141</v>
          </cell>
          <cell r="F18" t="str">
            <v>Чебупели с мясом без свинины Базовый ассортимент Фикс.вес 0,3 Лоток Горячая штучка</v>
          </cell>
          <cell r="G18">
            <v>180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SU002559</v>
          </cell>
          <cell r="C19" t="str">
            <v>P002874</v>
          </cell>
          <cell r="D19">
            <v>4301135109</v>
          </cell>
          <cell r="E19">
            <v>4607111033444</v>
          </cell>
          <cell r="F19" t="str">
            <v>Чебупели сочные с мясом Базовый ассортимент Фикс.вес 0,3 Лоток Горячая штучка</v>
          </cell>
          <cell r="G19">
            <v>180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SU002559</v>
          </cell>
          <cell r="C20" t="str">
            <v>P002874</v>
          </cell>
          <cell r="D20">
            <v>4301135109</v>
          </cell>
          <cell r="E20">
            <v>4607111033444</v>
          </cell>
          <cell r="F20" t="str">
            <v>Чебупели сочные с мясом Базовый ассортимент Фикс.вес 0,3 Лоток Горячая штучка</v>
          </cell>
          <cell r="G20">
            <v>180</v>
          </cell>
        </row>
        <row r="21">
          <cell r="A21" t="str">
            <v>Готовые чебупели 0,3 кг Горячая Штучка сочные с мясом</v>
          </cell>
          <cell r="B21" t="str">
            <v>SU002559</v>
          </cell>
          <cell r="C21" t="str">
            <v>P002874</v>
          </cell>
          <cell r="D21">
            <v>4301135109</v>
          </cell>
          <cell r="E21">
            <v>4607111033444</v>
          </cell>
          <cell r="F21" t="str">
            <v>Чебупели сочные с мясом Базовый ассортимент Фикс.вес 0,3 Лоток Горячая штучка</v>
          </cell>
          <cell r="G21">
            <v>180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  <cell r="C22" t="str">
            <v>P002892</v>
          </cell>
          <cell r="D22">
            <v>4301135122</v>
          </cell>
          <cell r="E22">
            <v>4607111033628</v>
          </cell>
          <cell r="F22" t="str">
            <v>Чебупели острые Базовый ассортимент Фикс.вес 0,3 Лоток Горячая штучка</v>
          </cell>
          <cell r="G22">
            <v>180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  <cell r="C23" t="str">
            <v>P002892</v>
          </cell>
          <cell r="D23">
            <v>4301135122</v>
          </cell>
          <cell r="E23">
            <v>4607111033628</v>
          </cell>
          <cell r="F23" t="str">
            <v>Чебупели острые Базовый ассортимент Фикс.вес 0,3 Лоток Горячая штучка</v>
          </cell>
          <cell r="G23">
            <v>180</v>
          </cell>
        </row>
        <row r="24">
          <cell r="A24" t="str">
            <v>Готовые чебуреки 0,09 кг Горячая Штучка Шоу-бокс с мясом тара 2</v>
          </cell>
          <cell r="B24" t="str">
            <v>SU002573</v>
          </cell>
          <cell r="C24" t="str">
            <v>P002893</v>
          </cell>
          <cell r="D24">
            <v>4301136013</v>
          </cell>
          <cell r="E24">
            <v>4607025784012</v>
          </cell>
          <cell r="F24" t="str">
            <v>Чебуреки с мясом Базовый ассортимент Штучка 0,09 Пленка Горячая штучка</v>
          </cell>
          <cell r="G24">
            <v>180</v>
          </cell>
        </row>
        <row r="25">
          <cell r="A25" t="str">
            <v>Готовые чебуреки со свининой и говядиной ТМ Горячая штучка ТС Базовый ассортимент 0,36 кг  ПОКОМ</v>
          </cell>
          <cell r="B25" t="str">
            <v>SU002558</v>
          </cell>
          <cell r="C25" t="str">
            <v>P002889</v>
          </cell>
          <cell r="D25">
            <v>4301136012</v>
          </cell>
          <cell r="E25">
            <v>4607025784319</v>
          </cell>
          <cell r="F25" t="str">
            <v>Чебуреки со свининой и говядиной Базовый ассортимент Фикс.вес 0,36 Лоток Горячая штучка</v>
          </cell>
          <cell r="G25">
            <v>180</v>
          </cell>
        </row>
        <row r="26">
          <cell r="A26" t="str">
            <v>Чебуреки со свининой и говядиной 0,36</v>
          </cell>
          <cell r="B26" t="str">
            <v>SU002558</v>
          </cell>
          <cell r="C26" t="str">
            <v>P002889</v>
          </cell>
          <cell r="D26">
            <v>4301136012</v>
          </cell>
          <cell r="E26">
            <v>4607025784319</v>
          </cell>
          <cell r="F26" t="str">
            <v>Чебуреки со свининой и говядиной Базовый ассортимент Фикс.вес 0,36 Лоток Горячая штучка</v>
          </cell>
          <cell r="G26">
            <v>180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  <cell r="C27" t="str">
            <v>P002889</v>
          </cell>
          <cell r="D27">
            <v>4301136012</v>
          </cell>
          <cell r="E27">
            <v>4607025784319</v>
          </cell>
          <cell r="F27" t="str">
            <v>Чебуреки со свининой и говядиной Базовый ассортимент Фикс.вес 0,36 Лоток Горячая штучка</v>
          </cell>
          <cell r="G27">
            <v>180</v>
          </cell>
        </row>
        <row r="28">
          <cell r="A28" t="str">
            <v>Чебуреки с мясом Базовый ассортимент Штучка 0,09 Пленка Горячая штучка</v>
          </cell>
          <cell r="B28" t="str">
            <v>SU002573</v>
          </cell>
          <cell r="C28" t="str">
            <v>P002893</v>
          </cell>
          <cell r="D28">
            <v>4301136013</v>
          </cell>
          <cell r="E28">
            <v>4607025784012</v>
          </cell>
          <cell r="F28" t="str">
            <v>Чебуреки с мясом Базовый ассортимент Штучка 0,09 Пленка Горячая штучка</v>
          </cell>
          <cell r="G28">
            <v>180</v>
          </cell>
        </row>
        <row r="29">
          <cell r="A29" t="str">
            <v>Готовые чебуреки с мясом ТМ Горячая штучка 0,09 кг флоу-пак ПОКОМ</v>
          </cell>
          <cell r="B29" t="str">
            <v>SU002573</v>
          </cell>
          <cell r="C29" t="str">
            <v>P002893</v>
          </cell>
          <cell r="D29">
            <v>4301136013</v>
          </cell>
          <cell r="E29">
            <v>4607025784012</v>
          </cell>
          <cell r="F29" t="str">
            <v>Чебуреки с мясом Базовый ассортимент Штучка 0,09 Пленка Горячая штучка</v>
          </cell>
          <cell r="G29">
            <v>180</v>
          </cell>
        </row>
        <row r="30">
          <cell r="A30" t="str">
            <v>Чебуреки «Сочный мегачебурек» Весовой ТМ «No Name»</v>
          </cell>
          <cell r="B30" t="str">
            <v>SU003025</v>
          </cell>
          <cell r="C30" t="str">
            <v>P003495</v>
          </cell>
          <cell r="D30">
            <v>4301136029</v>
          </cell>
          <cell r="E30">
            <v>4640242180410</v>
          </cell>
          <cell r="F30" t="str">
            <v>Чебуреки «Сочный мегачебурек» Весовой ТМ «Зареченские» 2,24 кг</v>
          </cell>
          <cell r="G30">
            <v>180</v>
          </cell>
        </row>
        <row r="31">
          <cell r="A31" t="str">
            <v>Готовые чебуреки Сочный мегачебурек.Готовые жареные.ВЕС  ПОКОМ</v>
          </cell>
          <cell r="B31" t="str">
            <v>SU003025</v>
          </cell>
          <cell r="C31" t="str">
            <v>P003495</v>
          </cell>
          <cell r="D31">
            <v>4301136029</v>
          </cell>
          <cell r="E31">
            <v>4640242180410</v>
          </cell>
          <cell r="F31" t="str">
            <v>Чебуреки «Сочный мегачебурек» Весовой ТМ «Зареченские» 2,24 кг</v>
          </cell>
          <cell r="G31">
            <v>180</v>
          </cell>
        </row>
        <row r="32">
          <cell r="A32" t="str">
            <v>Жар-боллы с курочкой и сыром, ВЕС  ПОКОМ</v>
          </cell>
          <cell r="B32" t="str">
            <v>SU003018</v>
          </cell>
          <cell r="C32" t="str">
            <v>P003484</v>
          </cell>
          <cell r="D32">
            <v>4301135191</v>
          </cell>
          <cell r="E32">
            <v>4640242180373</v>
          </cell>
          <cell r="F32" t="str">
            <v>Снеки «Жар-боллы с курочкой и сыром» Весовой ТМ «Зареченские» 3 кг</v>
          </cell>
          <cell r="G32">
            <v>180</v>
          </cell>
        </row>
        <row r="33">
          <cell r="A33" t="str">
            <v>Жар-боллы с курочкой и сыром, ВЕС ТМ Зареченские  ПОКОМ</v>
          </cell>
          <cell r="B33" t="str">
            <v>SU003018</v>
          </cell>
          <cell r="C33" t="str">
            <v>P003484</v>
          </cell>
          <cell r="D33">
            <v>4301135191</v>
          </cell>
          <cell r="E33">
            <v>4640242180373</v>
          </cell>
          <cell r="F33" t="str">
            <v>Снеки «Жар-боллы с курочкой и сыром» Весовой ТМ «Зареченские» 3 кг</v>
          </cell>
          <cell r="G33">
            <v>180</v>
          </cell>
        </row>
        <row r="34">
          <cell r="A34" t="str">
            <v>Жар-боллы с курочкой и сыром. Кулинарные изделия рубленые в тесте куриные жареные  ПОКОМ</v>
          </cell>
          <cell r="B34" t="str">
            <v>SU003018</v>
          </cell>
          <cell r="C34" t="str">
            <v>P003484</v>
          </cell>
          <cell r="D34">
            <v>4301135191</v>
          </cell>
          <cell r="E34">
            <v>4640242180373</v>
          </cell>
          <cell r="F34" t="str">
            <v>Снеки «Жар-боллы с курочкой и сыром» Весовой ТМ «Зареченские» 3 кг</v>
          </cell>
          <cell r="G34">
            <v>180</v>
          </cell>
        </row>
        <row r="35">
          <cell r="A35" t="str">
            <v>Жар-ладушки с клубникой и вишней. Изделия хлебобулочные жареные с начинкой замороженные</v>
          </cell>
          <cell r="B35" t="str">
            <v>SU003023</v>
          </cell>
          <cell r="C35" t="str">
            <v>P003490</v>
          </cell>
          <cell r="D35">
            <v>4301135195</v>
          </cell>
          <cell r="E35">
            <v>4640242180366</v>
          </cell>
          <cell r="F35" t="str">
            <v>Снеки «Жар-ладушки с клубникой и вишней» Весовые ТМ «Зареченские» 3,7 кг</v>
          </cell>
          <cell r="G35">
            <v>180</v>
          </cell>
        </row>
        <row r="36">
          <cell r="A36" t="str">
            <v>«Жар-ладушки с клубникой и вишней» Весовые ТМ «No name»</v>
          </cell>
          <cell r="B36" t="str">
            <v>SU003023</v>
          </cell>
          <cell r="C36" t="str">
            <v>P003490</v>
          </cell>
          <cell r="D36">
            <v>4301135195</v>
          </cell>
          <cell r="E36">
            <v>4640242180366</v>
          </cell>
          <cell r="F36" t="str">
            <v>Снеки «Жар-ладушки с клубникой и вишней» Весовые ТМ «Зареченские» 3,7 кг</v>
          </cell>
          <cell r="G36">
            <v>180</v>
          </cell>
        </row>
        <row r="37">
          <cell r="A37" t="str">
            <v>Жар-ладушки с клубникой и вишней ТМ Зареченские ТС Зареченские продукты.  Поком</v>
          </cell>
          <cell r="B37" t="str">
            <v>SU003023</v>
          </cell>
          <cell r="C37" t="str">
            <v>P003490</v>
          </cell>
          <cell r="D37">
            <v>4301135195</v>
          </cell>
          <cell r="E37">
            <v>4640242180366</v>
          </cell>
          <cell r="F37" t="str">
            <v>Снеки «Жар-ладушки с клубникой и вишней» Весовые ТМ «Зареченские» 3,7 кг</v>
          </cell>
          <cell r="G37">
            <v>180</v>
          </cell>
        </row>
        <row r="38">
          <cell r="A38" t="str">
            <v>Жар-ладушки с клубникой и вишней. Жареные с начинкой.ВЕС  ПОКОМ</v>
          </cell>
          <cell r="B38" t="str">
            <v>SU003023</v>
          </cell>
          <cell r="C38" t="str">
            <v>P003490</v>
          </cell>
          <cell r="D38">
            <v>4301135195</v>
          </cell>
          <cell r="E38">
            <v>4640242180366</v>
          </cell>
          <cell r="F38" t="str">
            <v>Снеки «Жар-ладушки с клубникой и вишней» Весовые ТМ «Зареченские» 3,7 кг</v>
          </cell>
          <cell r="G38">
            <v>180</v>
          </cell>
        </row>
        <row r="39">
          <cell r="A39" t="str">
            <v>Жар-ладушки с мясом, картофелем и грибами No name ПГП Весовые No name 3,7 кг</v>
          </cell>
          <cell r="B39" t="str">
            <v>SU003016</v>
          </cell>
          <cell r="C39" t="str">
            <v>P003482</v>
          </cell>
          <cell r="D39">
            <v>4301135189</v>
          </cell>
          <cell r="E39">
            <v>4640242180342</v>
          </cell>
          <cell r="F39" t="str">
            <v>Снеки «Жар-ладушки с мясом, картофелем и грибами» Весовые ТМ «Зареченские» 3,7 кг</v>
          </cell>
          <cell r="G39">
            <v>180</v>
          </cell>
        </row>
        <row r="40">
          <cell r="A40" t="str">
            <v>Жар-ладушки с мясом, картофелем и грибами ВЕС ТМ Зареченские  ПОКОМ</v>
          </cell>
          <cell r="B40" t="str">
            <v>SU003016</v>
          </cell>
          <cell r="C40" t="str">
            <v>P003482</v>
          </cell>
          <cell r="D40">
            <v>4301135189</v>
          </cell>
          <cell r="E40">
            <v>4640242180342</v>
          </cell>
          <cell r="F40" t="str">
            <v>Снеки «Жар-ладушки с мясом, картофелем и грибами» Весовые ТМ «Зареченские» 3,7 кг</v>
          </cell>
          <cell r="G40">
            <v>180</v>
          </cell>
        </row>
        <row r="41">
          <cell r="A41" t="str">
            <v>Жар-ладушки с мясом, картофелем и грибами. ВЕС  ПОКОМ</v>
          </cell>
          <cell r="B41" t="str">
            <v>SU003016</v>
          </cell>
          <cell r="C41" t="str">
            <v>P003482</v>
          </cell>
          <cell r="D41">
            <v>4301135189</v>
          </cell>
          <cell r="E41">
            <v>4640242180342</v>
          </cell>
          <cell r="F41" t="str">
            <v>Снеки «Жар-ладушки с мясом, картофелем и грибами» Весовые ТМ «Зареченские» 3,7 кг</v>
          </cell>
          <cell r="G41">
            <v>180</v>
          </cell>
        </row>
        <row r="42">
          <cell r="A42" t="str">
            <v>Жар-ладушки с мясом No name ПГП Весовые No name  3,7 кг</v>
          </cell>
          <cell r="B42" t="str">
            <v>SU003015</v>
          </cell>
          <cell r="C42" t="str">
            <v>P003481</v>
          </cell>
          <cell r="D42">
            <v>4301135188</v>
          </cell>
          <cell r="E42">
            <v>4640242180335</v>
          </cell>
          <cell r="F42" t="str">
            <v>Снеки «Жар-ладушки с мясом» Весовые ТМ «Зареченские» 3,7 кг</v>
          </cell>
          <cell r="G42">
            <v>180</v>
          </cell>
        </row>
        <row r="43">
          <cell r="A43" t="str">
            <v>Жар-ладушки с мясом ТМ Зареченские ВЕС ПОКОМ</v>
          </cell>
          <cell r="B43" t="str">
            <v>SU003015</v>
          </cell>
          <cell r="C43" t="str">
            <v>P003481</v>
          </cell>
          <cell r="D43">
            <v>4301135188</v>
          </cell>
          <cell r="E43">
            <v>4640242180335</v>
          </cell>
          <cell r="F43" t="str">
            <v>Снеки «Жар-ладушки с мясом» Весовые ТМ «Зареченские» 3,7 кг</v>
          </cell>
          <cell r="G43">
            <v>180</v>
          </cell>
        </row>
        <row r="44">
          <cell r="A44" t="str">
            <v>Жар-ладушки с мясом ТМ Зареченские ТС Зареченские продукты.  Поком</v>
          </cell>
          <cell r="B44" t="str">
            <v>SU003015</v>
          </cell>
          <cell r="C44" t="str">
            <v>P003481</v>
          </cell>
          <cell r="D44">
            <v>4301135188</v>
          </cell>
          <cell r="E44">
            <v>4640242180335</v>
          </cell>
          <cell r="F44" t="str">
            <v>Снеки «Жар-ладушки с мясом» Весовые ТМ «Зареченские» 3,7 кг</v>
          </cell>
          <cell r="G44">
            <v>180</v>
          </cell>
        </row>
        <row r="45">
          <cell r="A45" t="str">
            <v>Жар-ладушки с мясом. ВЕС  ПОКОМ</v>
          </cell>
          <cell r="B45" t="str">
            <v>SU003015</v>
          </cell>
          <cell r="C45" t="str">
            <v>P003481</v>
          </cell>
          <cell r="D45">
            <v>4301135188</v>
          </cell>
          <cell r="E45">
            <v>4640242180335</v>
          </cell>
          <cell r="F45" t="str">
            <v>Снеки «Жар-ладушки с мясом» Весовые ТМ «Зареченские» 3,7 кг</v>
          </cell>
          <cell r="G45">
            <v>180</v>
          </cell>
        </row>
        <row r="46">
          <cell r="A46" t="str">
            <v>Жар-ладушки с яблоком и грушей, ВЕС  ПОКОМ</v>
          </cell>
          <cell r="B46" t="str">
            <v>SU003017</v>
          </cell>
          <cell r="C46" t="str">
            <v>P003483</v>
          </cell>
          <cell r="D46">
            <v>4301135190</v>
          </cell>
          <cell r="E46">
            <v>4640242180359</v>
          </cell>
          <cell r="F46" t="str">
            <v>Снеки «Жар-ладушки с яблоком и грушей» Весовые ТМ «Зареченские» 3,7 кг</v>
          </cell>
          <cell r="G46">
            <v>180</v>
          </cell>
        </row>
        <row r="47">
          <cell r="A47" t="str">
            <v>Жар-ладушки с яблоком и грушей No name ПГП Весовые No name 3,7 кг</v>
          </cell>
          <cell r="B47" t="str">
            <v>SU003017</v>
          </cell>
          <cell r="C47" t="str">
            <v>P003483</v>
          </cell>
          <cell r="D47">
            <v>4301135190</v>
          </cell>
          <cell r="E47">
            <v>4640242180359</v>
          </cell>
          <cell r="F47" t="str">
            <v>Снеки «Жар-ладушки с яблоком и грушей» Весовые ТМ «Зареченские» 3,7 кг</v>
          </cell>
          <cell r="G47">
            <v>180</v>
          </cell>
        </row>
        <row r="48">
          <cell r="A48" t="str">
            <v>Жар-ладушки с яблоком и грушей ТМ Зареченские ВЕС ПОКОМ</v>
          </cell>
          <cell r="B48" t="str">
            <v>SU003017</v>
          </cell>
          <cell r="C48" t="str">
            <v>P003483</v>
          </cell>
          <cell r="D48">
            <v>4301135190</v>
          </cell>
          <cell r="E48">
            <v>4640242180359</v>
          </cell>
          <cell r="F48" t="str">
            <v>Снеки «Жар-ладушки с яблоком и грушей» Весовые ТМ «Зареченские» 3,7 кг</v>
          </cell>
          <cell r="G48">
            <v>180</v>
          </cell>
        </row>
        <row r="49">
          <cell r="A49" t="str">
            <v>Жар-ладушки с яблоком и грушей. Изделия хлебобулочные жареные с начинкой зам  ПОКОМ</v>
          </cell>
          <cell r="B49" t="str">
            <v>SU003017</v>
          </cell>
          <cell r="C49" t="str">
            <v>P003483</v>
          </cell>
          <cell r="D49">
            <v>4301135190</v>
          </cell>
          <cell r="E49">
            <v>4640242180359</v>
          </cell>
          <cell r="F49" t="str">
            <v>Снеки «Жар-ладушки с яблоком и грушей» Весовые ТМ «Зареченские» 3,7 кг</v>
          </cell>
          <cell r="G49">
            <v>180</v>
          </cell>
        </row>
        <row r="50">
          <cell r="A50" t="str">
            <v>Снеки  ЖАР-мени ВЕС. рубленые в тесте замор.  ПОКОМ</v>
          </cell>
          <cell r="B50" t="str">
            <v>SU003013</v>
          </cell>
          <cell r="C50" t="str">
            <v>P003479</v>
          </cell>
          <cell r="D50">
            <v>4301135186</v>
          </cell>
          <cell r="E50">
            <v>4640242180311</v>
          </cell>
          <cell r="F50" t="str">
            <v>Снеки «Жар-мени» Весовые ТМ «Зареченские» 5,5 кг</v>
          </cell>
          <cell r="G50">
            <v>180</v>
          </cell>
        </row>
        <row r="51">
          <cell r="A51" t="str">
            <v>Жар-мени рубленые в тесте куриные жареные. ВЕС  ПОКОМ</v>
          </cell>
          <cell r="B51" t="str">
            <v>SU003013</v>
          </cell>
          <cell r="C51" t="str">
            <v>P003479</v>
          </cell>
          <cell r="D51">
            <v>4301135186</v>
          </cell>
          <cell r="E51">
            <v>4640242180311</v>
          </cell>
          <cell r="F51" t="str">
            <v>Снеки «Жар-мени» Весовые ТМ «Зареченские» 5,5 кг</v>
          </cell>
          <cell r="G51">
            <v>180</v>
          </cell>
        </row>
        <row r="52">
          <cell r="A52" t="str">
            <v>ЖАР-мени ВЕС ТМ Зареченские  ПОКОМ</v>
          </cell>
          <cell r="B52" t="str">
            <v>SU003013</v>
          </cell>
          <cell r="C52" t="str">
            <v>P003479</v>
          </cell>
          <cell r="D52">
            <v>4301135186</v>
          </cell>
          <cell r="E52">
            <v>4640242180311</v>
          </cell>
          <cell r="F52" t="str">
            <v>Снеки «Жар-мени» Весовые ТМ «Зареченские» 5,5 кг</v>
          </cell>
          <cell r="G52">
            <v>180</v>
          </cell>
        </row>
        <row r="53">
          <cell r="A53" t="str">
            <v>ЖАР-мени ТМ Зареченские ТС Зареченские продукты.   Поком</v>
          </cell>
          <cell r="B53" t="str">
            <v>SU003013</v>
          </cell>
          <cell r="C53" t="str">
            <v>P003479</v>
          </cell>
          <cell r="D53">
            <v>4301135186</v>
          </cell>
          <cell r="E53">
            <v>4640242180311</v>
          </cell>
          <cell r="F53" t="str">
            <v>Снеки «Жар-мени» Весовые ТМ «Зареченские» 5,5 кг</v>
          </cell>
          <cell r="G53">
            <v>180</v>
          </cell>
        </row>
        <row r="54">
          <cell r="A54" t="str">
            <v>Жар-мени 1 кг изделия кулинарные рубленые в тесте куриные жареные 5,5 кг</v>
          </cell>
          <cell r="B54" t="str">
            <v>SU003013</v>
          </cell>
          <cell r="C54" t="str">
            <v>P003479</v>
          </cell>
          <cell r="D54">
            <v>4301135186</v>
          </cell>
          <cell r="E54">
            <v>4640242180311</v>
          </cell>
          <cell r="F54" t="str">
            <v>Снеки «Жар-мени» Весовые ТМ «Зареченские» 5,5 кг</v>
          </cell>
          <cell r="G54">
            <v>180</v>
          </cell>
        </row>
        <row r="55">
          <cell r="A55" t="str">
            <v>Жар-мени 1 кг с картофелем и сочной грудинкой вес 3,5кг</v>
          </cell>
          <cell r="B55" t="str">
            <v>SU003014</v>
          </cell>
          <cell r="C55" t="str">
            <v>P003480</v>
          </cell>
          <cell r="D55">
            <v>4301135187</v>
          </cell>
          <cell r="E55">
            <v>4640242180328</v>
          </cell>
          <cell r="F55" t="str">
            <v>Снеки «Жар-мени с картофелем и сочной грудинкой» Весовые ТМ «Зареченские» 3,5 кг</v>
          </cell>
          <cell r="G55">
            <v>180</v>
          </cell>
        </row>
        <row r="56">
          <cell r="A56" t="str">
            <v>Жар-мени с картофелем и сочной грудинкой ТМ Зареченские ВЕС ПОКОМ</v>
          </cell>
          <cell r="B56" t="str">
            <v>SU003014</v>
          </cell>
          <cell r="C56" t="str">
            <v>P003480</v>
          </cell>
          <cell r="D56">
            <v>4301135187</v>
          </cell>
          <cell r="E56">
            <v>4640242180328</v>
          </cell>
          <cell r="F56" t="str">
            <v>Снеки «Жар-мени с картофелем и сочной грудинкой» Весовые ТМ «Зареченские» 3,5 кг</v>
          </cell>
          <cell r="G56">
            <v>180</v>
          </cell>
        </row>
        <row r="57">
          <cell r="A57" t="str">
            <v>Жар-мени с картофелем и сочной грудинкой. ВЕС  ПОКОМ</v>
          </cell>
          <cell r="B57" t="str">
            <v>SU003014</v>
          </cell>
          <cell r="C57" t="str">
            <v>P003480</v>
          </cell>
          <cell r="D57">
            <v>4301135187</v>
          </cell>
          <cell r="E57">
            <v>4640242180328</v>
          </cell>
          <cell r="F57" t="str">
            <v>Снеки «Жар-мени с картофелем и сочной грудинкой» Весовые ТМ «Зареченские» 3,5 кг</v>
          </cell>
          <cell r="G57">
            <v>180</v>
          </cell>
        </row>
        <row r="58">
          <cell r="A58" t="str">
            <v>Круггетсы 0,25 кг Горячая Штучка с сырным соусом</v>
          </cell>
          <cell r="B58" t="str">
            <v>SU002566</v>
          </cell>
          <cell r="C58" t="str">
            <v>P002880</v>
          </cell>
          <cell r="D58">
            <v>4301135115</v>
          </cell>
          <cell r="E58">
            <v>4607111034380</v>
          </cell>
          <cell r="F58" t="str">
            <v>Круггетсы с сырным соусом Фикс.вес 0,25 Лоток ТМ "Горячая штучка"</v>
          </cell>
          <cell r="G58">
            <v>180</v>
          </cell>
        </row>
        <row r="59">
          <cell r="A59" t="str">
            <v>Круггетсы с сырным соусом ТМ Горячая штучка 0,25 кг зам  ПОКОМ</v>
          </cell>
          <cell r="B59" t="str">
            <v>SU002566</v>
          </cell>
          <cell r="C59" t="str">
            <v>P002880</v>
          </cell>
          <cell r="D59">
            <v>4301135115</v>
          </cell>
          <cell r="E59">
            <v>4607111034380</v>
          </cell>
          <cell r="F59" t="str">
            <v>Круггетсы с сырным соусом Фикс.вес 0,25 Лоток ТМ "Горячая штучка"</v>
          </cell>
          <cell r="G59">
            <v>180</v>
          </cell>
        </row>
        <row r="60">
          <cell r="A60" t="str">
            <v>Круггетсы Сочные Круггетсы Фикс.вес 0,25 Лоток Горячая штучка</v>
          </cell>
          <cell r="B60" t="str">
            <v>SU002567</v>
          </cell>
          <cell r="C60" t="str">
            <v>P002879</v>
          </cell>
          <cell r="D60">
            <v>4301135114</v>
          </cell>
          <cell r="E60">
            <v>4607111034397</v>
          </cell>
          <cell r="F60" t="str">
            <v>«Круггетсы Сочные» Фикс.вес 0,25 Лоток ТМ «Горячая штучка»</v>
          </cell>
          <cell r="G60">
            <v>180</v>
          </cell>
        </row>
        <row r="61">
          <cell r="A61" t="str">
            <v>Круггетсы 0,25 кг Горячая Штучка сочные</v>
          </cell>
          <cell r="B61" t="str">
            <v>SU002567</v>
          </cell>
          <cell r="C61" t="str">
            <v>P002879</v>
          </cell>
          <cell r="D61">
            <v>4301135114</v>
          </cell>
          <cell r="E61">
            <v>4607111034397</v>
          </cell>
          <cell r="F61" t="str">
            <v>«Круггетсы Сочные» Фикс.вес 0,25 Лоток ТМ «Горячая штучка»</v>
          </cell>
          <cell r="G61">
            <v>180</v>
          </cell>
        </row>
        <row r="62">
          <cell r="A62" t="str">
            <v>Круггетсы сочные ТМ Горячая штучка ТС Круггетсы 0,25 кг зам  ПОКОМ</v>
          </cell>
          <cell r="B62" t="str">
            <v>SU002567</v>
          </cell>
          <cell r="C62" t="str">
            <v>P002879</v>
          </cell>
          <cell r="D62">
            <v>4301135114</v>
          </cell>
          <cell r="E62">
            <v>4607111034397</v>
          </cell>
          <cell r="F62" t="str">
            <v>«Круггетсы Сочные» Фикс.вес 0,25 Лоток ТМ «Горячая штучка»</v>
          </cell>
          <cell r="G62">
            <v>180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SU002564</v>
          </cell>
          <cell r="C63" t="str">
            <v>P002882</v>
          </cell>
          <cell r="D63">
            <v>4301131012</v>
          </cell>
          <cell r="E63">
            <v>4607111034137</v>
          </cell>
          <cell r="F63" t="str">
            <v>Крылья Крылышки острые к пиву Базовый ассортимент Фикс.вес 0,3 Лоток Горячая штучка</v>
          </cell>
          <cell r="G63">
            <v>180</v>
          </cell>
        </row>
        <row r="64">
          <cell r="A64" t="str">
            <v>Крылья Крылышки острые к пиву Базовый ассортимент Фикс.вес 0,3 Лоток Горячая штучка</v>
          </cell>
          <cell r="B64" t="str">
            <v>SU002564</v>
          </cell>
          <cell r="C64" t="str">
            <v>P002882</v>
          </cell>
          <cell r="D64">
            <v>4301131012</v>
          </cell>
          <cell r="E64">
            <v>4607111034137</v>
          </cell>
          <cell r="F64" t="str">
            <v>Крылья Крылышки острые к пиву Базовый ассортимент Фикс.вес 0,3 Лоток Горячая штучка</v>
          </cell>
          <cell r="G64">
            <v>180</v>
          </cell>
        </row>
        <row r="65">
          <cell r="A65" t="str">
            <v>Крылышки 0,3 кг Горячая штучка хрустящие острые к пиву Тандер</v>
          </cell>
          <cell r="B65" t="str">
            <v>SU002564</v>
          </cell>
          <cell r="C65" t="str">
            <v>P002882</v>
          </cell>
          <cell r="D65">
            <v>4301131012</v>
          </cell>
          <cell r="E65">
            <v>4607111034137</v>
          </cell>
          <cell r="F65" t="str">
            <v>Крылья Крылышки острые к пиву Базовый ассортимент Фикс.вес 0,3 Лоток Горячая штучка</v>
          </cell>
          <cell r="G65">
            <v>180</v>
          </cell>
        </row>
        <row r="66">
          <cell r="A66" t="str">
            <v>Хрустящие крылышки ТМ Горячая штучка 0,3 кг зам  ПОКОМ</v>
          </cell>
          <cell r="B66" t="str">
            <v>SU002563</v>
          </cell>
          <cell r="C66" t="str">
            <v>P002881</v>
          </cell>
          <cell r="D66">
            <v>4301131011</v>
          </cell>
          <cell r="E66">
            <v>4607111034120</v>
          </cell>
          <cell r="F66" t="str">
            <v>Крылья Хрустящие крылышки Базовый ассортимент Фикс.вес 0,3 Лоток Горячая штучка</v>
          </cell>
          <cell r="G66">
            <v>180</v>
          </cell>
        </row>
        <row r="67">
          <cell r="A67" t="str">
            <v>Крылья Хрустящие крылышки Базовый ассортимент Фикс.вес 0,3 Лоток Горячая штучка</v>
          </cell>
          <cell r="B67" t="str">
            <v>SU002563</v>
          </cell>
          <cell r="C67" t="str">
            <v>P002881</v>
          </cell>
          <cell r="D67">
            <v>4301131011</v>
          </cell>
          <cell r="E67">
            <v>4607111034120</v>
          </cell>
          <cell r="F67" t="str">
            <v>Крылья Хрустящие крылышки Базовый ассортимент Фикс.вес 0,3 Лоток Горячая штучка</v>
          </cell>
          <cell r="G67">
            <v>180</v>
          </cell>
        </row>
        <row r="68">
          <cell r="A68" t="str">
            <v>Крылышки 0,3 кг Горячая штучка хрустящие Тандер</v>
          </cell>
          <cell r="B68" t="str">
            <v>SU002563</v>
          </cell>
          <cell r="C68" t="str">
            <v>P002881</v>
          </cell>
          <cell r="D68">
            <v>4301131011</v>
          </cell>
          <cell r="E68">
            <v>4607111034120</v>
          </cell>
          <cell r="F68" t="str">
            <v>Крылья Хрустящие крылышки Базовый ассортимент Фикс.вес 0,3 Лоток Горячая штучка</v>
          </cell>
          <cell r="G68">
            <v>180</v>
          </cell>
        </row>
        <row r="69">
          <cell r="A69" t="str">
            <v>Мини-сосиски 1 кг в тесте Фрайпики 3,7кг</v>
          </cell>
          <cell r="B69" t="str">
            <v>SU003019</v>
          </cell>
          <cell r="C69" t="str">
            <v>P003485</v>
          </cell>
          <cell r="D69">
            <v>4301135192</v>
          </cell>
          <cell r="E69">
            <v>4640242180380</v>
          </cell>
          <cell r="F69" t="str">
            <v>Снеки «Мини-сосиски в тесте Фрайпики» Весовые ТМ «Зареченские» 3,7 кг</v>
          </cell>
          <cell r="G69">
            <v>180</v>
          </cell>
        </row>
        <row r="70">
          <cell r="A70" t="str">
            <v>Мини-сосиски в тесте "Фрайпики" 3,7кг ВЕС,  ПОКОМ</v>
          </cell>
          <cell r="B70" t="str">
            <v>SU003019</v>
          </cell>
          <cell r="C70" t="str">
            <v>P003485</v>
          </cell>
          <cell r="D70">
            <v>4301135192</v>
          </cell>
          <cell r="E70">
            <v>4640242180380</v>
          </cell>
          <cell r="F70" t="str">
            <v>Снеки «Мини-сосиски в тесте Фрайпики» Весовые ТМ «Зареченские» 3,7 кг</v>
          </cell>
          <cell r="G70">
            <v>180</v>
          </cell>
        </row>
        <row r="71">
          <cell r="A71" t="str">
            <v>Мини-сосиски в тесте Фрайпики No name Весовые No name 3,7 кг</v>
          </cell>
          <cell r="B71" t="str">
            <v>SU003019</v>
          </cell>
          <cell r="C71" t="str">
            <v>P003485</v>
          </cell>
          <cell r="D71">
            <v>4301135192</v>
          </cell>
          <cell r="E71">
            <v>4640242180380</v>
          </cell>
          <cell r="F71" t="str">
            <v>Снеки «Мини-сосиски в тесте Фрайпики» Весовые ТМ «Зареченские» 3,7 кг</v>
          </cell>
          <cell r="G71">
            <v>180</v>
          </cell>
        </row>
        <row r="72">
          <cell r="A72" t="str">
            <v>Мини-сосиски в тесте "Фрайпики" 3,7кг ВЕС, ТМ Зареченские  ПОКОМ</v>
          </cell>
          <cell r="B72" t="str">
            <v>SU003019</v>
          </cell>
          <cell r="C72" t="str">
            <v>P003485</v>
          </cell>
          <cell r="D72">
            <v>4301135192</v>
          </cell>
          <cell r="E72">
            <v>4640242180380</v>
          </cell>
          <cell r="F72" t="str">
            <v>Снеки «Мини-сосиски в тесте Фрайпики» Весовые ТМ «Зареченские» 3,7 кг</v>
          </cell>
          <cell r="G72">
            <v>180</v>
          </cell>
        </row>
        <row r="73">
          <cell r="A73" t="str">
            <v>Мини-сосиски в тесте "Фрайпики" ВЕС,  ПОКОМ</v>
          </cell>
          <cell r="B73" t="str">
            <v>SU003019</v>
          </cell>
          <cell r="C73" t="str">
            <v>P003485</v>
          </cell>
          <cell r="D73">
            <v>4301135192</v>
          </cell>
          <cell r="E73">
            <v>4640242180380</v>
          </cell>
          <cell r="F73" t="str">
            <v>Снеки «Мини-сосиски в тесте Фрайпики» Весовые ТМ «Зареченские» 3,7 кг</v>
          </cell>
          <cell r="G73">
            <v>180</v>
          </cell>
        </row>
        <row r="74">
          <cell r="A74" t="str">
            <v>Нагетосы Сочная курочка в хрустящей панировке Наггетсы ГШ Фикс.вес 0,25 Лоток Горячая штучка</v>
          </cell>
          <cell r="B74" t="str">
            <v>SU002761</v>
          </cell>
          <cell r="C74" t="str">
            <v>P003144</v>
          </cell>
          <cell r="D74">
            <v>4301132066</v>
          </cell>
          <cell r="E74">
            <v>4607111036520</v>
          </cell>
          <cell r="F74" t="str">
            <v>Нагетосы Сочная курочка в хрустящей панировке Наггетсы ГШ Фикс.вес 0,25 Лоток Горячая штучка</v>
          </cell>
          <cell r="G74">
            <v>180</v>
          </cell>
        </row>
        <row r="75">
          <cell r="A75" t="str">
            <v>Наггетсы Нагетосы Сочная курочка в хрустящей панировке ТМ Горячая штучка 0,25 кг зам  ПОКОМ</v>
          </cell>
          <cell r="B75" t="str">
            <v>SU002761</v>
          </cell>
          <cell r="C75" t="str">
            <v>P003144</v>
          </cell>
          <cell r="D75">
            <v>4301132066</v>
          </cell>
          <cell r="E75">
            <v>4607111036520</v>
          </cell>
          <cell r="F75" t="str">
            <v>Нагетосы Сочная курочка в хрустящей панировке Наггетсы ГШ Фикс.вес 0,25 Лоток Горячая штучка</v>
          </cell>
          <cell r="G75">
            <v>180</v>
          </cell>
        </row>
        <row r="76">
          <cell r="A76" t="str">
            <v>Нагетосы Сочная курочка в хрустящей панировке Наггетсы ГШ Фикс.вес 0,25 Лоток Горячая штучка Поком</v>
          </cell>
          <cell r="B76" t="str">
            <v>SU002761</v>
          </cell>
          <cell r="C76" t="str">
            <v>P003144</v>
          </cell>
          <cell r="D76">
            <v>4301132066</v>
          </cell>
          <cell r="E76">
            <v>4607111036520</v>
          </cell>
          <cell r="F76" t="str">
            <v>Нагетосы Сочная курочка в хрустящей панировке Наггетсы ГШ Фикс.вес 0,25 Лоток Горячая штучка</v>
          </cell>
          <cell r="G76">
            <v>180</v>
          </cell>
        </row>
        <row r="77">
          <cell r="A77" t="str">
            <v>Наггетсы 0,25 кг Горячая штучка  Нагетосы Сочная курочка в хрустящей панировке</v>
          </cell>
          <cell r="B77" t="str">
            <v>SU002761</v>
          </cell>
          <cell r="C77" t="str">
            <v>P003144</v>
          </cell>
          <cell r="D77">
            <v>4301132066</v>
          </cell>
          <cell r="E77">
            <v>4607111036520</v>
          </cell>
          <cell r="F77" t="str">
            <v>Нагетосы Сочная курочка в хрустящей панировке Наггетсы ГШ Фикс.вес 0,25 Лоток Горячая штучка</v>
          </cell>
          <cell r="G77">
            <v>180</v>
          </cell>
        </row>
        <row r="78">
          <cell r="A78" t="str">
            <v>Наггетсы Нагетосы Сочная курочка со сладкой паприкой ТМ Горячая штучка ф/в 0,25 кг  ПОКОМ</v>
          </cell>
          <cell r="B78" t="str">
            <v>SU002760</v>
          </cell>
          <cell r="C78" t="str">
            <v>P003142</v>
          </cell>
          <cell r="D78">
            <v>4301132065</v>
          </cell>
          <cell r="E78">
            <v>4607111036599</v>
          </cell>
          <cell r="F78" t="str">
            <v>Нагетосы Сочная курочка со сладкой паприкой Наггетсы ГШ Фикс.вес 0,25 Лоток Горячая штучка</v>
          </cell>
          <cell r="G78">
            <v>180</v>
          </cell>
        </row>
        <row r="79">
          <cell r="A79" t="str">
            <v>Наггетсы 0,25 кг Горячая штучка  Нагетосы Сочная курочка со сладкой паприкой  ф/в</v>
          </cell>
          <cell r="B79" t="str">
            <v>SU002760</v>
          </cell>
          <cell r="C79" t="str">
            <v>P003142</v>
          </cell>
          <cell r="D79">
            <v>4301132065</v>
          </cell>
          <cell r="E79">
            <v>4607111036599</v>
          </cell>
          <cell r="F79" t="str">
            <v>Нагетосы Сочная курочка со сладкой паприкой Наггетсы ГШ Фикс.вес 0,25 Лоток Горячая штучка</v>
          </cell>
          <cell r="G79">
            <v>180</v>
          </cell>
        </row>
        <row r="80">
          <cell r="A80" t="str">
            <v>Наггетсы Нагетосы Сочная курочка в хруст панир со сметаной и зеленью ТМ Горячая штучка 0,25 ПОКОМ</v>
          </cell>
          <cell r="B80" t="str">
            <v>SU002762</v>
          </cell>
          <cell r="C80" t="str">
            <v>P003141</v>
          </cell>
          <cell r="D80">
            <v>4301132063</v>
          </cell>
          <cell r="E80">
            <v>4607111036605</v>
          </cell>
          <cell r="F80" t="str">
            <v>Нагетосы Сочная курочка в хрустящей панировке со сметаной и зеленью Наггетсы ГШ Фикс.вес 0,25 Лоток Горячая штучка</v>
          </cell>
          <cell r="G80">
            <v>180</v>
          </cell>
        </row>
        <row r="81">
          <cell r="A81" t="str">
            <v>Наггетсы 0,25 кг Горячая штучка Нагетосы Сочная курочка со сметаной и зеленью ф/в</v>
          </cell>
          <cell r="B81" t="str">
            <v>SU002762</v>
          </cell>
          <cell r="C81" t="str">
            <v>P003141</v>
          </cell>
          <cell r="D81">
            <v>4301132063</v>
          </cell>
          <cell r="E81">
            <v>4607111036605</v>
          </cell>
          <cell r="F81" t="str">
            <v>Нагетосы Сочная курочка в хрустящей панировке со сметаной и зеленью Наггетсы ГШ Фикс.вес 0,25 Лоток Горячая штучка</v>
          </cell>
          <cell r="G81">
            <v>180</v>
          </cell>
        </row>
        <row r="82">
          <cell r="A82" t="str">
            <v>Наггетсы из печи 0,25 кг Вязанка Няняггетсы Сливушки</v>
          </cell>
          <cell r="B82" t="str">
            <v>SU002514</v>
          </cell>
          <cell r="C82" t="str">
            <v>P002820</v>
          </cell>
          <cell r="D82">
            <v>4301132046</v>
          </cell>
          <cell r="E82">
            <v>4607111035691</v>
          </cell>
          <cell r="F82" t="str">
            <v>Наггетсы с куриным филе (из печи) Наггетсы Фикс.вес 0,25 Лоток Вязанка</v>
          </cell>
          <cell r="G82">
            <v>180</v>
          </cell>
        </row>
        <row r="83">
          <cell r="A83" t="str">
            <v>Наггетсы с куриным филе (из печи) Наггетсы Фикс.вес 0,25 Лоток Вязанка</v>
          </cell>
          <cell r="B83" t="str">
            <v>SU002514</v>
          </cell>
          <cell r="C83" t="str">
            <v>P002820</v>
          </cell>
          <cell r="D83">
            <v>4301132046</v>
          </cell>
          <cell r="E83">
            <v>4607111035691</v>
          </cell>
          <cell r="F83" t="str">
            <v>Наггетсы с куриным филе (из печи) Наггетсы Фикс.вес 0,25 Лоток Вязанка</v>
          </cell>
          <cell r="G83">
            <v>180</v>
          </cell>
        </row>
        <row r="84">
          <cell r="A84" t="str">
            <v>Наггетсы из печи 0,25кг ТМ Вязанка ТС Няняггетсы Сливушки замор.  ПОКОМ</v>
          </cell>
          <cell r="B84" t="str">
            <v>SU002514</v>
          </cell>
          <cell r="C84" t="str">
            <v>P002820</v>
          </cell>
          <cell r="D84">
            <v>4301132046</v>
          </cell>
          <cell r="E84">
            <v>4607111035691</v>
          </cell>
          <cell r="F84" t="str">
            <v>Наггетсы с куриным филе (из печи) Наггетсы Фикс.вес 0,25 Лоток Вязанка</v>
          </cell>
          <cell r="G84">
            <v>180</v>
          </cell>
        </row>
        <row r="85">
          <cell r="A85" t="str">
            <v>Нагетосы Сочная курочка Наггетсы ГШ Фикс.вес 0,25 Лоток Горячая штучка</v>
          </cell>
          <cell r="B85" t="str">
            <v>SU002763</v>
          </cell>
          <cell r="C85" t="str">
            <v>P003143</v>
          </cell>
          <cell r="D85">
            <v>4301132064</v>
          </cell>
          <cell r="E85">
            <v>4607111036537</v>
          </cell>
          <cell r="F85" t="str">
            <v>Нагетосы Сочная курочка Наггетсы ГШ Фикс.вес 0,25 Лоток Горячая штучка</v>
          </cell>
          <cell r="G85">
            <v>180</v>
          </cell>
        </row>
        <row r="86">
          <cell r="A86" t="str">
            <v>Наггетсы Нагетосы Сочная курочка ТМ Горячая штучка 0,25 кг зам  ПОКОМ</v>
          </cell>
          <cell r="B86" t="str">
            <v>SU002763</v>
          </cell>
          <cell r="C86" t="str">
            <v>P003143</v>
          </cell>
          <cell r="D86">
            <v>4301132064</v>
          </cell>
          <cell r="E86">
            <v>4607111036537</v>
          </cell>
          <cell r="F86" t="str">
            <v>Нагетосы Сочная курочка Наггетсы ГШ Фикс.вес 0,25 Лоток Горячая штучка</v>
          </cell>
          <cell r="G86">
            <v>180</v>
          </cell>
        </row>
        <row r="87">
          <cell r="A87" t="str">
            <v>Наггетсы с индейкой 0,25кг ТМ Вязанка ТС Няняггетсы Сливушки НД2 замор.  ПОКОМ</v>
          </cell>
          <cell r="B87" t="str">
            <v>SU002516</v>
          </cell>
          <cell r="C87" t="str">
            <v>P002823</v>
          </cell>
          <cell r="D87">
            <v>4301132048</v>
          </cell>
          <cell r="E87">
            <v>4607111035721</v>
          </cell>
          <cell r="F87" t="str">
            <v>Наггетсы С индейкой Наггетсы Фикс.вес 0,25 Лоток Вязанка</v>
          </cell>
          <cell r="G87">
            <v>180</v>
          </cell>
        </row>
        <row r="88">
          <cell r="A88" t="str">
            <v>Наггетсы Хрустящие ТМ Зареченские ТС Зареченские продукты. Поком</v>
          </cell>
          <cell r="B88" t="str">
            <v>SU003020</v>
          </cell>
          <cell r="C88" t="str">
            <v>P003486</v>
          </cell>
          <cell r="D88">
            <v>4301132080</v>
          </cell>
          <cell r="E88">
            <v>4640242180397</v>
          </cell>
          <cell r="F88" t="str">
            <v>Наггетсы «Хрустящие» Весовые ТМ «Зареченские» 6 кг</v>
          </cell>
          <cell r="G88">
            <v>180</v>
          </cell>
        </row>
        <row r="89">
          <cell r="A89" t="str">
            <v>Наггетсы хрустящие п/ф ЗАО "Мясная галерея" ВЕС ПОКОМ</v>
          </cell>
          <cell r="B89" t="str">
            <v>SU003020</v>
          </cell>
          <cell r="C89" t="str">
            <v>P003486</v>
          </cell>
          <cell r="D89">
            <v>4301132080</v>
          </cell>
          <cell r="E89">
            <v>4640242180397</v>
          </cell>
          <cell r="F89" t="str">
            <v>Наггетсы «Хрустящие» Весовые ТМ «Зареченские» 6 кг</v>
          </cell>
          <cell r="G89">
            <v>180</v>
          </cell>
        </row>
        <row r="90">
          <cell r="A90" t="str">
            <v>Наггетсы Хрустящие ТМ Зареченские. ВЕС ПОКОМ</v>
          </cell>
          <cell r="B90" t="str">
            <v>SU003020</v>
          </cell>
          <cell r="C90" t="str">
            <v>P003486</v>
          </cell>
          <cell r="D90">
            <v>4301132080</v>
          </cell>
          <cell r="E90">
            <v>4640242180397</v>
          </cell>
          <cell r="F90" t="str">
            <v>Наггетсы «Хрустящие» Весовые ТМ «Зареченские» 6 кг</v>
          </cell>
          <cell r="G90">
            <v>180</v>
          </cell>
        </row>
        <row r="91">
          <cell r="A91" t="str">
            <v>Наггетсы хрустящие п/ф ВЕС ПОКОМ</v>
          </cell>
          <cell r="B91" t="str">
            <v>SU003020</v>
          </cell>
          <cell r="C91" t="str">
            <v>P003486</v>
          </cell>
          <cell r="D91">
            <v>4301132080</v>
          </cell>
          <cell r="E91">
            <v>4640242180397</v>
          </cell>
          <cell r="F91" t="str">
            <v>Наггетсы «Хрустящие» Весовые ТМ «Зареченские» 6 кг</v>
          </cell>
          <cell r="G91">
            <v>180</v>
          </cell>
        </row>
        <row r="92">
          <cell r="A92" t="str">
            <v>Снеки Пекерсы с индейкой в сливочном соусе ТМ Горячая штучка ф/в 0,25 кг НД2 МГ</v>
          </cell>
          <cell r="B92" t="str">
            <v>SU002669</v>
          </cell>
          <cell r="C92" t="str">
            <v>P003041</v>
          </cell>
          <cell r="D92">
            <v>4301135134</v>
          </cell>
          <cell r="E92">
            <v>4607111035806</v>
          </cell>
          <cell r="F92" t="str">
            <v>Снеки Пекерсы с индейкой в сливочном соусе Пекерсы Фикс.вес 0,25 Лоток Горячая штучка НД</v>
          </cell>
          <cell r="G92">
            <v>180</v>
          </cell>
        </row>
        <row r="93">
          <cell r="A93" t="str">
            <v>Снеки Пекерсы с индейкой в сливочном соусе ТМ Горячая штучка ф/в 0,25 кг НД3 МГ</v>
          </cell>
          <cell r="B93" t="str">
            <v>SU002669</v>
          </cell>
          <cell r="C93" t="str">
            <v>P003041</v>
          </cell>
          <cell r="D93">
            <v>4301135134</v>
          </cell>
          <cell r="E93">
            <v>4607111035806</v>
          </cell>
          <cell r="F93" t="str">
            <v>Снеки Пекерсы с индейкой в сливочном соусе Пекерсы Фикс.вес 0,25 Лоток Горячая штучка НД</v>
          </cell>
          <cell r="G93">
            <v>180</v>
          </cell>
        </row>
        <row r="94">
          <cell r="A94" t="str">
            <v>Пекерсы с индейкой в сливочном соусе ТМ Горячая штучка 0,25 кг зам  ПОКОМ</v>
          </cell>
          <cell r="B94" t="str">
            <v>SU002669</v>
          </cell>
          <cell r="C94" t="str">
            <v>P003041</v>
          </cell>
          <cell r="D94">
            <v>4301135134</v>
          </cell>
          <cell r="E94">
            <v>4607111035806</v>
          </cell>
          <cell r="F94" t="str">
            <v>Снеки Пекерсы с индейкой в сливочном соусе Пекерсы Фикс.вес 0,25 Лоток Горячая штучка НД</v>
          </cell>
          <cell r="G94">
            <v>180</v>
          </cell>
        </row>
        <row r="95">
          <cell r="A95" t="str">
            <v>Пекерсы с индейкой в сливочном соусе 0,25</v>
          </cell>
          <cell r="B95" t="str">
            <v>SU002669</v>
          </cell>
          <cell r="C95" t="str">
            <v>P003041</v>
          </cell>
          <cell r="D95">
            <v>4301135134</v>
          </cell>
          <cell r="E95">
            <v>4607111035806</v>
          </cell>
          <cell r="F95" t="str">
            <v>Снеки Пекерсы с индейкой в сливочном соусе Пекерсы Фикс.вес 0,25 Лоток Горячая штучка НД</v>
          </cell>
          <cell r="G95">
            <v>180</v>
          </cell>
        </row>
        <row r="96">
          <cell r="A96" t="str">
            <v>Пекерсы 0,25 кг Горячая штучка с индейкой в сливочном соусе  ТС Пекерсы</v>
          </cell>
          <cell r="B96" t="str">
            <v>SU002669</v>
          </cell>
          <cell r="C96" t="str">
            <v>P003041</v>
          </cell>
          <cell r="D96">
            <v>4301135134</v>
          </cell>
          <cell r="E96">
            <v>4607111035806</v>
          </cell>
          <cell r="F96" t="str">
            <v>Снеки Пекерсы с индейкой в сливочном соусе Пекерсы Фикс.вес 0,25 Лоток Горячая штучка НД</v>
          </cell>
          <cell r="G96">
            <v>180</v>
          </cell>
        </row>
        <row r="97">
          <cell r="A97" t="str">
            <v>Пельмени Grandmeni с говядиной ТМ Горячая  0,75 кг. ПОКОМ</v>
          </cell>
          <cell r="B97" t="str">
            <v>SU002346</v>
          </cell>
          <cell r="C97" t="str">
            <v>P002646</v>
          </cell>
          <cell r="D97">
            <v>4301070865</v>
          </cell>
          <cell r="E97">
            <v>4607111036285</v>
          </cell>
          <cell r="F97" t="str">
            <v>Пельмени Grandmeni с говядиной Grandmeni 0,75 Сфера Горячая штучка</v>
          </cell>
          <cell r="G97">
            <v>180</v>
          </cell>
        </row>
        <row r="98">
          <cell r="A98" t="str">
            <v>Пельмени Grandmeni с говядиной ТМ Горячая штучка сфера ф/п ф/в 0,75 кг МГ</v>
          </cell>
          <cell r="B98" t="str">
            <v>SU002346</v>
          </cell>
          <cell r="C98" t="str">
            <v>P002646</v>
          </cell>
          <cell r="D98">
            <v>4301070865</v>
          </cell>
          <cell r="E98">
            <v>4607111036285</v>
          </cell>
          <cell r="F98" t="str">
            <v>Пельмени Grandmeni с говядиной Grandmeni 0,75 Сфера Горячая штучка</v>
          </cell>
          <cell r="G98">
            <v>180</v>
          </cell>
        </row>
        <row r="99">
          <cell r="A99" t="str">
            <v>Пельмени Grandmeni с говядиной Grandmeni 0,75 Сфера Горячая штучка</v>
          </cell>
          <cell r="B99" t="str">
            <v>SU002346</v>
          </cell>
          <cell r="C99" t="str">
            <v>P002646</v>
          </cell>
          <cell r="D99">
            <v>4301070865</v>
          </cell>
          <cell r="E99">
            <v>4607111036285</v>
          </cell>
          <cell r="F99" t="str">
            <v>Пельмени Grandmeni с говядиной Grandmeni 0,75 Сфера Горячая штучка</v>
          </cell>
          <cell r="G99">
            <v>180</v>
          </cell>
        </row>
        <row r="100">
          <cell r="A100" t="str">
            <v>Пельмени Grandmeni с говядиной ТМ Горячая штучка флоупак сфера 0,75 кг. ПОКОМ</v>
          </cell>
          <cell r="B100" t="str">
            <v>SU002346</v>
          </cell>
          <cell r="C100" t="str">
            <v>P002646</v>
          </cell>
          <cell r="D100">
            <v>4301070865</v>
          </cell>
          <cell r="E100">
            <v>4607111036285</v>
          </cell>
          <cell r="F100" t="str">
            <v>Пельмени Grandmeni с говядиной Grandmeni 0,75 Сфера Горячая штучка</v>
          </cell>
          <cell r="G100">
            <v>180</v>
          </cell>
        </row>
        <row r="101">
          <cell r="A101" t="str">
            <v>Пельмени  0,75 кг Горячая штучка Grandmeni с говядиной  флоу-пак сфера</v>
          </cell>
          <cell r="B101" t="str">
            <v>SU002346</v>
          </cell>
          <cell r="C101" t="str">
            <v>P002646</v>
          </cell>
          <cell r="D101">
            <v>4301070865</v>
          </cell>
          <cell r="E101">
            <v>4607111036285</v>
          </cell>
          <cell r="F101" t="str">
            <v>Пельмени Grandmeni с говядиной Grandmeni 0,75 Сфера Горячая штучка</v>
          </cell>
          <cell r="G101">
            <v>180</v>
          </cell>
        </row>
        <row r="102">
          <cell r="A102" t="str">
            <v>Пельмени Бигбули #МЕГАМАСЛИЩЕ со сливочным маслом Бигбули ГШ 0,43 сфера Горячая штучка</v>
          </cell>
          <cell r="B102" t="str">
            <v>SU002707</v>
          </cell>
          <cell r="C102" t="str">
            <v>P003680</v>
          </cell>
          <cell r="D102">
            <v>4301070970</v>
          </cell>
          <cell r="E102">
            <v>4607111037091</v>
          </cell>
          <cell r="F102" t="str">
            <v>Пельмени «Бигбули #МЕГАМАСЛИЩЕ со сливочным маслом» 0,43 сфера ТМ «Горячая штучка»</v>
          </cell>
          <cell r="G102">
            <v>180</v>
          </cell>
        </row>
        <row r="103">
          <cell r="A103" t="str">
            <v>Пельмени Бигбули со сливоч.маслом (Мегамаслище) ТМ БУЛЬМЕНИ сфера 0,43. замор. ПОКОМ</v>
          </cell>
          <cell r="B103" t="str">
            <v>SU002707</v>
          </cell>
          <cell r="C103" t="str">
            <v>P003680</v>
          </cell>
          <cell r="D103">
            <v>4301070970</v>
          </cell>
          <cell r="E103">
            <v>4607111037091</v>
          </cell>
          <cell r="F103" t="str">
            <v>Пельмени «Бигбули #МЕГАМАСЛИЩЕ со сливочным маслом» 0,43 сфера ТМ «Горячая штучка»</v>
          </cell>
          <cell r="G103">
            <v>180</v>
          </cell>
        </row>
        <row r="104">
          <cell r="A104" t="str">
            <v>Пельмени Бугбули со сливочным маслом ТМ Горячая штучка БУЛЬМЕНИ 0,43 кг  ПОКОМ</v>
          </cell>
          <cell r="B104" t="str">
            <v>SU002707</v>
          </cell>
          <cell r="C104" t="str">
            <v>P003680</v>
          </cell>
          <cell r="D104">
            <v>4301070970</v>
          </cell>
          <cell r="E104">
            <v>4607111037091</v>
          </cell>
          <cell r="F104" t="str">
            <v>Пельмени «Бигбули #МЕГАМАСЛИЩЕ со сливочным маслом» 0,43 сфера ТМ «Горячая штучка»</v>
          </cell>
          <cell r="G104">
            <v>180</v>
          </cell>
        </row>
        <row r="105">
          <cell r="A105" t="str">
            <v>Пельмени Бигбули со сливочным маслом ТМ Горячая штучка ТС Бигбули ГШ флоу-пак сфера 0,43 УВС.  ПОКОМ</v>
          </cell>
          <cell r="B105" t="str">
            <v>SU002707</v>
          </cell>
          <cell r="C105" t="str">
            <v>P003680</v>
          </cell>
          <cell r="D105">
            <v>4301070970</v>
          </cell>
          <cell r="E105">
            <v>4607111037091</v>
          </cell>
          <cell r="F105" t="str">
            <v>Пельмени «Бигбули #МЕГАМАСЛИЩЕ со сливочным маслом» 0,43 сфера ТМ «Горячая штучка»</v>
          </cell>
          <cell r="G105">
            <v>180</v>
          </cell>
        </row>
        <row r="106">
          <cell r="A106" t="str">
            <v>Пельмени 0,43 кг Горячая штучка Бигбули со сливочным маслом Бигбули ГШ ф/в</v>
          </cell>
          <cell r="B106" t="str">
            <v>SU002707</v>
          </cell>
          <cell r="C106" t="str">
            <v>P003680</v>
          </cell>
          <cell r="D106">
            <v>4301070970</v>
          </cell>
          <cell r="E106">
            <v>4607111037091</v>
          </cell>
          <cell r="F106" t="str">
            <v>Пельмени «Бигбули #МЕГАМАСЛИЩЕ со сливочным маслом» 0,43 сфера ТМ «Горячая штучка»</v>
          </cell>
          <cell r="G106">
            <v>180</v>
          </cell>
        </row>
        <row r="107">
          <cell r="A107" t="str">
            <v>Пельмени Бульмени со сливочным маслом ТМ Горячая шт. 0,43 кг  ПОКОМ</v>
          </cell>
          <cell r="B107" t="str">
            <v>SU002622</v>
          </cell>
          <cell r="C107" t="str">
            <v>P003683</v>
          </cell>
          <cell r="D107">
            <v>4301070973</v>
          </cell>
          <cell r="E107">
            <v>4607111033987</v>
          </cell>
          <cell r="F107" t="str">
            <v>Пельмени «Бульмени со сливочным маслом» 0,43 Сфера ТМ «Горячая штучка»</v>
          </cell>
          <cell r="G107">
            <v>180</v>
          </cell>
        </row>
        <row r="108">
          <cell r="A108" t="str">
            <v>Пельмени «Бульмени со сливочным маслом» 0,43 Сфера ТМ «Горячая штучка»</v>
          </cell>
          <cell r="B108" t="str">
            <v>SU002622</v>
          </cell>
          <cell r="C108" t="str">
            <v>P003683</v>
          </cell>
          <cell r="D108">
            <v>4301070973</v>
          </cell>
          <cell r="E108">
            <v>4607111033987</v>
          </cell>
          <cell r="F108" t="str">
            <v>Пельмени «Бульмени со сливочным маслом» 0,43 Сфера ТМ «Горячая штучка»</v>
          </cell>
          <cell r="G108">
            <v>180</v>
          </cell>
        </row>
        <row r="109">
          <cell r="A109" t="str">
            <v>Пельмени 0,43 кг Горячая штучка Бульмени со сливочным маслом</v>
          </cell>
          <cell r="B109" t="str">
            <v>SU002622</v>
          </cell>
          <cell r="C109" t="str">
            <v>P003683</v>
          </cell>
          <cell r="D109">
            <v>4301070973</v>
          </cell>
          <cell r="E109">
            <v>4607111033987</v>
          </cell>
          <cell r="F109" t="str">
            <v>Пельмени «Бульмени со сливочным маслом» 0,43 Сфера ТМ «Горячая штучка»</v>
          </cell>
          <cell r="G109">
            <v>180</v>
          </cell>
        </row>
        <row r="110">
          <cell r="A110" t="str">
            <v>Пельмени Grandmeni с говядиной в сливочном соусе ТМ Горячая штучка сфера ф/п ф/в 0,75 кг МГ</v>
          </cell>
          <cell r="B110" t="str">
            <v>SU002321</v>
          </cell>
          <cell r="C110" t="str">
            <v>P002599</v>
          </cell>
          <cell r="D110">
            <v>4301070861</v>
          </cell>
          <cell r="E110">
            <v>4607111036308</v>
          </cell>
          <cell r="F110" t="str">
            <v>Пельмени Grandmeni с говядиной в сливочном соусе Grandmeni 0,75 Сфера Горячая штучка</v>
          </cell>
          <cell r="G110">
            <v>180</v>
          </cell>
        </row>
        <row r="111">
          <cell r="A111" t="str">
            <v>Пельмени Grandmeni с говядиной в сливочном соусе ТМ Горячая штучка флоупак сфера 0,75 кг.  ПОКОМ</v>
          </cell>
          <cell r="B111" t="str">
            <v>SU002321</v>
          </cell>
          <cell r="C111" t="str">
            <v>P002599</v>
          </cell>
          <cell r="D111">
            <v>4301070861</v>
          </cell>
          <cell r="E111">
            <v>4607111036308</v>
          </cell>
          <cell r="F111" t="str">
            <v>Пельмени Grandmeni с говядиной в сливочном соусе Grandmeni 0,75 Сфера Горячая штучка</v>
          </cell>
          <cell r="G111">
            <v>180</v>
          </cell>
        </row>
        <row r="112">
          <cell r="A112" t="str">
            <v>Пельмени 0,75 кг Горячая штучка Grandmeni с говядиной в сливочном соусе  флоу-пак сфера</v>
          </cell>
          <cell r="B112" t="str">
            <v>SU002321</v>
          </cell>
          <cell r="C112" t="str">
            <v>P002599</v>
          </cell>
          <cell r="D112">
            <v>4301070861</v>
          </cell>
          <cell r="E112">
            <v>4607111036308</v>
          </cell>
          <cell r="F112" t="str">
            <v>Пельмени Grandmeni с говядиной в сливочном соусе Grandmeni 0,75 Сфера Горячая штучка</v>
          </cell>
          <cell r="G112">
            <v>180</v>
          </cell>
        </row>
        <row r="113">
          <cell r="A113" t="str">
            <v>Пельмени Grandmeni со сливочным маслом Горячая штучка 0,75 кг ПОКОМ</v>
          </cell>
          <cell r="B113" t="str">
            <v>SU002345</v>
          </cell>
          <cell r="C113" t="str">
            <v>P002645</v>
          </cell>
          <cell r="D113">
            <v>4301070864</v>
          </cell>
          <cell r="E113">
            <v>4607111036292</v>
          </cell>
          <cell r="F113" t="str">
            <v>Пельмени Grandmeni со сливочным маслом Grandmeni 0,75 Сфера Горячая штучка</v>
          </cell>
          <cell r="G113">
            <v>180</v>
          </cell>
        </row>
        <row r="114">
          <cell r="A114" t="str">
            <v>Пельмени Grandmeni со сливочным маслом ТМ Горячая штучка сфера ф/п ф/в 0,75 кг МГ</v>
          </cell>
          <cell r="B114" t="str">
            <v>SU002345</v>
          </cell>
          <cell r="C114" t="str">
            <v>P002645</v>
          </cell>
          <cell r="D114">
            <v>4301070864</v>
          </cell>
          <cell r="E114">
            <v>4607111036292</v>
          </cell>
          <cell r="F114" t="str">
            <v>Пельмени Grandmeni со сливочным маслом Grandmeni 0,75 Сфера Горячая штучка</v>
          </cell>
          <cell r="G114">
            <v>180</v>
          </cell>
        </row>
        <row r="115">
          <cell r="A115" t="str">
            <v>Пельмени 0,75 кг Горячая штучка Grandmeni со сливочным маслом  ф/п сф ф/в</v>
          </cell>
          <cell r="B115" t="str">
            <v>SU002345</v>
          </cell>
          <cell r="C115" t="str">
            <v>P002645</v>
          </cell>
          <cell r="D115">
            <v>4301070864</v>
          </cell>
          <cell r="E115">
            <v>4607111036292</v>
          </cell>
          <cell r="F115" t="str">
            <v>Пельмени Grandmeni со сливочным маслом Grandmeni 0,75 Сфера Горячая штучка</v>
          </cell>
          <cell r="G115">
            <v>180</v>
          </cell>
        </row>
        <row r="116">
          <cell r="A116" t="str">
            <v>Пельмени Бульмени со сливочным маслом Горячая штучка 0,9 кг  ПОКОМ</v>
          </cell>
          <cell r="B116" t="str">
            <v>SU002623</v>
          </cell>
          <cell r="C116" t="str">
            <v>P003684</v>
          </cell>
          <cell r="D116">
            <v>4301070974</v>
          </cell>
          <cell r="E116">
            <v>4607111034151</v>
          </cell>
          <cell r="F116" t="str">
            <v>Пельмени «Бульмени со сливочным маслом» 0,9 Сфера ТМ «Горячая штучка»</v>
          </cell>
          <cell r="G116">
            <v>180</v>
          </cell>
        </row>
        <row r="117">
          <cell r="A117" t="str">
            <v>Пельмени «Бульмени со сливочным маслом» 0,9 Сфера ТМ «Горячая штучка»</v>
          </cell>
          <cell r="B117" t="str">
            <v>SU002623</v>
          </cell>
          <cell r="C117" t="str">
            <v>P003684</v>
          </cell>
          <cell r="D117">
            <v>4301070974</v>
          </cell>
          <cell r="E117">
            <v>4607111034151</v>
          </cell>
          <cell r="F117" t="str">
            <v>Пельмени «Бульмени со сливочным маслом» 0,9 Сфера ТМ «Горячая штучка»</v>
          </cell>
          <cell r="G117">
            <v>180</v>
          </cell>
        </row>
        <row r="118">
          <cell r="A118" t="str">
            <v>Пельмени 0,9 кг Горячая штучка Бульмени со сливочным маслом</v>
          </cell>
          <cell r="B118" t="str">
            <v>SU002623</v>
          </cell>
          <cell r="C118" t="str">
            <v>P003684</v>
          </cell>
          <cell r="D118">
            <v>4301070974</v>
          </cell>
          <cell r="E118">
            <v>4607111034151</v>
          </cell>
          <cell r="F118" t="str">
            <v>Пельмени «Бульмени со сливочным маслом» 0,9 Сфера ТМ «Горячая штучка»</v>
          </cell>
          <cell r="G118">
            <v>180</v>
          </cell>
        </row>
        <row r="119">
          <cell r="A119" t="str">
            <v>Пельмени  0,43 кг Горячая штучка Бигбули #МЕГАВКУСИЩЕ с сочной грудинкой Бигбули ГШ сфера</v>
          </cell>
          <cell r="B119" t="str">
            <v>SU002771</v>
          </cell>
          <cell r="C119" t="str">
            <v>P003728</v>
          </cell>
          <cell r="D119">
            <v>4301070989</v>
          </cell>
          <cell r="E119">
            <v>4607111037190</v>
          </cell>
          <cell r="F119" t="str">
            <v>Пельмени «Бигбули #МЕГАВКУСИЩЕ с сочной грудинкой» 0,43 сфера ТМ «Горячая штучка»</v>
          </cell>
          <cell r="G119">
            <v>180</v>
          </cell>
        </row>
        <row r="120">
          <cell r="A120" t="str">
            <v>Пельмени Бигбули #МЕГАВКУСИЩЕ с сочной грудинкой ТМ Горячая штучка ТС Бигбули  сфера 0,43  ПОКОМ</v>
          </cell>
          <cell r="B120" t="str">
            <v>SU002771</v>
          </cell>
          <cell r="C120" t="str">
            <v>P003728</v>
          </cell>
          <cell r="D120">
            <v>4301070989</v>
          </cell>
          <cell r="E120">
            <v>4607111037190</v>
          </cell>
          <cell r="F120" t="str">
            <v>Пельмени «Бигбули #МЕГАВКУСИЩЕ с сочной грудинкой» 0,43 сфера ТМ «Горячая штучка»</v>
          </cell>
          <cell r="G120">
            <v>180</v>
          </cell>
        </row>
        <row r="121">
          <cell r="A121" t="str">
            <v>Пельмени Бигбули #МЕГАВКУСИЩЕ с сочной грудинкой 0,43 кг  ПОКОМ</v>
          </cell>
          <cell r="B121" t="str">
            <v>SU002771</v>
          </cell>
          <cell r="C121" t="str">
            <v>P003728</v>
          </cell>
          <cell r="D121">
            <v>4301070989</v>
          </cell>
          <cell r="E121">
            <v>4607111037190</v>
          </cell>
          <cell r="F121" t="str">
            <v>Пельмени «Бигбули #МЕГАВКУСИЩЕ с сочной грудинкой» 0,43 сфера ТМ «Горячая штучка»</v>
          </cell>
          <cell r="G121">
            <v>180</v>
          </cell>
        </row>
        <row r="122">
          <cell r="A122" t="str">
            <v>Пельмени 0,9 кг Горячая штучка Бигбули #МЕГАВКУСИЩЕ с сочной грудинкой Бигбули ГШ  сфера</v>
          </cell>
          <cell r="B122" t="str">
            <v>SU002708</v>
          </cell>
          <cell r="C122" t="str">
            <v>P003682</v>
          </cell>
          <cell r="D122">
            <v>4301070972</v>
          </cell>
          <cell r="E122">
            <v>4607111037183</v>
          </cell>
          <cell r="F122" t="str">
            <v>Пельмени «Бигбули #МЕГАВКУСИЩЕ с сочной грудинкой» 0,9 сфера ТМ «Горячая штучка»</v>
          </cell>
          <cell r="G122">
            <v>180</v>
          </cell>
        </row>
        <row r="123">
          <cell r="A123" t="str">
            <v>Пельмени Бигбули #МЕГАВКУСИЩЕ с сочной грудинкой ТМ Горячая шту БУЛЬМЕНИ ТС Бигбули  сфера 0,9 ПОКОМ</v>
          </cell>
          <cell r="B123" t="str">
            <v>SU002708</v>
          </cell>
          <cell r="C123" t="str">
            <v>P003682</v>
          </cell>
          <cell r="D123">
            <v>4301070972</v>
          </cell>
          <cell r="E123">
            <v>4607111037183</v>
          </cell>
          <cell r="F123" t="str">
            <v>Пельмени «Бигбули #МЕГАВКУСИЩЕ с сочной грудинкой» 0,9 сфера ТМ «Горячая штучка»</v>
          </cell>
          <cell r="G123">
            <v>180</v>
          </cell>
        </row>
        <row r="124">
          <cell r="A124" t="str">
            <v>Пельмени Бигбули #МЕГАВКУСИЩЕ с сочной грудинкой 0,9 кг  ПОКОМ</v>
          </cell>
          <cell r="B124" t="str">
            <v>SU002708</v>
          </cell>
          <cell r="C124" t="str">
            <v>P003682</v>
          </cell>
          <cell r="D124">
            <v>4301070972</v>
          </cell>
          <cell r="E124">
            <v>4607111037183</v>
          </cell>
          <cell r="F124" t="str">
            <v>Пельмени «Бигбули #МЕГАВКУСИЩЕ с сочной грудинкой» 0,9 сфера ТМ «Горячая штучка»</v>
          </cell>
          <cell r="G124">
            <v>180</v>
          </cell>
        </row>
        <row r="125">
          <cell r="A125" t="str">
            <v>Пельмени «Бигбули с мясом» 0,43 Сфера ТМ «Горячая штучка»  Поком</v>
          </cell>
          <cell r="B125" t="str">
            <v>SU002625</v>
          </cell>
          <cell r="C125" t="str">
            <v>P003679</v>
          </cell>
          <cell r="D125">
            <v>4301070969</v>
          </cell>
          <cell r="E125">
            <v>4607111036858</v>
          </cell>
          <cell r="F125" t="str">
            <v>Пельмени «Бигбули с мясом» 0,43 Сфера ТМ «Горячая штучка»</v>
          </cell>
          <cell r="G125">
            <v>180</v>
          </cell>
        </row>
        <row r="126">
          <cell r="A126" t="str">
            <v>Пельмени Бигбули с мясом, Горячая штучка сфера 0,43 кг  ПОКОМ</v>
          </cell>
          <cell r="B126" t="str">
            <v>SU002625</v>
          </cell>
          <cell r="C126" t="str">
            <v>P003679</v>
          </cell>
          <cell r="D126">
            <v>4301070969</v>
          </cell>
          <cell r="E126">
            <v>4607111036858</v>
          </cell>
          <cell r="F126" t="str">
            <v>Пельмени «Бигбули с мясом» 0,43 Сфера ТМ «Горячая штучка»</v>
          </cell>
          <cell r="G126">
            <v>180</v>
          </cell>
        </row>
        <row r="127">
          <cell r="A127" t="str">
            <v>Пельмени Бигбули с мясом, Горячая штучка 0,43кг  ПОКОМ</v>
          </cell>
          <cell r="B127" t="str">
            <v>SU002625</v>
          </cell>
          <cell r="C127" t="str">
            <v>P003679</v>
          </cell>
          <cell r="D127">
            <v>4301070969</v>
          </cell>
          <cell r="E127">
            <v>4607111036858</v>
          </cell>
          <cell r="F127" t="str">
            <v>Пельмени «Бигбули с мясом» 0,43 Сфера ТМ «Горячая штучка»</v>
          </cell>
          <cell r="G127">
            <v>180</v>
          </cell>
        </row>
        <row r="128">
          <cell r="A128" t="str">
            <v>Пельмени Бигбули с мясом, Горячая штучка 0,9кг  ПОКОМ</v>
          </cell>
          <cell r="B128" t="str">
            <v>SU002624</v>
          </cell>
          <cell r="C128" t="str">
            <v>P003678</v>
          </cell>
          <cell r="D128">
            <v>4301070968</v>
          </cell>
          <cell r="E128">
            <v>4607111036889</v>
          </cell>
          <cell r="F128" t="str">
            <v>Пельмени «Бигбули с мясом» 0,9 Сфера ТМ «Горячая штучка»</v>
          </cell>
          <cell r="G128">
            <v>180</v>
          </cell>
        </row>
        <row r="129">
          <cell r="A129" t="str">
            <v>Пельмени Бигбули #МЕГАМАСЛИЩЕ со сливочным маслом Бигбули ГШ ф/в 0,9 Горячая штучка</v>
          </cell>
          <cell r="B129" t="str">
            <v>SU002838</v>
          </cell>
          <cell r="C129" t="str">
            <v>P003681</v>
          </cell>
          <cell r="D129">
            <v>4301070971</v>
          </cell>
          <cell r="E129">
            <v>4607111036902</v>
          </cell>
          <cell r="F129" t="str">
            <v>Пельмени «Бигбули #МЕГАМАСЛИЩЕ со сливочным маслом» ф/в 0,9 ТМ «Горячая штучка»</v>
          </cell>
          <cell r="G129">
            <v>180</v>
          </cell>
        </row>
        <row r="130">
          <cell r="A130" t="str">
            <v>Пельмени Бигбули со слив.маслом 0,9 кг   Поком</v>
          </cell>
          <cell r="B130" t="str">
            <v>SU002838</v>
          </cell>
          <cell r="C130" t="str">
            <v>P003681</v>
          </cell>
          <cell r="D130">
            <v>4301070971</v>
          </cell>
          <cell r="E130">
            <v>4607111036902</v>
          </cell>
          <cell r="F130" t="str">
            <v>Пельмени «Бигбули #МЕГАМАСЛИЩЕ со сливочным маслом» ф/в 0,9 ТМ «Горячая штучка»</v>
          </cell>
          <cell r="G130">
            <v>180</v>
          </cell>
        </row>
        <row r="131">
          <cell r="A131" t="str">
            <v>Пельмени Бигбули со сливочным маслом #МЕГАМАСЛИЩЕ Горячая штучка 0,9 кг  ПОКОМ</v>
          </cell>
          <cell r="B131" t="str">
            <v>SU002838</v>
          </cell>
          <cell r="C131" t="str">
            <v>P003681</v>
          </cell>
          <cell r="D131">
            <v>4301070971</v>
          </cell>
          <cell r="E131">
            <v>4607111036902</v>
          </cell>
          <cell r="F131" t="str">
            <v>Пельмени «Бигбули #МЕГАМАСЛИЩЕ со сливочным маслом» ф/в 0,9 ТМ «Горячая штучка»</v>
          </cell>
          <cell r="G131">
            <v>180</v>
          </cell>
        </row>
        <row r="132">
          <cell r="A132" t="str">
            <v>Пельмени Бульмени с говядиной и свининой Бигбули 0,9 Сфера Горячая штучка</v>
          </cell>
          <cell r="B132" t="str">
            <v>SU002627</v>
          </cell>
          <cell r="C132" t="str">
            <v>P003686</v>
          </cell>
          <cell r="D132">
            <v>4301070976</v>
          </cell>
          <cell r="E132">
            <v>4607111034144</v>
          </cell>
          <cell r="F132" t="str">
            <v>Пельмени «Бульмени с говядиной и свининой» 0,9 Сфера ТМ «Горячая штучка»</v>
          </cell>
          <cell r="G132">
            <v>180</v>
          </cell>
        </row>
        <row r="133">
          <cell r="A133" t="str">
            <v>Пельмени 0,9 кг Горячая штучка Бульмени  с говядиной и свининой</v>
          </cell>
          <cell r="B133" t="str">
            <v>SU002627</v>
          </cell>
          <cell r="C133" t="str">
            <v>P003686</v>
          </cell>
          <cell r="D133">
            <v>4301070976</v>
          </cell>
          <cell r="E133">
            <v>4607111034144</v>
          </cell>
          <cell r="F133" t="str">
            <v>Пельмени «Бульмени с говядиной и свининой» 0,9 Сфера ТМ «Горячая штучка»</v>
          </cell>
          <cell r="G133">
            <v>180</v>
          </cell>
        </row>
        <row r="134">
          <cell r="A134" t="str">
            <v>Пельмени «Бульмени с говядиной и свининой» 0,9 Сфера ТМ «Горячая штучка»</v>
          </cell>
          <cell r="B134" t="str">
            <v>SU002627</v>
          </cell>
          <cell r="C134" t="str">
            <v>P003686</v>
          </cell>
          <cell r="D134">
            <v>4301070976</v>
          </cell>
          <cell r="E134">
            <v>4607111034144</v>
          </cell>
          <cell r="F134" t="str">
            <v>Пельмени «Бульмени с говядиной и свининой» 0,9 Сфера ТМ «Горячая штучка»</v>
          </cell>
          <cell r="G134">
            <v>180</v>
          </cell>
        </row>
        <row r="135">
          <cell r="A135" t="str">
            <v>Пельмени Бульмени с говядиной и свининой Горячая шт. 0,9 кг  ПОКОМ</v>
          </cell>
          <cell r="B135" t="str">
            <v>SU002627</v>
          </cell>
          <cell r="C135" t="str">
            <v>P003686</v>
          </cell>
          <cell r="D135">
            <v>4301070976</v>
          </cell>
          <cell r="E135">
            <v>4607111034144</v>
          </cell>
          <cell r="F135" t="str">
            <v>Пельмени «Бульмени с говядиной и свининой» 0,9 Сфера ТМ «Горячая штучка»</v>
          </cell>
          <cell r="G135">
            <v>180</v>
          </cell>
        </row>
        <row r="136">
          <cell r="A136" t="str">
            <v>Пельмени Бульмени с говядиной и свининой Бигбули 0,43 Сфера Горячая штучка</v>
          </cell>
          <cell r="B136" t="str">
            <v>SU002626</v>
          </cell>
          <cell r="C136" t="str">
            <v>P003685</v>
          </cell>
          <cell r="D136">
            <v>4301070975</v>
          </cell>
          <cell r="E136">
            <v>4607111033970</v>
          </cell>
          <cell r="F136" t="str">
            <v>Пельмени «Бульмени с говядиной и свининой» 0,43 Сфера ТМ «Горячая штучка»</v>
          </cell>
          <cell r="G136">
            <v>180</v>
          </cell>
        </row>
        <row r="137">
          <cell r="A137" t="str">
            <v>Пельмени 0,43 кг Горячая штучка Бульмени Сибирские с говядиной и свининой</v>
          </cell>
          <cell r="B137" t="str">
            <v>SU002626</v>
          </cell>
          <cell r="C137" t="str">
            <v>P003685</v>
          </cell>
          <cell r="D137">
            <v>4301070975</v>
          </cell>
          <cell r="E137">
            <v>4607111033970</v>
          </cell>
          <cell r="F137" t="str">
            <v>Пельмени «Бульмени с говядиной и свининой» 0,43 Сфера ТМ «Горячая штучка»</v>
          </cell>
          <cell r="G137">
            <v>180</v>
          </cell>
        </row>
        <row r="138">
          <cell r="A138" t="str">
            <v>Пельмени Бульмени с говядиной и свининой Горячая штучка 0,43 большие замор  ПОКОМ</v>
          </cell>
          <cell r="B138" t="str">
            <v>SU002626</v>
          </cell>
          <cell r="C138" t="str">
            <v>P003685</v>
          </cell>
          <cell r="D138">
            <v>4301070975</v>
          </cell>
          <cell r="E138">
            <v>4607111033970</v>
          </cell>
          <cell r="F138" t="str">
            <v>Пельмени «Бульмени с говядиной и свининой» 0,43 Сфера ТМ «Горячая штучка»</v>
          </cell>
          <cell r="G138">
            <v>180</v>
          </cell>
        </row>
        <row r="139">
          <cell r="A139" t="str">
            <v>Пельмени «Бульмени с говядиной и свининой» 0,43 Сфера ТМ «Горячая штучка»</v>
          </cell>
          <cell r="B139" t="str">
            <v>SU002626</v>
          </cell>
          <cell r="C139" t="str">
            <v>P003685</v>
          </cell>
          <cell r="D139">
            <v>4301070975</v>
          </cell>
          <cell r="E139">
            <v>4607111033970</v>
          </cell>
          <cell r="F139" t="str">
            <v>Пельмени «Бульмени с говядиной и свининой» 0,43 Сфера ТМ «Горячая штучка»</v>
          </cell>
          <cell r="G139">
            <v>180</v>
          </cell>
        </row>
        <row r="140">
          <cell r="A140" t="str">
            <v>Пельмени Бульмени с говядиной и свининой Горячая штучка 0,43  ПОКОМ</v>
          </cell>
          <cell r="B140" t="str">
            <v>SU002626</v>
          </cell>
          <cell r="C140" t="str">
            <v>P003685</v>
          </cell>
          <cell r="D140">
            <v>4301070975</v>
          </cell>
          <cell r="E140">
            <v>4607111033970</v>
          </cell>
          <cell r="F140" t="str">
            <v>Пельмени «Бульмени с говядиной и свининой» 0,43 Сфера ТМ «Горячая штучка»</v>
          </cell>
          <cell r="G140">
            <v>180</v>
          </cell>
        </row>
        <row r="141">
          <cell r="A141" t="str">
            <v>Пельмени Бульмени с говядиной и свининой 5кг Наваристые Горячая штучка ВЕС  ПОКОМ</v>
          </cell>
          <cell r="B141" t="str">
            <v>SU002595</v>
          </cell>
          <cell r="C141" t="str">
            <v>P003697</v>
          </cell>
          <cell r="D141">
            <v>4301070981</v>
          </cell>
          <cell r="E141">
            <v>4607111036728</v>
          </cell>
          <cell r="F141" t="str">
            <v>Пельмени «Бульмени с говядиной и свининой Наваристые» Весовые Сфера ТМ «Горячая штучка» 5 кг</v>
          </cell>
          <cell r="G141">
            <v>180</v>
          </cell>
        </row>
        <row r="142">
          <cell r="A142" t="str">
            <v>Пельмени Бульмени с говядиной и свининой Наваристые Горячая штучка ВЕС  ПОКОМ</v>
          </cell>
          <cell r="B142" t="str">
            <v>SU002595</v>
          </cell>
          <cell r="C142" t="str">
            <v>P003697</v>
          </cell>
          <cell r="D142">
            <v>4301070981</v>
          </cell>
          <cell r="E142">
            <v>4607111036728</v>
          </cell>
          <cell r="F142" t="str">
            <v>Пельмени «Бульмени с говядиной и свининой Наваристые» Весовые Сфера ТМ «Горячая штучка» 5 кг</v>
          </cell>
          <cell r="G142">
            <v>180</v>
          </cell>
        </row>
        <row r="143">
          <cell r="A143" t="str">
            <v>Пельмени ПГП Быстромени вес МГ</v>
          </cell>
          <cell r="B143" t="str">
            <v>SU002891</v>
          </cell>
          <cell r="C143" t="str">
            <v>P003301</v>
          </cell>
          <cell r="D143">
            <v>4301071010</v>
          </cell>
          <cell r="E143">
            <v>4607111037701</v>
          </cell>
          <cell r="F143" t="str">
            <v>Пельмени "Быстромени" Весовой ТМ "No Name" 5</v>
          </cell>
          <cell r="G143">
            <v>180</v>
          </cell>
        </row>
        <row r="144">
          <cell r="A144" t="str">
            <v>Пельмени «Быстромени» Весовой ТМ «No Name» 5</v>
          </cell>
          <cell r="B144" t="str">
            <v>SU002891</v>
          </cell>
          <cell r="C144" t="str">
            <v>P003301</v>
          </cell>
          <cell r="D144">
            <v>4301071010</v>
          </cell>
          <cell r="E144">
            <v>4607111037701</v>
          </cell>
          <cell r="F144" t="str">
            <v>Пельмени "Быстромени" Весовой ТМ "No Name" 5</v>
          </cell>
          <cell r="G144">
            <v>180</v>
          </cell>
        </row>
        <row r="145">
          <cell r="A145" t="str">
            <v>Пельмени Быстромени сфера, ВЕС  ПОКОМ</v>
          </cell>
          <cell r="B145" t="str">
            <v>SU002891</v>
          </cell>
          <cell r="C145" t="str">
            <v>P003301</v>
          </cell>
          <cell r="D145">
            <v>4301071010</v>
          </cell>
          <cell r="E145">
            <v>4607111037701</v>
          </cell>
          <cell r="F145" t="str">
            <v>Пельмени "Быстромени" Весовой ТМ "No Name" 5</v>
          </cell>
          <cell r="G145">
            <v>180</v>
          </cell>
        </row>
        <row r="146">
          <cell r="A146" t="str">
            <v>Пельмени Левантские Особая без свинины 0,8 Сфера Особый рецепт  Поком</v>
          </cell>
          <cell r="B146" t="str">
            <v>SU002408</v>
          </cell>
          <cell r="C146" t="str">
            <v>P002686</v>
          </cell>
          <cell r="D146">
            <v>4301070870</v>
          </cell>
          <cell r="E146">
            <v>4607111036711</v>
          </cell>
          <cell r="F146" t="str">
            <v>Пельмени Левантские Особая без свинины 0,8 Сфера Особый рецепт</v>
          </cell>
          <cell r="G146">
            <v>90</v>
          </cell>
        </row>
        <row r="147">
          <cell r="A147" t="str">
            <v>Пельмени Левантские ТМ Особый рецепт 0,8 кг  ПОКОМ</v>
          </cell>
          <cell r="B147" t="str">
            <v>SU002408</v>
          </cell>
          <cell r="C147" t="str">
            <v>P002686</v>
          </cell>
          <cell r="D147">
            <v>4301070870</v>
          </cell>
          <cell r="E147">
            <v>4607111036711</v>
          </cell>
          <cell r="F147" t="str">
            <v>Пельмени Левантские Особая без свинины 0,8 Сфера Особый рецепт</v>
          </cell>
          <cell r="G147">
            <v>90</v>
          </cell>
        </row>
        <row r="148">
          <cell r="A148" t="str">
            <v>Пельмени Мясорубские Стародворье ЗПФ 0,7 Равиоли Стародворье</v>
          </cell>
          <cell r="B148" t="str">
            <v>SU002920</v>
          </cell>
          <cell r="C148" t="str">
            <v>P003355</v>
          </cell>
          <cell r="D148">
            <v>4301070948</v>
          </cell>
          <cell r="E148">
            <v>4607111037022</v>
          </cell>
          <cell r="F148" t="str">
            <v>Пельмени Мясорубские Стародворье ЗПФ 0,7 Равиоли Стародворье</v>
          </cell>
          <cell r="G148">
            <v>180</v>
          </cell>
        </row>
        <row r="149">
          <cell r="A149" t="str">
            <v>Пельмени Мясорубские ТМ Стародворье фоу-пак равиоли 0,7 кг.  Поком</v>
          </cell>
          <cell r="B149" t="str">
            <v>SU002920</v>
          </cell>
          <cell r="C149" t="str">
            <v>P003355</v>
          </cell>
          <cell r="D149">
            <v>4301070948</v>
          </cell>
          <cell r="E149">
            <v>4607111037022</v>
          </cell>
          <cell r="F149" t="str">
            <v>Пельмени Мясорубские Стародворье ЗПФ 0,7 Равиоли Стародворье</v>
          </cell>
          <cell r="G149">
            <v>180</v>
          </cell>
        </row>
        <row r="150">
          <cell r="A150" t="str">
            <v>Пельмени Мясорубские ТМ Стародворье фоупак равиоли 0,7 кг  ПОКОМ</v>
          </cell>
          <cell r="B150" t="str">
            <v>SU002920</v>
          </cell>
          <cell r="C150" t="str">
            <v>P003355</v>
          </cell>
          <cell r="D150">
            <v>4301070948</v>
          </cell>
          <cell r="E150">
            <v>4607111037022</v>
          </cell>
          <cell r="F150" t="str">
            <v>Пельмени Мясорубские Стародворье ЗПФ 0,7 Равиоли Стародворье</v>
          </cell>
          <cell r="G150">
            <v>180</v>
          </cell>
        </row>
        <row r="151">
          <cell r="A151" t="str">
            <v>Пельмени Отборные из свинины и говядины Медвежье ушко 0,9 Псевдозащип Стародворье</v>
          </cell>
          <cell r="B151" t="str">
            <v>SU002066</v>
          </cell>
          <cell r="C151" t="str">
            <v>P003004</v>
          </cell>
          <cell r="D151">
            <v>4301070920</v>
          </cell>
          <cell r="E151">
            <v>4607111035929</v>
          </cell>
          <cell r="F151" t="str">
            <v>Пельмени Отборные из свинины и говядины Медвежье ушко 0,9 Псевдозащип Стародворье</v>
          </cell>
          <cell r="G151">
            <v>180</v>
          </cell>
        </row>
        <row r="152">
          <cell r="A152" t="str">
            <v>Пельмени Отборные из свинины и говядины 0,9 кг ТМ Стародворье ТС Медвежье ушко  ПОКОМ</v>
          </cell>
          <cell r="B152" t="str">
            <v>SU002066</v>
          </cell>
          <cell r="C152" t="str">
            <v>P003004</v>
          </cell>
          <cell r="D152">
            <v>4301070920</v>
          </cell>
          <cell r="E152">
            <v>4607111035929</v>
          </cell>
          <cell r="F152" t="str">
            <v>Пельмени Отборные из свинины и говядины Медвежье ушко 0,9 Псевдозащип Стародворье</v>
          </cell>
          <cell r="G152">
            <v>180</v>
          </cell>
        </row>
        <row r="153">
          <cell r="A153" t="str">
            <v>Пельмени Отборные с говядиной 0,9 кг НОВА ТМ Стародворье ТС Медвежье ушко  ПОКОМ</v>
          </cell>
          <cell r="B153" t="str">
            <v>SU002068</v>
          </cell>
          <cell r="C153" t="str">
            <v>P003005</v>
          </cell>
          <cell r="D153">
            <v>4301070921</v>
          </cell>
          <cell r="E153">
            <v>4607111035905</v>
          </cell>
          <cell r="F153" t="str">
            <v>Пельмени Отборные из говядины Медвежье ушко 0,9 Псевдозащип Стародворье</v>
          </cell>
          <cell r="G153">
            <v>180</v>
          </cell>
        </row>
        <row r="154">
          <cell r="A154" t="str">
            <v>Пельмени Отборные из говядины Медвежье ушко 0,9 Псевдозащип Стародворье</v>
          </cell>
          <cell r="B154" t="str">
            <v>SU002068</v>
          </cell>
          <cell r="C154" t="str">
            <v>P003005</v>
          </cell>
          <cell r="D154">
            <v>4301070921</v>
          </cell>
          <cell r="E154">
            <v>4607111035905</v>
          </cell>
          <cell r="F154" t="str">
            <v>Пельмени Отборные из говядины Медвежье ушко 0,9 Псевдозащип Стародворье</v>
          </cell>
          <cell r="G154">
            <v>180</v>
          </cell>
        </row>
        <row r="155">
          <cell r="A155" t="str">
            <v>Пельмени Отборные из свинины и говядины Медвежье ушко 0,43 Псевдозащип Стародворье</v>
          </cell>
          <cell r="B155" t="str">
            <v>SU002069</v>
          </cell>
          <cell r="C155" t="str">
            <v>P003001</v>
          </cell>
          <cell r="D155">
            <v>4301070917</v>
          </cell>
          <cell r="E155">
            <v>4607111035912</v>
          </cell>
          <cell r="F155" t="str">
            <v>Пельмени Отборные из свинины и говядины Медвежье ушко 0,43 Псевдозащип Стародворье</v>
          </cell>
          <cell r="G155">
            <v>180</v>
          </cell>
        </row>
        <row r="156">
          <cell r="A156" t="str">
            <v>Пельмени отборные  с говядиной и свининой 0,43кг  Поком</v>
          </cell>
          <cell r="B156" t="str">
            <v>SU002069</v>
          </cell>
          <cell r="C156" t="str">
            <v>P003001</v>
          </cell>
          <cell r="D156">
            <v>4301070917</v>
          </cell>
          <cell r="E156">
            <v>4607111035912</v>
          </cell>
          <cell r="F156" t="str">
            <v>Пельмени Отборные из свинины и говядины Медвежье ушко 0,43 Псевдозащип Стародворье</v>
          </cell>
          <cell r="G156">
            <v>180</v>
          </cell>
        </row>
        <row r="157">
          <cell r="A157" t="str">
            <v>Пельмени отборные  с говядиной и свининой 0,43кг ушко  Поком</v>
          </cell>
          <cell r="B157" t="str">
            <v>SU002069</v>
          </cell>
          <cell r="C157" t="str">
            <v>P003001</v>
          </cell>
          <cell r="D157">
            <v>4301070917</v>
          </cell>
          <cell r="E157">
            <v>4607111035912</v>
          </cell>
          <cell r="F157" t="str">
            <v>Пельмени Отборные из свинины и говядины Медвежье ушко 0,43 Псевдозащип Стародворье</v>
          </cell>
          <cell r="G157">
            <v>180</v>
          </cell>
        </row>
        <row r="158">
          <cell r="A158" t="str">
            <v>Пельмени Отборные с говядиной и свининой 0,43 кг ТМ Стародворье ТС Медвежье ушко</v>
          </cell>
          <cell r="B158" t="str">
            <v>SU002069</v>
          </cell>
          <cell r="C158" t="str">
            <v>P003001</v>
          </cell>
          <cell r="D158">
            <v>4301070917</v>
          </cell>
          <cell r="E158">
            <v>4607111035912</v>
          </cell>
          <cell r="F158" t="str">
            <v>Пельмени Отборные из свинины и говядины Медвежье ушко 0,43 Псевдозащип Стародворье</v>
          </cell>
          <cell r="G158">
            <v>180</v>
          </cell>
        </row>
        <row r="159">
          <cell r="A159" t="str">
            <v>Пельмени С говядиной и свининой, ВЕС, сфера пуговки Мясная Галерея  ПОКОМ</v>
          </cell>
          <cell r="B159" t="str">
            <v>SU000197</v>
          </cell>
          <cell r="C159" t="str">
            <v>P004077</v>
          </cell>
          <cell r="D159">
            <v>4301071028</v>
          </cell>
          <cell r="E159">
            <v>4607111036216</v>
          </cell>
          <cell r="F159" t="str">
            <v>Пельмени Пуговки с говядиной и свининой No Name Весовые Сфера No Name 5 кг</v>
          </cell>
          <cell r="G159">
            <v>180</v>
          </cell>
        </row>
        <row r="160">
          <cell r="A160" t="str">
            <v>Пельмени С говядиной и свининой, ВЕС, ТМ Славница сфера пуговки  ПОКОМ</v>
          </cell>
          <cell r="B160" t="str">
            <v>SU000197</v>
          </cell>
          <cell r="C160" t="str">
            <v>P004077</v>
          </cell>
          <cell r="D160">
            <v>4301071028</v>
          </cell>
          <cell r="E160">
            <v>4607111036216</v>
          </cell>
          <cell r="F160" t="str">
            <v>Пельмени Пуговки с говядиной и свининой No Name Весовые Сфера No Name 5 кг</v>
          </cell>
          <cell r="G160">
            <v>180</v>
          </cell>
        </row>
        <row r="161">
          <cell r="A161" t="str">
            <v>Пельмени Со свининой и говядиной Любимая ложка 1,0 Равиоли Особый рецепт</v>
          </cell>
          <cell r="B161" t="str">
            <v>SU002268</v>
          </cell>
          <cell r="C161" t="str">
            <v>P003642</v>
          </cell>
          <cell r="D161">
            <v>4301070965</v>
          </cell>
          <cell r="E161">
            <v>4607111035899</v>
          </cell>
          <cell r="F161" t="str">
            <v>Пельмени Со свининой и говядиной Любимая ложка 1,0 Равиоли Особый рецепт</v>
          </cell>
          <cell r="G161">
            <v>180</v>
          </cell>
        </row>
        <row r="162">
          <cell r="A162" t="str">
            <v>Пельмени Со свининой и говядиной ТМ Особый рецепт Любимая ложка 1,0 кг  ПОКОМ</v>
          </cell>
          <cell r="B162" t="str">
            <v>SU002268</v>
          </cell>
          <cell r="C162" t="str">
            <v>P003642</v>
          </cell>
          <cell r="D162">
            <v>4301070965</v>
          </cell>
          <cell r="E162">
            <v>4607111035899</v>
          </cell>
          <cell r="F162" t="str">
            <v>Пельмени Со свининой и говядиной Любимая ложка 1,0 Равиоли Особый рецепт</v>
          </cell>
          <cell r="G162">
            <v>180</v>
          </cell>
        </row>
        <row r="163">
          <cell r="A163" t="str">
            <v>Пельмени Сочные Сочные 0,9 Сфера Стародворье</v>
          </cell>
          <cell r="B163" t="str">
            <v>SU001776</v>
          </cell>
          <cell r="C163" t="str">
            <v>P002719</v>
          </cell>
          <cell r="D163">
            <v>4301070873</v>
          </cell>
          <cell r="E163">
            <v>4607111035080</v>
          </cell>
          <cell r="F163" t="str">
            <v>Пельмени Сочные Сочные 0,9 Сфера Стародворье</v>
          </cell>
          <cell r="G163">
            <v>180</v>
          </cell>
        </row>
        <row r="164">
          <cell r="A164" t="str">
            <v>Пельмени Сочные сфера 0,9 кг ТМ Стародворье ПОКОМ</v>
          </cell>
          <cell r="B164" t="str">
            <v>SU001776</v>
          </cell>
          <cell r="C164" t="str">
            <v>P002719</v>
          </cell>
          <cell r="D164">
            <v>4301070873</v>
          </cell>
          <cell r="E164">
            <v>4607111035080</v>
          </cell>
          <cell r="F164" t="str">
            <v>Пельмени Сочные Сочные 0,9 Сфера Стародворье</v>
          </cell>
          <cell r="G164">
            <v>180</v>
          </cell>
        </row>
        <row r="165">
          <cell r="A165" t="str">
            <v>Фрай-пицца с ветчиной и грибами 3,0 кг. ВЕС.  ПОКОМ</v>
          </cell>
          <cell r="B165" t="str">
            <v>SU003021</v>
          </cell>
          <cell r="C165" t="str">
            <v>P003489</v>
          </cell>
          <cell r="D165">
            <v>4301135193</v>
          </cell>
          <cell r="E165">
            <v>4640242180403</v>
          </cell>
          <cell r="F165" t="str">
            <v>Снеки «Фрай-пицца с ветчиной и грибами» Весовые ТМ «Зареченские» 3 кг</v>
          </cell>
          <cell r="G165">
            <v>180</v>
          </cell>
        </row>
        <row r="166">
          <cell r="A166" t="str">
            <v>Фрайпицца с ветчиной и грибами ТМ Зареченские ТС Зареченские продукты. ВЕС ПОКОМ</v>
          </cell>
          <cell r="B166" t="str">
            <v>SU003021</v>
          </cell>
          <cell r="C166" t="str">
            <v>P003489</v>
          </cell>
          <cell r="D166">
            <v>4301135193</v>
          </cell>
          <cell r="E166">
            <v>4640242180403</v>
          </cell>
          <cell r="F166" t="str">
            <v>Снеки «Фрай-пицца с ветчиной и грибами» Весовые ТМ «Зареченские» 3 кг</v>
          </cell>
          <cell r="G166">
            <v>180</v>
          </cell>
        </row>
        <row r="167">
          <cell r="A167" t="str">
            <v>Фрай-пицца с ветчиной и грибами ТМ Зареченские ТС Зареченские продукты.  Поком</v>
          </cell>
          <cell r="B167" t="str">
            <v>SU003021</v>
          </cell>
          <cell r="C167" t="str">
            <v>P003489</v>
          </cell>
          <cell r="D167">
            <v>4301135193</v>
          </cell>
          <cell r="E167">
            <v>4640242180403</v>
          </cell>
          <cell r="F167" t="str">
            <v>Снеки «Фрай-пицца с ветчиной и грибами» Весовые ТМ «Зареченские» 3 кг</v>
          </cell>
          <cell r="G167">
            <v>180</v>
          </cell>
        </row>
        <row r="168">
          <cell r="A168" t="str">
            <v>Фрай-пицца с ветчиной и грибами 3,0 кг ТМ Зареченские ТС Зареченские продукты. ВЕС ПОКОМ</v>
          </cell>
          <cell r="B168" t="str">
            <v>SU003021</v>
          </cell>
          <cell r="C168" t="str">
            <v>P003489</v>
          </cell>
          <cell r="D168">
            <v>4301135193</v>
          </cell>
          <cell r="E168">
            <v>4640242180403</v>
          </cell>
          <cell r="F168" t="str">
            <v>Снеки «Фрай-пицца с ветчиной и грибами» Весовые ТМ «Зареченские» 3 кг</v>
          </cell>
          <cell r="G168">
            <v>180</v>
          </cell>
        </row>
        <row r="169">
          <cell r="A169" t="str">
            <v>Фрайпицца с ветчиной и грибами 3,0 кг. ВЕС.  ПОКОМ</v>
          </cell>
          <cell r="B169" t="str">
            <v>SU003021</v>
          </cell>
          <cell r="C169" t="str">
            <v>P003489</v>
          </cell>
          <cell r="D169">
            <v>4301135193</v>
          </cell>
          <cell r="E169">
            <v>4640242180403</v>
          </cell>
          <cell r="F169" t="str">
            <v>Снеки «Фрай-пицца с ветчиной и грибами» Весовые ТМ «Зареченские» 3 кг</v>
          </cell>
          <cell r="G169">
            <v>180</v>
          </cell>
        </row>
        <row r="170">
          <cell r="A170" t="str">
            <v>Хинкали Классические ТМ Зареченские ВЕС ПОКОМ</v>
          </cell>
          <cell r="B170" t="str">
            <v>SU002314</v>
          </cell>
          <cell r="C170" t="str">
            <v>P003452</v>
          </cell>
          <cell r="D170">
            <v>4301070956</v>
          </cell>
          <cell r="E170">
            <v>4640242180250</v>
          </cell>
          <cell r="F170" t="str">
            <v>Пельмени «Хинкали Классические» Весовые Хинкали ТМ «Зареченские» 5 кг</v>
          </cell>
          <cell r="G170">
            <v>180</v>
          </cell>
        </row>
        <row r="171">
          <cell r="A171" t="str">
            <v>Пельмени Классические No name Весовые Хинкали No name 5 кг</v>
          </cell>
          <cell r="B171" t="str">
            <v>SU002314</v>
          </cell>
          <cell r="C171" t="str">
            <v>P002579</v>
          </cell>
          <cell r="D171">
            <v>4301070858</v>
          </cell>
          <cell r="E171">
            <v>4607111036193</v>
          </cell>
          <cell r="F171" t="str">
            <v>Пельмени Классические No name Весовые Хинкали No name 5 кг</v>
          </cell>
          <cell r="G171" t="e">
            <v>#N/A</v>
          </cell>
        </row>
        <row r="172">
          <cell r="A172" t="str">
            <v>Хинкали Классические хинкали ВЕС,  ПОКОМ</v>
          </cell>
          <cell r="B172" t="str">
            <v>SU002314</v>
          </cell>
          <cell r="C172" t="str">
            <v>P003452</v>
          </cell>
          <cell r="D172">
            <v>4301070956</v>
          </cell>
          <cell r="E172">
            <v>4640242180250</v>
          </cell>
          <cell r="F172" t="str">
            <v>Пельмени «Хинкали Классические» Весовые Хинкали ТМ «Зареченские» 5 кг</v>
          </cell>
          <cell r="G172">
            <v>180</v>
          </cell>
        </row>
        <row r="173">
          <cell r="A173" t="str">
            <v>Хотстеры ТМ Горячая штучка ТС Хотстеры 0,25 кг зам  ПОКОМ</v>
          </cell>
          <cell r="B173" t="str">
            <v>SU002565</v>
          </cell>
          <cell r="C173" t="str">
            <v>P002877</v>
          </cell>
          <cell r="D173">
            <v>4301135112</v>
          </cell>
          <cell r="E173">
            <v>4607111034199</v>
          </cell>
          <cell r="F173" t="str">
            <v>Хотстеры Хотстеры Фикс.вес 0,25 Лоток Горячая штучка</v>
          </cell>
          <cell r="G173">
            <v>180</v>
          </cell>
        </row>
        <row r="174">
          <cell r="A174" t="str">
            <v>Хрустящие крылышки. Изделия кулинарные кусковые в панировке куриные жареные первый сорт.</v>
          </cell>
          <cell r="B174" t="str">
            <v>SU002975</v>
          </cell>
          <cell r="C174" t="str">
            <v>P003432</v>
          </cell>
          <cell r="D174">
            <v>4301131018</v>
          </cell>
          <cell r="E174">
            <v>4607111037930</v>
          </cell>
          <cell r="F174" t="str">
            <v>Крылья «Хрустящие крылышки» Весовой ТМ «No Name»</v>
          </cell>
          <cell r="G174" t="e">
            <v>#N/A</v>
          </cell>
        </row>
        <row r="175">
          <cell r="A175" t="str">
            <v>Хрустящие крылышки ТМ Горячая штучка вес 3,5 кг Хорека МГ</v>
          </cell>
          <cell r="B175" t="str">
            <v>SU002975</v>
          </cell>
          <cell r="C175" t="str">
            <v>P003432</v>
          </cell>
          <cell r="D175">
            <v>4301131018</v>
          </cell>
          <cell r="E175">
            <v>4607111037930</v>
          </cell>
          <cell r="F175" t="str">
            <v>Крылья «Хрустящие крылышки» Весовой ТМ «No Name»</v>
          </cell>
          <cell r="G175" t="e">
            <v>#N/A</v>
          </cell>
        </row>
        <row r="176">
          <cell r="A176" t="str">
            <v>Хрустящие крылышки. В панировке куриные жареные.ВЕС  ПОКОМ</v>
          </cell>
          <cell r="B176" t="str">
            <v>SU003024</v>
          </cell>
          <cell r="C176" t="str">
            <v>P003488</v>
          </cell>
          <cell r="D176">
            <v>4301131019</v>
          </cell>
          <cell r="E176">
            <v>4640242180427</v>
          </cell>
          <cell r="F176" t="str">
            <v>Крылья «Хрустящие крылышки» Весовой ТМ «Зареченские» 1,8 кг</v>
          </cell>
          <cell r="G176">
            <v>180</v>
          </cell>
        </row>
        <row r="177">
          <cell r="A177" t="str">
            <v>Чебупай сочное яблоко ТМ Горячая штучка 0,2 кг зам.  ПОКОМ</v>
          </cell>
          <cell r="B177" t="str">
            <v>SU002492</v>
          </cell>
          <cell r="C177" t="str">
            <v>P003183</v>
          </cell>
          <cell r="D177">
            <v>4301190014</v>
          </cell>
          <cell r="E177">
            <v>4607111037053</v>
          </cell>
          <cell r="F177" t="str">
            <v>Чебупай сочное яблоко Чебупай Фикс.вес 0,2 Лоток Горячая штучка</v>
          </cell>
          <cell r="G177">
            <v>365</v>
          </cell>
        </row>
        <row r="178">
          <cell r="A178" t="str">
            <v>Чебупай сочное яблоко ТМ Горячая штучка ТС Чебупай ф/в 0,2 кг МГ</v>
          </cell>
          <cell r="B178" t="str">
            <v>SU002492</v>
          </cell>
          <cell r="C178" t="str">
            <v>P003183</v>
          </cell>
          <cell r="D178">
            <v>4301190014</v>
          </cell>
          <cell r="E178">
            <v>4607111037053</v>
          </cell>
          <cell r="F178" t="str">
            <v>Чебупай сочное яблоко Чебупай Фикс.вес 0,2 Лоток Горячая штучка</v>
          </cell>
          <cell r="G178">
            <v>365</v>
          </cell>
        </row>
        <row r="179">
          <cell r="A179" t="str">
            <v>Чебупай сочное яблоко ТМ Горячая штучка ТС Чебупай 0,2 кг УВС.  зам  ПОКОМ</v>
          </cell>
          <cell r="B179" t="str">
            <v>SU002492</v>
          </cell>
          <cell r="C179" t="str">
            <v>P003183</v>
          </cell>
          <cell r="D179">
            <v>4301190014</v>
          </cell>
          <cell r="E179">
            <v>4607111037053</v>
          </cell>
          <cell r="F179" t="str">
            <v>Чебупай сочное яблоко Чебупай Фикс.вес 0,2 Лоток Горячая штучка</v>
          </cell>
          <cell r="G179">
            <v>365</v>
          </cell>
        </row>
        <row r="180">
          <cell r="A180" t="str">
            <v>Чебупай спелая вишня ТМ Горячая штучка 0,2 кг зам.  ПОКОМ</v>
          </cell>
          <cell r="B180" t="str">
            <v>SU002915</v>
          </cell>
          <cell r="C180" t="str">
            <v>P003341</v>
          </cell>
          <cell r="D180">
            <v>4301190023</v>
          </cell>
          <cell r="E180">
            <v>4607111037060</v>
          </cell>
          <cell r="F180" t="str">
            <v>«Чебупай спелая вишня» Фикс.вес 0,2 Лоток ТМ «Горячая штучка»</v>
          </cell>
          <cell r="G180">
            <v>365</v>
          </cell>
        </row>
        <row r="181">
          <cell r="A181" t="str">
            <v>Чебупай спелая вишня ТМ Горячая штучка ТС Чебупай ф/в 0,2 кг МГ</v>
          </cell>
          <cell r="B181" t="str">
            <v>SU002915</v>
          </cell>
          <cell r="C181" t="str">
            <v>P003341</v>
          </cell>
          <cell r="D181">
            <v>4301190023</v>
          </cell>
          <cell r="E181">
            <v>4607111037060</v>
          </cell>
          <cell r="F181" t="str">
            <v>«Чебупай спелая вишня» Фикс.вес 0,2 Лоток ТМ «Горячая штучка»</v>
          </cell>
          <cell r="G181">
            <v>365</v>
          </cell>
        </row>
        <row r="182">
          <cell r="A182" t="str">
            <v>Чебупай спелая вишня ТМ Горячая штучка ТС Чебупай 0,2 кг УВС. зам  ПОКОМ</v>
          </cell>
          <cell r="B182" t="str">
            <v>SU002915</v>
          </cell>
          <cell r="C182" t="str">
            <v>P003341</v>
          </cell>
          <cell r="D182">
            <v>4301190023</v>
          </cell>
          <cell r="E182">
            <v>4607111037060</v>
          </cell>
          <cell r="F182" t="str">
            <v>«Чебупай спелая вишня» Фикс.вес 0,2 Лоток ТМ «Горячая штучка»</v>
          </cell>
          <cell r="G182">
            <v>365</v>
          </cell>
        </row>
        <row r="183">
          <cell r="A183" t="str">
            <v>Чебупели Курочка гриль Базовый ассортимент Фикс.вес 0,3 Пакет Горячая штучка  Поком</v>
          </cell>
          <cell r="B183" t="str">
            <v>SU002293</v>
          </cell>
          <cell r="C183" t="str">
            <v>P002566</v>
          </cell>
          <cell r="D183">
            <v>4301135053</v>
          </cell>
          <cell r="E183">
            <v>4607111036407</v>
          </cell>
          <cell r="F183" t="str">
            <v>Чебупели Курочка гриль Базовый ассортимент Фикс.вес 0,3 Пакет Горячая штучка</v>
          </cell>
          <cell r="G183">
            <v>180</v>
          </cell>
        </row>
        <row r="184">
          <cell r="A184" t="str">
            <v>Чебупели Курочка гриль ТМ Горячая штучка, 0,3 кг зам  ПОКОМ</v>
          </cell>
          <cell r="B184" t="str">
            <v>SU002293</v>
          </cell>
          <cell r="C184" t="str">
            <v>P002566</v>
          </cell>
          <cell r="D184">
            <v>4301135053</v>
          </cell>
          <cell r="E184">
            <v>4607111036407</v>
          </cell>
          <cell r="F184" t="str">
            <v>Чебупели Курочка гриль Базовый ассортимент Фикс.вес 0,3 Пакет Горячая штучка</v>
          </cell>
          <cell r="G184">
            <v>180</v>
          </cell>
        </row>
        <row r="185">
          <cell r="A185" t="str">
            <v>Чебупицца курочка по-итальянски Горячая штучка 0,25 кг зам  ПОКОМ</v>
          </cell>
          <cell r="B185" t="str">
            <v>SU002562</v>
          </cell>
          <cell r="C185" t="str">
            <v>P003286</v>
          </cell>
          <cell r="D185">
            <v>4301135162</v>
          </cell>
          <cell r="E185">
            <v>4607111034014</v>
          </cell>
          <cell r="F185" t="str">
            <v>Чебупицца курочка По-итальянски Чебупицца Фикс.вес 0,25 Лоток Горячая штучка</v>
          </cell>
          <cell r="G185">
            <v>180</v>
          </cell>
        </row>
        <row r="186">
          <cell r="A186" t="str">
            <v>«Чебупицца курочка По-итальянски» Фикс.вес 0,25 Лоток ТМ «Горячая штучка»</v>
          </cell>
          <cell r="B186" t="str">
            <v>SU002562</v>
          </cell>
          <cell r="C186" t="str">
            <v>P003286</v>
          </cell>
          <cell r="D186">
            <v>4301135162</v>
          </cell>
          <cell r="E186">
            <v>4607111034014</v>
          </cell>
          <cell r="F186" t="str">
            <v>Чебупицца курочка По-итальянски Чебупицца Фикс.вес 0,25 Лоток Горячая штучка</v>
          </cell>
          <cell r="G186">
            <v>180</v>
          </cell>
        </row>
        <row r="187">
          <cell r="A187" t="str">
            <v>Чебупицца 0,25 кг Горячая штучка курочка по-итальянски Тандер</v>
          </cell>
          <cell r="B187" t="str">
            <v>SU002562</v>
          </cell>
          <cell r="C187" t="str">
            <v>P003286</v>
          </cell>
          <cell r="D187">
            <v>4301135162</v>
          </cell>
          <cell r="E187">
            <v>4607111034014</v>
          </cell>
          <cell r="F187" t="str">
            <v>"Чебупицца курочка По-итальянски" Фикс.вес 0,25 Лоток ТМ "Горячая штучка"</v>
          </cell>
          <cell r="G187">
            <v>180</v>
          </cell>
        </row>
        <row r="188">
          <cell r="A188" t="str">
            <v>Чебупицца 0,25 кг Горячая штучка Папперони Тандер</v>
          </cell>
          <cell r="B188" t="str">
            <v>SU002561</v>
          </cell>
          <cell r="C188" t="str">
            <v>P002884</v>
          </cell>
          <cell r="D188">
            <v>4301135117</v>
          </cell>
          <cell r="E188">
            <v>4607111033994</v>
          </cell>
          <cell r="F188" t="str">
            <v>Чебупицца Пепперони Чебупицца Фикс.вес 0,25 Лоток Горячая штучка</v>
          </cell>
          <cell r="G188">
            <v>180</v>
          </cell>
        </row>
        <row r="189">
          <cell r="A189" t="str">
            <v>Чебупицца Пепперони Чебупицца Фикс.вес 0,25 Лоток Горячая штучка</v>
          </cell>
          <cell r="B189" t="str">
            <v>SU002561</v>
          </cell>
          <cell r="C189" t="str">
            <v>P002884</v>
          </cell>
          <cell r="D189">
            <v>4301135117</v>
          </cell>
          <cell r="E189">
            <v>4607111033994</v>
          </cell>
          <cell r="F189" t="str">
            <v>Чебупицца Пепперони Чебупицца Фикс.вес 0,25 Лоток Горячая штучка</v>
          </cell>
          <cell r="G189">
            <v>180</v>
          </cell>
        </row>
        <row r="190">
          <cell r="A190" t="str">
            <v>Чебупицца Пепперони ТМ Горячая штучка ТС Чебупицца 0.25кг зам  ПОКОМ</v>
          </cell>
          <cell r="B190" t="str">
            <v>SU002561</v>
          </cell>
          <cell r="C190" t="str">
            <v>P002884</v>
          </cell>
          <cell r="D190">
            <v>4301135117</v>
          </cell>
          <cell r="E190">
            <v>4607111033994</v>
          </cell>
          <cell r="F190" t="str">
            <v>Чебупицца Пепперони Чебупицца Фикс.вес 0,25 Лоток Горячая штучка</v>
          </cell>
          <cell r="G190">
            <v>180</v>
          </cell>
        </row>
        <row r="191">
          <cell r="A191" t="str">
            <v>Чебуреки Мясные вес 2,7  ПОКОМ</v>
          </cell>
          <cell r="B191" t="str">
            <v>SU003012</v>
          </cell>
          <cell r="C191" t="str">
            <v>P003478</v>
          </cell>
          <cell r="D191">
            <v>4301136028</v>
          </cell>
          <cell r="E191">
            <v>4640242180304</v>
          </cell>
          <cell r="F191" t="str">
            <v>Чебуреки «Мясные» Весовые ТМ «Зареченские» 2,7 кг</v>
          </cell>
          <cell r="G191">
            <v>180</v>
          </cell>
        </row>
        <row r="192">
          <cell r="A192" t="str">
            <v>Чебуреки Мясные No name Весовые No name 2,7 кг</v>
          </cell>
          <cell r="B192" t="str">
            <v>SU003012</v>
          </cell>
          <cell r="C192" t="str">
            <v>P003478</v>
          </cell>
          <cell r="D192">
            <v>4301136028</v>
          </cell>
          <cell r="E192">
            <v>4640242180304</v>
          </cell>
          <cell r="F192" t="str">
            <v>Чебуреки «Мясные» Весовые ТМ «Зареченские» 2,7 кг</v>
          </cell>
          <cell r="G192">
            <v>180</v>
          </cell>
        </row>
        <row r="193">
          <cell r="A193" t="str">
            <v>Чебуреки Мясные вес 2,7 кг ТМ Зареченские ТС Зареченские продукты   Поком</v>
          </cell>
          <cell r="B193" t="str">
            <v>SU003012</v>
          </cell>
          <cell r="C193" t="str">
            <v>P003478</v>
          </cell>
          <cell r="D193">
            <v>4301136028</v>
          </cell>
          <cell r="E193">
            <v>4640242180304</v>
          </cell>
          <cell r="F193" t="str">
            <v>Чебуреки «Мясные» Весовые ТМ «Зареченские» 2,7 кг</v>
          </cell>
          <cell r="G193">
            <v>180</v>
          </cell>
        </row>
        <row r="194">
          <cell r="A194" t="str">
            <v>Чебуреки Мясные вес 2,7 кг Кулинарные изделия мясосодержащие рубленые в тесте жарен  ПОКОМ</v>
          </cell>
          <cell r="B194" t="str">
            <v>SU003012</v>
          </cell>
          <cell r="C194" t="str">
            <v>P003478</v>
          </cell>
          <cell r="D194">
            <v>4301136028</v>
          </cell>
          <cell r="E194">
            <v>4640242180304</v>
          </cell>
          <cell r="F194" t="str">
            <v>Чебуреки «Мясные» Весовые ТМ «Зареченские» 2,7 кг</v>
          </cell>
          <cell r="G194">
            <v>180</v>
          </cell>
        </row>
        <row r="195">
          <cell r="A195" t="str">
            <v>Чебуреки Чебуреки Сочные No Name Весовые No name 5 кг дистр</v>
          </cell>
          <cell r="B195" t="str">
            <v>SU003010</v>
          </cell>
          <cell r="C195" t="str">
            <v>P003476</v>
          </cell>
          <cell r="D195">
            <v>4301136026</v>
          </cell>
          <cell r="E195">
            <v>4640242180236</v>
          </cell>
          <cell r="F195" t="str">
            <v>Чебуреки «Сочные» Весовые ТМ «Зареченские» 5 кг</v>
          </cell>
          <cell r="G195">
            <v>180</v>
          </cell>
        </row>
        <row r="196">
          <cell r="A196" t="str">
            <v>Чебуреки сочные ВЕС ТМ Зареченские  ПОКОМ</v>
          </cell>
          <cell r="B196" t="str">
            <v>SU003010</v>
          </cell>
          <cell r="C196" t="str">
            <v>P003476</v>
          </cell>
          <cell r="D196">
            <v>4301136026</v>
          </cell>
          <cell r="E196">
            <v>4640242180236</v>
          </cell>
          <cell r="F196" t="str">
            <v>Чебуреки «Сочные» Весовые ТМ «Зареченские» 5 кг</v>
          </cell>
          <cell r="G196">
            <v>180</v>
          </cell>
        </row>
        <row r="197">
          <cell r="A197" t="str">
            <v>Чебуреки сочные ТМ Зареченские ТС Зареченские продукты.  Поком</v>
          </cell>
          <cell r="B197" t="str">
            <v>SU003010</v>
          </cell>
          <cell r="C197" t="str">
            <v>P003476</v>
          </cell>
          <cell r="D197">
            <v>4301136026</v>
          </cell>
          <cell r="E197">
            <v>4640242180236</v>
          </cell>
          <cell r="F197" t="str">
            <v>Чебуреки «Сочные» Весовые ТМ «Зареченские» 5 кг</v>
          </cell>
          <cell r="G197">
            <v>180</v>
          </cell>
        </row>
        <row r="198">
          <cell r="A198" t="str">
            <v>Чебуреки сочные, ВЕС, куриные жарен. зам  ПОКОМ</v>
          </cell>
          <cell r="B198" t="str">
            <v>SU003010</v>
          </cell>
          <cell r="C198" t="str">
            <v>P003476</v>
          </cell>
          <cell r="D198">
            <v>4301136026</v>
          </cell>
          <cell r="E198">
            <v>4640242180236</v>
          </cell>
          <cell r="F198" t="str">
            <v>Чебуреки «Сочные» Весовые ТМ «Зареченские» 5 кг</v>
          </cell>
          <cell r="G198">
            <v>180</v>
          </cell>
        </row>
        <row r="199">
          <cell r="A199" t="str">
            <v>Мини-сосиски в тесте "Фрайпики" тара1. Кулинарные изделия рубленые в тесте куриные жареные</v>
          </cell>
          <cell r="B199" t="str">
            <v>SU003022</v>
          </cell>
          <cell r="C199" t="str">
            <v>P003487</v>
          </cell>
          <cell r="D199">
            <v>4301135194</v>
          </cell>
          <cell r="E199">
            <v>4640242180380</v>
          </cell>
          <cell r="F199" t="str">
            <v>Снеки «Мини-сосиски в тесте Фрайпики» Весовые ТМ «Зареченские» 1,8 к</v>
          </cell>
          <cell r="G199">
            <v>180</v>
          </cell>
        </row>
        <row r="200">
          <cell r="A200" t="str">
            <v>Мини-сосиски в тесте Фрайпики 1,8кг ВЕС ТМ Зареченские  Поком</v>
          </cell>
          <cell r="B200" t="str">
            <v>SU003022</v>
          </cell>
          <cell r="C200" t="str">
            <v>P003487</v>
          </cell>
          <cell r="D200">
            <v>4301135194</v>
          </cell>
          <cell r="E200">
            <v>4640242180380</v>
          </cell>
          <cell r="F200" t="str">
            <v>Снеки «Мини-сосиски в тесте Фрайпики» Весовые ТМ «Зареченские» 1,8 к</v>
          </cell>
          <cell r="G200">
            <v>180</v>
          </cell>
        </row>
        <row r="201">
          <cell r="A201" t="str">
            <v>Мини-сосиски в тесте "Фрайпики" 1,8кг ВЕС, ТМ Зареченские  ПОКОМ</v>
          </cell>
          <cell r="B201" t="str">
            <v>SU003022</v>
          </cell>
          <cell r="C201" t="str">
            <v>P003487</v>
          </cell>
          <cell r="D201">
            <v>4301135194</v>
          </cell>
          <cell r="E201">
            <v>4640242180380</v>
          </cell>
          <cell r="F201" t="str">
            <v>Снеки «Мини-сосиски в тесте Фрайпики» Весовые ТМ «Зареченские» 1,8 к</v>
          </cell>
          <cell r="G201">
            <v>180</v>
          </cell>
        </row>
        <row r="202">
          <cell r="A202" t="str">
            <v>Мини-сосиски в тесте Фрайпики No name Весовые No name 1,8 кг</v>
          </cell>
          <cell r="B202" t="str">
            <v>SU003022</v>
          </cell>
          <cell r="C202" t="str">
            <v>P003487</v>
          </cell>
          <cell r="D202">
            <v>4301135194</v>
          </cell>
          <cell r="E202">
            <v>4640242180380</v>
          </cell>
          <cell r="F202" t="str">
            <v>Снеки «Мини-сосиски в тесте Фрайпики» Весовые ТМ «Зареченские» 1,8 к</v>
          </cell>
          <cell r="G202">
            <v>180</v>
          </cell>
        </row>
        <row r="203">
          <cell r="A203" t="str">
            <v>Мини-сосиски в тесте "Фрайпики" 1,8кг ВЕС,  ПОКОМ</v>
          </cell>
          <cell r="B203" t="str">
            <v>SU003022</v>
          </cell>
          <cell r="C203" t="str">
            <v>P003487</v>
          </cell>
          <cell r="D203">
            <v>4301135194</v>
          </cell>
          <cell r="E203">
            <v>4640242180380</v>
          </cell>
          <cell r="F203" t="str">
            <v>Снеки «Мини-сосиски в тесте Фрайпики» Весовые ТМ «Зареченские» 1,8 к</v>
          </cell>
          <cell r="G203">
            <v>180</v>
          </cell>
        </row>
        <row r="204">
          <cell r="A204" t="str">
            <v>Пельмени отборные с говядиной 0,43кг Поком</v>
          </cell>
          <cell r="B204" t="str">
            <v>SU002067</v>
          </cell>
          <cell r="C204" t="str">
            <v>P002999</v>
          </cell>
          <cell r="D204">
            <v>4301070915</v>
          </cell>
          <cell r="E204">
            <v>4607111035882</v>
          </cell>
          <cell r="F204" t="str">
            <v>Пельмени Отборные из говядины Медвежье ушко 0,43 Псевдозащип Стародворье</v>
          </cell>
          <cell r="G204">
            <v>180</v>
          </cell>
        </row>
        <row r="205">
          <cell r="A205" t="str">
            <v>Пельмени Отборные с говядиной 0,43 кг ТМ Стародворье ТС Медвежье ушко</v>
          </cell>
          <cell r="B205" t="str">
            <v>SU002067</v>
          </cell>
          <cell r="C205" t="str">
            <v>P002999</v>
          </cell>
          <cell r="D205">
            <v>4301070915</v>
          </cell>
          <cell r="E205">
            <v>4607111035882</v>
          </cell>
          <cell r="F205" t="str">
            <v>Пельмени Отборные из говядины Медвежье ушко 0,43 Псевдозащип Стародворье</v>
          </cell>
          <cell r="G205">
            <v>180</v>
          </cell>
        </row>
        <row r="206">
          <cell r="A206" t="str">
            <v>Пельмени Отборные из говядины Медвежье ушко 0,43 Псевдозащип Стародворье</v>
          </cell>
          <cell r="B206" t="str">
            <v>SU002067</v>
          </cell>
          <cell r="C206" t="str">
            <v>P002999</v>
          </cell>
          <cell r="D206">
            <v>4301070915</v>
          </cell>
          <cell r="E206">
            <v>4607111035882</v>
          </cell>
          <cell r="F206" t="str">
            <v>Пельмени Отборные из говядины Медвежье ушко 0,43 Псевдозащип Стародворье</v>
          </cell>
          <cell r="G206">
            <v>180</v>
          </cell>
        </row>
        <row r="207">
          <cell r="A207" t="str">
            <v>Пельмени Сочные ТМ Стародворье.сфера 0,43 кг ПОКОМ</v>
          </cell>
          <cell r="B207" t="str">
            <v>SU001859</v>
          </cell>
          <cell r="C207" t="str">
            <v>P002720</v>
          </cell>
          <cell r="D207">
            <v>4301070874</v>
          </cell>
          <cell r="E207">
            <v>4607111035332</v>
          </cell>
          <cell r="F207" t="str">
            <v>Пельмени Сочные Сочные 0,43 Сфера Стародворье</v>
          </cell>
          <cell r="G207">
            <v>180</v>
          </cell>
        </row>
        <row r="208">
          <cell r="A208" t="str">
            <v>Пельмени Сочные стародв. сфера 0,43кг  Поком</v>
          </cell>
          <cell r="B208" t="str">
            <v>SU001859</v>
          </cell>
          <cell r="C208" t="str">
            <v>P002720</v>
          </cell>
          <cell r="D208">
            <v>4301070874</v>
          </cell>
          <cell r="E208">
            <v>4607111035332</v>
          </cell>
          <cell r="F208" t="str">
            <v>Пельмени Сочные Сочные 0,43 Сфера Стародворье</v>
          </cell>
          <cell r="G208">
            <v>180</v>
          </cell>
        </row>
        <row r="209">
          <cell r="A209" t="str">
            <v>Пельмени Сочные Сочные 0,43 Сфера Стародворье</v>
          </cell>
          <cell r="B209" t="str">
            <v>SU001859</v>
          </cell>
          <cell r="C209" t="str">
            <v>P002720</v>
          </cell>
          <cell r="D209">
            <v>4301070874</v>
          </cell>
          <cell r="E209">
            <v>4607111035332</v>
          </cell>
          <cell r="F209" t="str">
            <v>Пельмени Сочные Сочные 0,43 Сфера Стародворье</v>
          </cell>
          <cell r="G209">
            <v>180</v>
          </cell>
        </row>
        <row r="210">
          <cell r="A210" t="str">
            <v>Чебуречище горячая штучка 0,14кг Поком</v>
          </cell>
          <cell r="B210" t="str">
            <v>SU002570</v>
          </cell>
          <cell r="C210" t="str">
            <v>P002894</v>
          </cell>
          <cell r="D210">
            <v>4301136014</v>
          </cell>
          <cell r="E210">
            <v>4607111035370</v>
          </cell>
          <cell r="F210" t="str">
            <v>Чебуречище Базовый ассортимент Штучка 0,14 Пленка Горячая штучка</v>
          </cell>
          <cell r="G210">
            <v>180</v>
          </cell>
        </row>
        <row r="211">
          <cell r="A211" t="str">
            <v>Чебуречище ТМ Горячая штучка .0,14 кг зам. ПОКОМ</v>
          </cell>
          <cell r="B211" t="str">
            <v>SU002570</v>
          </cell>
          <cell r="C211" t="str">
            <v>P002894</v>
          </cell>
          <cell r="D211">
            <v>4301136014</v>
          </cell>
          <cell r="E211">
            <v>4607111035370</v>
          </cell>
          <cell r="F211" t="str">
            <v>Чебуречище Базовый ассортимент Штучка 0,14 Пленка Горячая штучка</v>
          </cell>
          <cell r="G211">
            <v>180</v>
          </cell>
        </row>
        <row r="212">
          <cell r="A212" t="str">
            <v>Чебуречище Базовый ассортимент Штучка 0,14 Пленка Горячая штучка</v>
          </cell>
          <cell r="B212" t="str">
            <v>SU002570</v>
          </cell>
          <cell r="C212" t="str">
            <v>P002894</v>
          </cell>
          <cell r="D212">
            <v>4301136014</v>
          </cell>
          <cell r="E212">
            <v>4607111035370</v>
          </cell>
          <cell r="F212" t="str">
            <v>Чебуречище Базовый ассортимент Штучка 0,14 Пленка Горячая штучка</v>
          </cell>
          <cell r="G212">
            <v>180</v>
          </cell>
        </row>
        <row r="213">
          <cell r="A213" t="str">
            <v>Сосиски «Оригинальные» замороженные Фикс.вес 0,33 п/а ТМ «Стародворье»</v>
          </cell>
          <cell r="B213" t="str">
            <v>SU002678</v>
          </cell>
          <cell r="C213" t="str">
            <v>P003054</v>
          </cell>
          <cell r="D213">
            <v>4301051320</v>
          </cell>
          <cell r="E213">
            <v>4680115881334</v>
          </cell>
          <cell r="F213" t="str">
            <v>Сосиски "Оригинальные" замороженные Фикс.вес 0,33 п/а ТМ "Стародворье"</v>
          </cell>
          <cell r="G213">
            <v>365</v>
          </cell>
        </row>
        <row r="214">
          <cell r="A214" t="str">
            <v>Сосиски Оригинальные заморож. ТМ Стародворье в вак 0,33 кг  Поком</v>
          </cell>
          <cell r="B214" t="str">
            <v>SU002678</v>
          </cell>
          <cell r="C214" t="str">
            <v>P003054</v>
          </cell>
          <cell r="D214">
            <v>4301051320</v>
          </cell>
          <cell r="E214">
            <v>4680115881334</v>
          </cell>
          <cell r="F214" t="str">
            <v>Сосиски "Оригинальные" замороженные Фикс.вес 0,33 п/а ТМ "Стародворье"</v>
          </cell>
          <cell r="G214">
            <v>365</v>
          </cell>
        </row>
        <row r="215">
          <cell r="A215" t="str">
            <v>Сосиски Оригинальные ТМ Стародворье  0,33 кг.  ПОКОМ</v>
          </cell>
          <cell r="B215" t="str">
            <v>SU002678</v>
          </cell>
          <cell r="C215" t="str">
            <v>P003054</v>
          </cell>
          <cell r="D215">
            <v>4301051320</v>
          </cell>
          <cell r="E215">
            <v>4680115881334</v>
          </cell>
          <cell r="F215" t="str">
            <v>Сосиски "Оригинальные" замороженные Фикс.вес 0,33 п/а ТМ "Стародворье"</v>
          </cell>
          <cell r="G215">
            <v>365</v>
          </cell>
        </row>
        <row r="216">
          <cell r="A216" t="str">
            <v>Сосиски Сливушки #нежнушки ТМ Вязанка  0,33 кг.  ПОКОМ</v>
          </cell>
          <cell r="B216" t="str">
            <v>SU002677</v>
          </cell>
          <cell r="C216" t="str">
            <v>P003053</v>
          </cell>
          <cell r="D216">
            <v>4301051319</v>
          </cell>
          <cell r="E216">
            <v>4680115881204</v>
          </cell>
          <cell r="F216" t="str">
            <v>Сосиски "Сливушки #нежнушки" замороженные Фикс.вес 0,33 п/а ТМ "Вязанка"</v>
          </cell>
          <cell r="G216">
            <v>365</v>
          </cell>
        </row>
        <row r="217">
          <cell r="A217" t="str">
            <v>Чебуреки с мясом, грибами и картофелем. ВЕС  ПОКОМ</v>
          </cell>
          <cell r="B217" t="str">
            <v>SU003011</v>
          </cell>
          <cell r="C217" t="str">
            <v>P003477</v>
          </cell>
          <cell r="D217">
            <v>4301136027</v>
          </cell>
          <cell r="E217">
            <v>4640242180298</v>
          </cell>
          <cell r="F217" t="str">
            <v>Чебуреки «с мясом, грибами и картофелем» Весовые ТМ «Зареченские» 2,7 кг</v>
          </cell>
          <cell r="G217">
            <v>180</v>
          </cell>
        </row>
        <row r="218">
          <cell r="A218" t="str">
            <v>Круггетсы сочные Хорека Весовые Пакет 3 кг Горячая штучка  Поком</v>
          </cell>
          <cell r="B218" t="str">
            <v>SU001949</v>
          </cell>
          <cell r="C218" t="str">
            <v>P001980</v>
          </cell>
          <cell r="D218">
            <v>4301130003</v>
          </cell>
          <cell r="E218">
            <v>4607111034687</v>
          </cell>
          <cell r="F218" t="str">
            <v>Круггетсы сочные Хорека Весовые Пакет 3 кг Горячая штучка</v>
          </cell>
          <cell r="G218">
            <v>180</v>
          </cell>
        </row>
        <row r="219">
          <cell r="A219" t="str">
            <v>Круггетсы сочные ТМ Горячая штучка ТС Круггетсы  ВЕС(3 кг)  ПОКОМ</v>
          </cell>
          <cell r="B219" t="str">
            <v>SU001949</v>
          </cell>
          <cell r="C219" t="str">
            <v>P001980</v>
          </cell>
          <cell r="D219">
            <v>4301130003</v>
          </cell>
          <cell r="E219">
            <v>4607111034687</v>
          </cell>
          <cell r="F219" t="str">
            <v>Круггетсы сочные Хорека Весовые Пакет 3 кг Горячая штучка</v>
          </cell>
          <cell r="G219">
            <v>180</v>
          </cell>
        </row>
        <row r="220">
          <cell r="A220" t="str">
            <v>Пельмени Бульмени с говядиной и свининой 2,7кг Наваристые Горячая штучка ВЕС  ПОКОМ</v>
          </cell>
          <cell r="B220" t="str">
            <v>SU002798</v>
          </cell>
          <cell r="C220" t="str">
            <v>P003687</v>
          </cell>
          <cell r="D220">
            <v>4301070977</v>
          </cell>
          <cell r="E220">
            <v>4607111037411</v>
          </cell>
          <cell r="F220" t="str">
            <v>Пельмени «Бульмени с говядиной и свининой Наваристые» Весовые Сфера ТМ «Горячая штучка» 2,7 кг</v>
          </cell>
          <cell r="G220">
            <v>180</v>
          </cell>
        </row>
        <row r="221">
          <cell r="A221" t="str">
            <v>Пельмени Зареченские сфера вес 5 кг МГ</v>
          </cell>
          <cell r="B221" t="str">
            <v>SU002396</v>
          </cell>
          <cell r="C221" t="str">
            <v>P002689</v>
          </cell>
          <cell r="D221">
            <v>4301070871</v>
          </cell>
          <cell r="E221">
            <v>4607111036384</v>
          </cell>
          <cell r="F221" t="str">
            <v>Пельмени Зареченские No name Весовые Сфера No name 5 кг</v>
          </cell>
          <cell r="G221">
            <v>180</v>
          </cell>
        </row>
        <row r="222">
          <cell r="A222" t="str">
            <v>Пельмени Зареченские сфера 5 кг.  ПОКОМ</v>
          </cell>
          <cell r="B222" t="str">
            <v>SU002396</v>
          </cell>
          <cell r="C222" t="str">
            <v>P002689</v>
          </cell>
          <cell r="D222">
            <v>4301070871</v>
          </cell>
          <cell r="E222">
            <v>4607111036384</v>
          </cell>
          <cell r="F222" t="str">
            <v>Пельмени Зареченские No name Весовые Сфера No name 5 кг</v>
          </cell>
          <cell r="G222">
            <v>180</v>
          </cell>
        </row>
        <row r="223">
          <cell r="A223" t="str">
            <v>Чебупели с мясом Базовый ассортимент Фикс.вес 0,48 Лоток Горячая штучка ХХЛ  Поком</v>
          </cell>
          <cell r="B223" t="str">
            <v>SU002571</v>
          </cell>
          <cell r="C223" t="str">
            <v>P002876</v>
          </cell>
          <cell r="D223">
            <v>4301135111</v>
          </cell>
          <cell r="E223">
            <v>4607111035028</v>
          </cell>
          <cell r="F223" t="str">
            <v>Чебупели с мясом Базовый ассортимент Фикс.вес 0,48 Лоток Горячая штучка ХХЛ</v>
          </cell>
          <cell r="G223">
            <v>180</v>
          </cell>
        </row>
        <row r="224">
          <cell r="A224" t="str">
            <v>Чебупели с мясом ТМ Горячая штучка 0,48 кг XXL зам. ПОКОМ</v>
          </cell>
          <cell r="B224" t="str">
            <v>SU002571</v>
          </cell>
          <cell r="C224" t="str">
            <v>P002876</v>
          </cell>
          <cell r="D224">
            <v>4301135111</v>
          </cell>
          <cell r="E224">
            <v>4607111035028</v>
          </cell>
          <cell r="F224" t="str">
            <v>Чебупели с мясом Базовый ассортимент Фикс.вес 0,48 Лоток Горячая штучка ХХЛ</v>
          </cell>
          <cell r="G224">
            <v>180</v>
          </cell>
        </row>
        <row r="225">
          <cell r="A225" t="str">
            <v>Круггетсы с сырным соусом Хорека Весовые Пакет 3 кг Горячая штучка  Поком</v>
          </cell>
          <cell r="B225" t="str">
            <v>SU001950</v>
          </cell>
          <cell r="C225" t="str">
            <v>P001982</v>
          </cell>
          <cell r="D225">
            <v>4301130006</v>
          </cell>
          <cell r="E225">
            <v>4607111034670</v>
          </cell>
          <cell r="F225" t="str">
            <v>Круггетсы с сырным соусом Хорека Весовые Пакет 3 кг Горячая штучка</v>
          </cell>
          <cell r="G225">
            <v>180</v>
          </cell>
        </row>
        <row r="226">
          <cell r="A226" t="str">
            <v>Круггетсы с сырным соусом ТМ Горячая штучка ТС Круггетсы вес 3 кг Хорека МГ</v>
          </cell>
          <cell r="B226" t="str">
            <v>SU001950</v>
          </cell>
          <cell r="C226" t="str">
            <v>P001982</v>
          </cell>
          <cell r="D226">
            <v>4301130006</v>
          </cell>
          <cell r="E226">
            <v>4607111034670</v>
          </cell>
          <cell r="F226" t="str">
            <v>Круггетсы с сырным соусом Хорека Весовые Пакет 3 кг Горячая штучка</v>
          </cell>
          <cell r="G226">
            <v>180</v>
          </cell>
        </row>
        <row r="227">
          <cell r="A227" t="str">
            <v>Пельмени Супермени с мясом, Горячая штучка 0,2кг    ПОКОМ</v>
          </cell>
          <cell r="B227" t="str">
            <v>SU002008</v>
          </cell>
          <cell r="C227" t="str">
            <v>P002098</v>
          </cell>
          <cell r="D227">
            <v>4301070768</v>
          </cell>
          <cell r="E227">
            <v>4607111035639</v>
          </cell>
          <cell r="F227" t="str">
            <v>Пельмени Супермени с мясом Супермени 0,2 Сфера Горячая штучка</v>
          </cell>
          <cell r="G227">
            <v>180</v>
          </cell>
        </row>
        <row r="228">
          <cell r="A228" t="str">
            <v>Пельмени Супермени с мясом ТМ Горячая штучка ТС Супермени сфера ф/в 0,2 кг МГ</v>
          </cell>
          <cell r="B228" t="str">
            <v>SU002008</v>
          </cell>
          <cell r="C228" t="str">
            <v>P002098</v>
          </cell>
          <cell r="D228">
            <v>4301070768</v>
          </cell>
          <cell r="E228">
            <v>4607111035639</v>
          </cell>
          <cell r="F228" t="str">
            <v>Пельмени Супермени с мясом Супермени 0,2 Сфера Горячая штучка</v>
          </cell>
          <cell r="G228">
            <v>180</v>
          </cell>
        </row>
        <row r="229">
          <cell r="A229" t="str">
            <v>Пельмени Супермени со сливочным маслом Супермени 0,2 Сфера Горячая штучка  Поком</v>
          </cell>
          <cell r="B229" t="str">
            <v>SU002177</v>
          </cell>
          <cell r="C229" t="str">
            <v>P002299</v>
          </cell>
          <cell r="D229">
            <v>4301070797</v>
          </cell>
          <cell r="E229">
            <v>4607111035646</v>
          </cell>
          <cell r="F229" t="str">
            <v>Пельмени Супермени со сливочным маслом Супермени 0,2 Сфера Горячая штучка</v>
          </cell>
          <cell r="G229">
            <v>180</v>
          </cell>
        </row>
        <row r="230">
          <cell r="A230" t="str">
            <v>Пельмени Супермени со сливочным маслом ТМ Горячая штучка сфера ТС Супермени ф/в 0,2 кг МГ</v>
          </cell>
          <cell r="B230" t="str">
            <v>SU002177</v>
          </cell>
          <cell r="C230" t="str">
            <v>P002299</v>
          </cell>
          <cell r="D230">
            <v>4301070797</v>
          </cell>
          <cell r="E230">
            <v>4607111035646</v>
          </cell>
          <cell r="F230" t="str">
            <v>Пельмени Супермени со сливочным маслом Супермени 0,2 Сфера Горячая штучка</v>
          </cell>
          <cell r="G230">
            <v>180</v>
          </cell>
        </row>
        <row r="231">
          <cell r="A231" t="str">
            <v>Вареники С картофелем и луком вес 5 кг МГ</v>
          </cell>
          <cell r="B231" t="str">
            <v>SU002483</v>
          </cell>
          <cell r="C231" t="str">
            <v>P002961</v>
          </cell>
          <cell r="D231">
            <v>4301080154</v>
          </cell>
          <cell r="E231">
            <v>4607111036834</v>
          </cell>
          <cell r="F231" t="str">
            <v>Вареники с картофелем и луком No name Весовые Классическая форма No name 5 кг</v>
          </cell>
          <cell r="G231">
            <v>90</v>
          </cell>
        </row>
        <row r="232">
          <cell r="A232" t="str">
            <v>Пельмени Со свининой и говядиной Владимирский стандарт ТМ Колбасный стандарт ф/п сфера 0,8 кг МГ</v>
          </cell>
          <cell r="B232" t="str">
            <v>SU002267</v>
          </cell>
          <cell r="C232" t="str">
            <v>P003223</v>
          </cell>
          <cell r="D232">
            <v>4301070941</v>
          </cell>
          <cell r="E232">
            <v>4607111036162</v>
          </cell>
          <cell r="F232" t="str">
            <v>Пельмени Со свининой и говядиной Владимирский стандарт флоу-пак 0,8 Сфера Колбасный стандарт</v>
          </cell>
          <cell r="G232">
            <v>90</v>
          </cell>
        </row>
        <row r="233">
          <cell r="A233" t="str">
            <v>Пельмени С мясом и копченостями ТМ Ядрена копоть ТС Ядрена копоть ф/в 0,43 кг Х5 МГ</v>
          </cell>
          <cell r="B233" t="str">
            <v>SU002224</v>
          </cell>
          <cell r="C233" t="str">
            <v>P002410</v>
          </cell>
          <cell r="D233">
            <v>4301070826</v>
          </cell>
          <cell r="E233">
            <v>4607111035752</v>
          </cell>
          <cell r="F233" t="str">
            <v>Пельмени С мясом и копченостями Ядрена копоть 0,43 сфера Ядрена копоть НД</v>
          </cell>
          <cell r="G233">
            <v>180</v>
          </cell>
        </row>
        <row r="234">
          <cell r="A234" t="str">
            <v>Пельмени Мясорубские с рубленой грудинкой ТМ Стародворье флоупак  0,7 кг. ПОКОМ</v>
          </cell>
          <cell r="B234" t="str">
            <v>SU003077</v>
          </cell>
          <cell r="C234" t="str">
            <v>P003648</v>
          </cell>
          <cell r="D234">
            <v>4301070966</v>
          </cell>
          <cell r="E234">
            <v>4607111038135</v>
          </cell>
          <cell r="F234" t="str">
            <v>Пельмени «Мясорубские с рубленой грудинкой» 0,7 Классическая форма ТМ «Стародворье»</v>
          </cell>
          <cell r="G234">
            <v>180</v>
          </cell>
        </row>
        <row r="235">
          <cell r="A235" t="str">
            <v>Пельмени Мясорубские с рубленой грудинкой ТМ Стародворье фоу-пак классическая форма 0,7 кг.  Поком</v>
          </cell>
          <cell r="B235" t="str">
            <v>SU003077</v>
          </cell>
          <cell r="C235" t="str">
            <v>P003648</v>
          </cell>
          <cell r="D235">
            <v>4301070966</v>
          </cell>
          <cell r="E235">
            <v>4607111038135</v>
          </cell>
          <cell r="F235" t="str">
            <v>Пельмени «Мясорубские с рубленой грудинкой» 0,7 Классическая форма ТМ «Стародворье»</v>
          </cell>
          <cell r="G235">
            <v>180</v>
          </cell>
        </row>
        <row r="236">
          <cell r="A236" t="str">
            <v>Пельмени «Мясорубские с рубленой грудинкой» 0,7 Классическая форма ТМ «Стародворье»</v>
          </cell>
          <cell r="B236" t="str">
            <v>SU003077</v>
          </cell>
          <cell r="C236" t="str">
            <v>P003648</v>
          </cell>
          <cell r="D236">
            <v>4301070966</v>
          </cell>
          <cell r="E236">
            <v>4607111038135</v>
          </cell>
          <cell r="F236" t="str">
            <v>Пельмени «Мясорубские с рубленой грудинкой» 0,7 Классическая форма ТМ «Стародворье»</v>
          </cell>
          <cell r="G236">
            <v>180</v>
          </cell>
        </row>
        <row r="237">
          <cell r="A237" t="str">
            <v>Пельмени Умелый повар No name Весовые Равиоли No name 5 кг</v>
          </cell>
          <cell r="B237" t="str">
            <v>SU002335</v>
          </cell>
          <cell r="C237" t="str">
            <v>P002980</v>
          </cell>
          <cell r="D237">
            <v>4301070911</v>
          </cell>
          <cell r="E237">
            <v>4607111036278</v>
          </cell>
          <cell r="F237" t="str">
            <v>Пельмени Умелый повар No name Весовые Равиоли No name 5 кг</v>
          </cell>
          <cell r="G237">
            <v>120</v>
          </cell>
        </row>
        <row r="238">
          <cell r="A238" t="str">
            <v>Хрустящие крылышки ТМ Зареченские ТС Зареченские продукты. ВЕС ПОКОМ</v>
          </cell>
          <cell r="B238" t="str">
            <v>SU003024</v>
          </cell>
          <cell r="C238" t="str">
            <v>P003488</v>
          </cell>
          <cell r="D238">
            <v>4301131019</v>
          </cell>
          <cell r="E238">
            <v>4640242180427</v>
          </cell>
          <cell r="F238" t="str">
            <v>Крылья «Хрустящие крылышки» Весовой ТМ «Зареченские» 1,8 кг</v>
          </cell>
          <cell r="G238">
            <v>180</v>
          </cell>
        </row>
        <row r="239">
          <cell r="A239" t="str">
            <v>Хрустящие крылышки ТМ Зареченские ТС Зареченские продукты.   Поком</v>
          </cell>
          <cell r="B239" t="str">
            <v>SU003024</v>
          </cell>
          <cell r="C239" t="str">
            <v>P003488</v>
          </cell>
          <cell r="D239">
            <v>4301131019</v>
          </cell>
          <cell r="E239">
            <v>4640242180427</v>
          </cell>
          <cell r="F239" t="str">
            <v>Крылья «Хрустящие крылышки» Весовой ТМ «Зареченские» 1,8 кг</v>
          </cell>
          <cell r="G239">
            <v>180</v>
          </cell>
        </row>
        <row r="240">
          <cell r="A240" t="str">
            <v>Наггетсы «с куриным филе и сыром» ф/в 0,25 ТМ «Вязанка»</v>
          </cell>
          <cell r="B240" t="str">
            <v>SU003001</v>
          </cell>
          <cell r="C240" t="str">
            <v>P003470</v>
          </cell>
          <cell r="D240">
            <v>4301132079</v>
          </cell>
          <cell r="E240">
            <v>4607111038487</v>
          </cell>
          <cell r="F240" t="str">
            <v>Наггетсы «с куриным филе и сыром» ф/в 0,25 ТМ «Вязанка»</v>
          </cell>
          <cell r="G240">
            <v>180</v>
          </cell>
        </row>
        <row r="241">
          <cell r="A241" t="str">
            <v>Наггетсы с куриным филе и сыром ТМ Вязанка 0,25 кг ПОКОМ</v>
          </cell>
          <cell r="B241" t="str">
            <v>SU003001</v>
          </cell>
          <cell r="C241" t="str">
            <v>P003470</v>
          </cell>
          <cell r="D241">
            <v>4301132079</v>
          </cell>
          <cell r="E241">
            <v>4607111038487</v>
          </cell>
          <cell r="F241" t="str">
            <v>Наггетсы «с куриным филе и сыром» ф/в 0,25 ТМ «Вязанка»</v>
          </cell>
          <cell r="G241">
            <v>180</v>
          </cell>
        </row>
        <row r="242">
          <cell r="A242" t="str">
            <v>Наггетсы с куриным филе и сыром ТМ Вязанка ТС Из печи Сливушки 0,25 кг.  Поком</v>
          </cell>
          <cell r="B242" t="str">
            <v>SU003001</v>
          </cell>
          <cell r="C242" t="str">
            <v>P003470</v>
          </cell>
          <cell r="D242">
            <v>4301132079</v>
          </cell>
          <cell r="E242">
            <v>4607111038487</v>
          </cell>
          <cell r="F242" t="str">
            <v>Наггетсы «с куриным филе и сыром» ф/в 0,25 ТМ «Вязанка»</v>
          </cell>
          <cell r="G242">
            <v>180</v>
          </cell>
        </row>
        <row r="243">
          <cell r="A243" t="str">
            <v>Наггетсы с куриным филе и сыром ТМ Вязанка 0.25</v>
          </cell>
          <cell r="B243" t="str">
            <v>SU003001</v>
          </cell>
          <cell r="C243" t="str">
            <v>P003470</v>
          </cell>
          <cell r="D243">
            <v>4301132079</v>
          </cell>
          <cell r="E243">
            <v>4607111038487</v>
          </cell>
          <cell r="F243" t="str">
            <v>Наггетсы «с куриным филе и сыром» ф/в 0,25 ТМ «Вязанка»</v>
          </cell>
          <cell r="G243">
            <v>180</v>
          </cell>
        </row>
        <row r="244">
          <cell r="A244" t="str">
            <v>Пельмени Grandmeni с говядиной и свининой Grandmeni 0,75 Сфера Горячая штучка  Поком</v>
          </cell>
          <cell r="B244" t="str">
            <v>SU002320</v>
          </cell>
          <cell r="C244" t="str">
            <v>P002782</v>
          </cell>
          <cell r="D244">
            <v>4301070884</v>
          </cell>
          <cell r="E244">
            <v>4607111036315</v>
          </cell>
          <cell r="F244" t="str">
            <v>Пельмени Grandmeni с говядиной и свининой Grandmeni 0,75 Сфера Горячая штучка</v>
          </cell>
          <cell r="G244">
            <v>180</v>
          </cell>
        </row>
        <row r="245">
          <cell r="A245" t="str">
            <v>Печеные пельмени Печь-мени с мясом Печеные пельмени Фикс.вес 0,2 сфера Вязанка  Поком</v>
          </cell>
          <cell r="B245" t="str">
            <v>SU002225</v>
          </cell>
          <cell r="C245" t="str">
            <v>P002411</v>
          </cell>
          <cell r="D245">
            <v>4301133002</v>
          </cell>
          <cell r="E245">
            <v>4607111035783</v>
          </cell>
          <cell r="F245" t="str">
            <v>Печеные пельмени Печь-мени с мясом Печеные пельмени Фикс.вес 0,2 сфера Вязанка</v>
          </cell>
          <cell r="G245">
            <v>180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B246" t="str">
            <v>SU002731</v>
          </cell>
          <cell r="C246" t="str">
            <v>P003603</v>
          </cell>
          <cell r="D246">
            <v>4301070958</v>
          </cell>
          <cell r="E246">
            <v>4607111038098</v>
          </cell>
          <cell r="F246" t="str">
            <v>Пельмени «Бульмени по-сибирски с говядиной и свининой» 0,8 сфера ТМ «Горячая штучка»</v>
          </cell>
          <cell r="G246">
            <v>180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12.01.2024 - 18.01.2024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ДОНЕЦК</v>
          </cell>
          <cell r="D7">
            <v>64577.133999999998</v>
          </cell>
        </row>
        <row r="8">
          <cell r="A8" t="str">
            <v>ПОКОМ Логистический Партнер</v>
          </cell>
          <cell r="D8">
            <v>64577.133999999998</v>
          </cell>
        </row>
        <row r="9">
          <cell r="A9" t="str">
            <v>Вязанка Логистический Партнер(Кг)</v>
          </cell>
          <cell r="D9">
            <v>1449.5</v>
          </cell>
        </row>
        <row r="10">
          <cell r="A10" t="str">
            <v>005  Колбаса Докторская ГОСТ, Вязанка вектор,ВЕС. ПОКОМ</v>
          </cell>
          <cell r="D10">
            <v>259.10000000000002</v>
          </cell>
        </row>
        <row r="11">
          <cell r="A11" t="str">
            <v>016  Сосиски Вязанка Молочные, Вязанка вискофан  ВЕС.ПОКОМ</v>
          </cell>
          <cell r="D11">
            <v>83.8</v>
          </cell>
        </row>
        <row r="12">
          <cell r="A12" t="str">
            <v>017  Сосиски Вязанка Сливочные, Вязанка амицел ВЕС.ПОКОМ</v>
          </cell>
          <cell r="D12">
            <v>240.8</v>
          </cell>
        </row>
        <row r="13">
          <cell r="A13" t="str">
            <v>312  Ветчина Филейская ТМ Вязанка ТС Столичная ВЕС  ПОКОМ</v>
          </cell>
          <cell r="D13">
            <v>98.8</v>
          </cell>
        </row>
        <row r="14">
          <cell r="A14" t="str">
            <v>313 Колбаса вареная Молокуша ТМ Вязанка в оболочке полиамид. ВЕС  ПОКОМ</v>
          </cell>
          <cell r="D14">
            <v>384</v>
          </cell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D15">
            <v>202.2</v>
          </cell>
        </row>
        <row r="16">
          <cell r="A16" t="str">
            <v>363 Сардельки Филейские Вязанка ТМ Вязанка в обол NDX  ПОКОМ</v>
          </cell>
          <cell r="D16">
            <v>52</v>
          </cell>
        </row>
        <row r="17">
          <cell r="A17" t="str">
            <v>369 Колбаса Сливушка ТМ Вязанка в оболочке полиамид вес.  ПОКОМ</v>
          </cell>
          <cell r="D17">
            <v>72.900000000000006</v>
          </cell>
        </row>
        <row r="18">
          <cell r="A18" t="str">
            <v>370 Ветчина Сливушка с индейкой ТМ Вязанка в оболочке полиамид.</v>
          </cell>
          <cell r="D18">
            <v>45.5</v>
          </cell>
        </row>
        <row r="19">
          <cell r="A19" t="str">
            <v>470 Колбаса Любительская ТМ Вязанка в оболочке полиамид.Мясной продукт категории А.  Поком</v>
          </cell>
          <cell r="D19">
            <v>10.4</v>
          </cell>
        </row>
        <row r="20">
          <cell r="A20" t="str">
            <v>Вязанка Логистический Партнер(Шт)</v>
          </cell>
          <cell r="D20">
            <v>1092</v>
          </cell>
        </row>
        <row r="21">
          <cell r="A21" t="str">
            <v>023  Колбаса Докторская ГОСТ, Вязанка вектор, 0,4 кг, ПОКОМ</v>
          </cell>
          <cell r="D21">
            <v>90</v>
          </cell>
        </row>
        <row r="22">
          <cell r="A22" t="str">
            <v>030  Сосиски Вязанка Молочные, Вязанка вискофан МГС, 0.45кг, ПОКОМ</v>
          </cell>
          <cell r="D22">
            <v>239</v>
          </cell>
        </row>
        <row r="23">
          <cell r="A23" t="str">
            <v>032  Сосиски Вязанка Сливочные, Вязанка амицел МГС, 0.45кг, ПОКОМ</v>
          </cell>
          <cell r="D23">
            <v>681</v>
          </cell>
        </row>
        <row r="24">
          <cell r="A24" t="str">
            <v>276  Колбаса Сливушка ТМ Вязанка в оболочке полиамид 0,45 кг  ПОКОМ</v>
          </cell>
          <cell r="D24">
            <v>62</v>
          </cell>
        </row>
        <row r="25">
          <cell r="A25" t="str">
            <v>373 Ветчины «Филейская» Фикс.вес 0,45 Вектор ТМ «Вязанка»  Поком</v>
          </cell>
          <cell r="D25">
            <v>15</v>
          </cell>
        </row>
        <row r="26">
          <cell r="A26" t="str">
            <v>442 Сосиски Вязанка 450г Молокуши Молочные газ/ср  Поком</v>
          </cell>
          <cell r="D26">
            <v>5</v>
          </cell>
        </row>
        <row r="27">
          <cell r="A27" t="str">
            <v>Логистический Партнер кг</v>
          </cell>
          <cell r="D27">
            <v>24249.234</v>
          </cell>
        </row>
        <row r="28">
          <cell r="A28" t="str">
            <v>200  Ветчина Дугушка ТМ Стародворье, вектор в/у    ПОКОМ</v>
          </cell>
          <cell r="D28">
            <v>1185.45</v>
          </cell>
        </row>
        <row r="29">
          <cell r="A29" t="str">
            <v>201  Ветчина Нежная ТМ Особый рецепт, (2,5кг), ПОКОМ</v>
          </cell>
          <cell r="D29">
            <v>3247.3040000000001</v>
          </cell>
        </row>
        <row r="30">
          <cell r="A30" t="str">
            <v>215  Колбаса Докторская ГОСТ Дугушка, ВЕС, ТМ Стародворье ПОКОМ</v>
          </cell>
          <cell r="D30">
            <v>30.1</v>
          </cell>
        </row>
        <row r="31">
          <cell r="A31" t="str">
            <v>217  Колбаса Докторская Дугушка, ВЕС, НЕ ГОСТ, ТМ Стародворье ПОКОМ</v>
          </cell>
          <cell r="D31">
            <v>857.75</v>
          </cell>
        </row>
        <row r="32">
          <cell r="A32" t="str">
            <v>219  Колбаса Докторская Особая ТМ Особый рецепт, ВЕС  ПОКОМ</v>
          </cell>
          <cell r="D32">
            <v>5208.93</v>
          </cell>
        </row>
        <row r="33">
          <cell r="A33" t="str">
            <v>225  Колбаса Дугушка со шпиком, ВЕС, ТМ Стародворье   ПОКОМ</v>
          </cell>
          <cell r="D33">
            <v>137.05000000000001</v>
          </cell>
        </row>
        <row r="34">
          <cell r="A34" t="str">
            <v>229  Колбаса Молочная Дугушка, в/у, ВЕС, ТМ Стародворье   ПОКОМ</v>
          </cell>
          <cell r="D34">
            <v>1695.15</v>
          </cell>
        </row>
        <row r="35">
          <cell r="A35" t="str">
            <v>230  Колбаса Молочная Особая ТМ Особый рецепт, п/а, ВЕС. ПОКОМ</v>
          </cell>
          <cell r="D35">
            <v>3470</v>
          </cell>
        </row>
        <row r="36">
          <cell r="A36" t="str">
            <v>235  Колбаса Особая ТМ Особый рецепт, ВЕС, ТМ Стародворье ПОКОМ</v>
          </cell>
          <cell r="D36">
            <v>2123.9499999999998</v>
          </cell>
        </row>
        <row r="37">
          <cell r="A37" t="str">
            <v>236  Колбаса Рубленая ЗАПЕЧ. Дугушка ТМ Стародворье, вектор, в/к    ПОКОМ</v>
          </cell>
          <cell r="D37">
            <v>403.4</v>
          </cell>
        </row>
        <row r="38">
          <cell r="A38" t="str">
            <v>239  Колбаса Салями запеч Дугушка, оболочка вектор, ВЕС, ТМ Стародворье  ПОКОМ</v>
          </cell>
          <cell r="D38">
            <v>639.23</v>
          </cell>
        </row>
        <row r="39">
          <cell r="A39" t="str">
            <v>240  Колбаса Салями охотничья, ВЕС. ПОКОМ</v>
          </cell>
          <cell r="D39">
            <v>4.8</v>
          </cell>
        </row>
        <row r="40">
          <cell r="A40" t="str">
            <v>242  Колбаса Сервелат ЗАПЕЧ.Дугушка ТМ Стародворье, вектор, в/к     ПОКОМ</v>
          </cell>
          <cell r="D40">
            <v>1055.2</v>
          </cell>
        </row>
        <row r="41">
          <cell r="A41" t="str">
            <v>243  Колбаса Сервелат Зернистый, ВЕС.  ПОКОМ</v>
          </cell>
          <cell r="D41">
            <v>50.2</v>
          </cell>
        </row>
        <row r="42">
          <cell r="A42" t="str">
            <v>248  Сардельки Сочные ТМ Особый рецепт,   ПОКОМ</v>
          </cell>
          <cell r="D42">
            <v>129.80000000000001</v>
          </cell>
        </row>
        <row r="43">
          <cell r="A43" t="str">
            <v>250  Сардельки стародворские с говядиной в обол. NDX, ВЕС. ПОКОМ</v>
          </cell>
          <cell r="D43">
            <v>192.7</v>
          </cell>
        </row>
        <row r="44">
          <cell r="A44" t="str">
            <v>254  Сосиски Датские, ВЕС, ТМ КОЛБАСНЫЙ СТАНДАРТ ПОКОМ</v>
          </cell>
          <cell r="D44">
            <v>44.3</v>
          </cell>
        </row>
        <row r="45">
          <cell r="A45" t="str">
            <v>255  Сосиски Молочные для завтрака ТМ Особый рецепт, п/а МГС, ВЕС, ТМ Стародворье  ПОКОМ</v>
          </cell>
          <cell r="D45">
            <v>3443.895</v>
          </cell>
        </row>
        <row r="46">
          <cell r="A46" t="str">
            <v>257  Сосиски Молочные оригинальные ТМ Особый рецепт, ВЕС.   ПОКОМ</v>
          </cell>
          <cell r="D46">
            <v>3.9</v>
          </cell>
        </row>
        <row r="47">
          <cell r="A47" t="str">
            <v>265  Колбаса Балыкбургская, ВЕС, ТМ Баварушка  ПОКОМ</v>
          </cell>
          <cell r="D47">
            <v>15.3</v>
          </cell>
        </row>
        <row r="48">
          <cell r="A48" t="str">
            <v>266  Колбаса Филейбургская с сочным окороком, ВЕС, ТМ Баварушка  ПОКОМ</v>
          </cell>
          <cell r="D48">
            <v>41</v>
          </cell>
        </row>
        <row r="49">
          <cell r="A49" t="str">
            <v>267  Колбаса Салями Филейбургская зернистая, оболочка фиброуз, ВЕС, ТМ Баварушка  ПОКОМ</v>
          </cell>
          <cell r="D49">
            <v>34.200000000000003</v>
          </cell>
        </row>
        <row r="50">
          <cell r="A50" t="str">
            <v>283  Сосиски Сочинки, ВЕС, ТМ Стародворье ПОКОМ</v>
          </cell>
          <cell r="D50">
            <v>68.5</v>
          </cell>
        </row>
        <row r="51">
          <cell r="A51" t="str">
            <v>318 Сосиски Датские ТМ Зареченские колбасы ТС Зареченские п полиамид в модифициров  ПОКОМ</v>
          </cell>
          <cell r="D51">
            <v>24.024999999999999</v>
          </cell>
        </row>
        <row r="52">
          <cell r="A52" t="str">
            <v>358 Колбаса Сервелат Мясорубский ТМ Стародворье с мелкорубленным окороком в вак упак  ПОКОМ</v>
          </cell>
          <cell r="D52">
            <v>10.9</v>
          </cell>
        </row>
        <row r="53">
          <cell r="A53" t="str">
            <v>383 Колбаса Сочинка по-европейски с сочной грудиной ТМ Стародворье в оболочке фиброуз в ва  Поком</v>
          </cell>
          <cell r="D53">
            <v>81.099999999999994</v>
          </cell>
        </row>
        <row r="54">
          <cell r="A54" t="str">
            <v>384  Колбаса Сочинка по-фински с сочным окороком ТМ Стародворье в оболочке фиброуз в ва  Поком</v>
          </cell>
          <cell r="D54">
            <v>41.6</v>
          </cell>
        </row>
        <row r="55">
          <cell r="A55" t="str">
            <v>427 Колбаса Молочная оригинальная ТМ Особый рецепт в оболочке посное издел  Поком</v>
          </cell>
          <cell r="D55">
            <v>9.5</v>
          </cell>
        </row>
        <row r="56">
          <cell r="A56" t="str">
            <v>Логистический Партнер Шт</v>
          </cell>
          <cell r="D56">
            <v>3509</v>
          </cell>
        </row>
        <row r="57">
          <cell r="A57" t="str">
            <v>043  Ветчина Нежная ТМ Особый рецепт, п/а, 0,4кг    ПОКОМ</v>
          </cell>
          <cell r="D57">
            <v>14</v>
          </cell>
        </row>
        <row r="58">
          <cell r="A58" t="str">
            <v>047  Кол Баварская, белков.обол. в термоусад. пакете 0.17 кг, ТМ Стародворье  ПОКОМ</v>
          </cell>
          <cell r="D58">
            <v>41</v>
          </cell>
        </row>
        <row r="59">
          <cell r="A59" t="str">
            <v>058  Колбаса Докторская Особая ТМ Особый рецепт,  0,5кг, ПОКОМ</v>
          </cell>
          <cell r="D59">
            <v>24</v>
          </cell>
        </row>
        <row r="60">
          <cell r="A60" t="str">
            <v>062  Колбаса Кракушка пряная с сальцем, 0.3кг в/у п/к, БАВАРУШКА ПОКОМ</v>
          </cell>
          <cell r="D60">
            <v>20</v>
          </cell>
        </row>
        <row r="61">
          <cell r="A61" t="str">
            <v>068  Колбаса Особая ТМ Особый рецепт, 0,5 кг, ПОКОМ</v>
          </cell>
          <cell r="D61">
            <v>6</v>
          </cell>
        </row>
        <row r="62">
          <cell r="A62" t="str">
            <v>083  Колбаса Швейцарская 0,17 кг., ШТ., сырокопченая   ПОКОМ</v>
          </cell>
          <cell r="D62">
            <v>103</v>
          </cell>
        </row>
        <row r="63">
          <cell r="A63" t="str">
            <v>115  Колбаса Салями Филейбургская зернистая, в/у 0,35 кг срез, БАВАРУШКА ПОКОМ</v>
          </cell>
          <cell r="D63">
            <v>8</v>
          </cell>
        </row>
        <row r="64">
          <cell r="A64" t="str">
            <v>272  Колбаса Сервелат Филедворский, фиброуз, в/у 0,35 кг срез,  ПОКОМ</v>
          </cell>
          <cell r="D64">
            <v>66</v>
          </cell>
        </row>
        <row r="65">
          <cell r="A65" t="str">
            <v>273  Сосиски Сочинки с сочной грудинкой, МГС 0.4кг,   ПОКОМ</v>
          </cell>
          <cell r="D65">
            <v>549</v>
          </cell>
        </row>
        <row r="66">
          <cell r="A66" t="str">
            <v>296  Колбаса Мясорубская с рубленой грудинкой 0,35кг срез ТМ Стародворье  ПОКОМ</v>
          </cell>
          <cell r="D66">
            <v>128</v>
          </cell>
        </row>
        <row r="67">
          <cell r="A67" t="str">
            <v>301  Сосиски Сочинки по-баварски с сыром,  0.4кг, ТМ Стародворье  ПОКОМ</v>
          </cell>
          <cell r="D67">
            <v>392</v>
          </cell>
        </row>
        <row r="68">
          <cell r="A68" t="str">
            <v>302  Сосиски Сочинки по-баварски,  0.4кг, ТМ Стародворье  ПОКОМ</v>
          </cell>
          <cell r="D68">
            <v>481</v>
          </cell>
        </row>
        <row r="69">
          <cell r="A69" t="str">
            <v>309  Сосиски Сочинки с сыром 0,4 кг ТМ Стародворье  ПОКОМ</v>
          </cell>
          <cell r="D69">
            <v>74</v>
          </cell>
        </row>
        <row r="70">
          <cell r="A70" t="str">
            <v>320  Сосиски Сочинки с сочным окороком 0,4 кг ТМ Стародворье  ПОКОМ</v>
          </cell>
          <cell r="D70">
            <v>409</v>
          </cell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D71">
            <v>94</v>
          </cell>
        </row>
        <row r="72">
          <cell r="A72" t="str">
            <v>343 Колбаса Докторская оригинальная ТМ Особый рецепт в оболочке полиамид 0,4 кг.  ПОКОМ</v>
          </cell>
          <cell r="D72">
            <v>2</v>
          </cell>
        </row>
        <row r="73">
          <cell r="A73" t="str">
            <v>352  Сардельки Сочинки с сыром 0,4 кг ТМ Стародворье   ПОКОМ</v>
          </cell>
          <cell r="D73">
            <v>87</v>
          </cell>
        </row>
        <row r="74">
          <cell r="A74" t="str">
            <v>360 Колбаса варено-копченая  Сервелат Левантский ТМ Особый Рецепт  0,35 кг  ПОКОМ</v>
          </cell>
          <cell r="D74">
            <v>15</v>
          </cell>
        </row>
        <row r="75">
          <cell r="A75" t="str">
            <v>361 Колбаса Салями Филейбургская зернистая ТМ Баварушка в оболочке  в вак 0.28кг ПОКОМ</v>
          </cell>
          <cell r="D75">
            <v>48</v>
          </cell>
        </row>
        <row r="76">
          <cell r="A76" t="str">
            <v>364 Колбаса Сервелат Филейбургский с копченой грудинкой ТМ Баварушка  в/у 0,28 кг  ПОКОМ</v>
          </cell>
          <cell r="D76">
            <v>37</v>
          </cell>
        </row>
        <row r="77">
          <cell r="A77" t="str">
            <v>371  Сосиски Сочинки Молочные 0,4 кг ТМ Стародворье  ПОКОМ</v>
          </cell>
          <cell r="D77">
            <v>180</v>
          </cell>
        </row>
        <row r="78">
          <cell r="A78" t="str">
            <v>372  Сосиски Сочинки Сливочные 0,4 кг ТМ Стародворье  ПОКОМ</v>
          </cell>
          <cell r="D78">
            <v>143</v>
          </cell>
        </row>
        <row r="79">
          <cell r="A79" t="str">
            <v>381  Сардельки Сочинки 0,4кг ТМ Стародворье  ПОКОМ</v>
          </cell>
          <cell r="D79">
            <v>27</v>
          </cell>
        </row>
        <row r="80">
          <cell r="A80" t="str">
            <v>418 С/к колбасы Мини-салями во вкусом бекона Ядрена копоть Фикс.вес 0,05 б/о Ядрена копоть  Поком</v>
          </cell>
          <cell r="D80">
            <v>13</v>
          </cell>
        </row>
        <row r="81">
          <cell r="A81" t="str">
            <v>446 Сосиски Баварские с сыром 0,35 кг. ТМ Стародворье в оболочке айпил в модифи газовой среде  Поком</v>
          </cell>
          <cell r="D81">
            <v>55</v>
          </cell>
        </row>
        <row r="82">
          <cell r="A82" t="str">
            <v>451 Сосиски «Баварские» Фикс.вес 0,35 П/а ТМ «Стародворье»  Поком</v>
          </cell>
          <cell r="D82">
            <v>136</v>
          </cell>
        </row>
        <row r="83">
          <cell r="A83" t="str">
            <v>471 Колбаса Балыкбургская ТМ Баварушка с мраморным балыком и нотками кориандра 0,06кг нарезка  Поком</v>
          </cell>
          <cell r="D83">
            <v>131</v>
          </cell>
        </row>
        <row r="84">
          <cell r="A84" t="str">
            <v>472 Колбаса Филейбургская ТМ Баварушка с ароматными пряностями в в/у 0,06 кг нарезка.  Поком</v>
          </cell>
          <cell r="D84">
            <v>123</v>
          </cell>
        </row>
        <row r="85">
          <cell r="A85" t="str">
            <v>473 Колбаса Филейбургская ТМ Баварушка зернистая в вакуумной упаковке 0,06 кг нарезка.  Поком</v>
          </cell>
          <cell r="D85">
            <v>103</v>
          </cell>
        </row>
        <row r="86">
          <cell r="A86" t="str">
            <v>ПОКОМ Логистический Партнер Заморозка</v>
          </cell>
          <cell r="D86">
            <v>34277.4</v>
          </cell>
        </row>
        <row r="87">
          <cell r="A87" t="str">
            <v>Готовые бельмеши сочные с мясом ТМ Горячая штучка 0,3кг зам  ПОКОМ</v>
          </cell>
          <cell r="D87">
            <v>552</v>
          </cell>
        </row>
        <row r="88">
          <cell r="A88" t="str">
            <v>Готовые чебупели острые с мясом Горячая штучка 0,3 кг зам  ПОКОМ</v>
          </cell>
          <cell r="D88">
            <v>708</v>
          </cell>
        </row>
        <row r="89">
          <cell r="A89" t="str">
            <v>Готовые чебупели с ветчиной и сыром Горячая штучка 0,3кг зам  ПОКОМ</v>
          </cell>
          <cell r="D89">
            <v>964</v>
          </cell>
        </row>
        <row r="90">
          <cell r="A90" t="str">
            <v>Готовые чебупели с мясом ТМ Горячая штучка Без свинины 0,3 кг  ПОКОМ</v>
          </cell>
          <cell r="D90">
            <v>936</v>
          </cell>
        </row>
        <row r="91">
          <cell r="A91" t="str">
            <v>Готовые чебупели сочные с мясом ТМ Горячая штучка  0,3кг зам  ПОКОМ</v>
          </cell>
          <cell r="D91">
            <v>201</v>
          </cell>
        </row>
        <row r="92">
          <cell r="A92" t="str">
            <v>Готовые чебуреки с мясом ТМ Горячая штучка 0,09 кг флоу-пак ПОКОМ</v>
          </cell>
          <cell r="D92">
            <v>1470</v>
          </cell>
        </row>
        <row r="93">
          <cell r="A93" t="str">
            <v>Готовые чебуреки со свининой и говядиной ТМ Горячая штучка ТС Базовый ассортимент 0,36 кг  ПОКОМ</v>
          </cell>
          <cell r="D93">
            <v>1130</v>
          </cell>
        </row>
        <row r="94">
          <cell r="A94" t="str">
            <v>Жар-боллы с курочкой и сыром. Кулинарные изделия рубленые в тесте куриные жареные  ПОКОМ</v>
          </cell>
          <cell r="D94">
            <v>9</v>
          </cell>
        </row>
        <row r="95">
          <cell r="A95" t="str">
            <v>Жар-ладушки с клубникой и вишней ТМ Зареченские ТС Зареченские продукты.  Поком</v>
          </cell>
          <cell r="D95">
            <v>3</v>
          </cell>
        </row>
        <row r="96">
          <cell r="A96" t="str">
            <v>Жар-ладушки с яблоком и грушей. Изделия хлебобулочные жареные с начинкой зам  ПОКОМ</v>
          </cell>
          <cell r="D96">
            <v>7.4</v>
          </cell>
        </row>
        <row r="97">
          <cell r="A97" t="str">
            <v>Жар-мени с картофелем и сочной грудинкой. ВЕС  ПОКОМ</v>
          </cell>
          <cell r="D97">
            <v>255.5</v>
          </cell>
        </row>
        <row r="98">
          <cell r="A98" t="str">
            <v>Круггетсы с сырным соусом ТМ Горячая штучка 0,25 кг зам  ПОКОМ</v>
          </cell>
          <cell r="D98">
            <v>1056</v>
          </cell>
        </row>
        <row r="99">
          <cell r="A99" t="str">
            <v>Круггетсы сочные ТМ Горячая штучка ТС Круггетсы 0,25 кг зам  ПОКОМ</v>
          </cell>
          <cell r="D99">
            <v>734</v>
          </cell>
        </row>
        <row r="100">
          <cell r="A100" t="str">
            <v>Мини-сосиски в тесте "Фрайпики" 1,8кг ВЕС,  ПОКОМ</v>
          </cell>
          <cell r="D100">
            <v>19.7</v>
          </cell>
        </row>
        <row r="101">
          <cell r="A101" t="str">
            <v>Мини-сосиски в тесте "Фрайпики" 3,7кг ВЕС,  ПОКОМ</v>
          </cell>
          <cell r="D101">
            <v>270.10000000000002</v>
          </cell>
        </row>
        <row r="102">
          <cell r="A102" t="str">
            <v>Мини-сосиски в тесте "Фрайпики" 3,7кг ВЕС, ТМ Зареченские  ПОКОМ</v>
          </cell>
          <cell r="D102">
            <v>29.6</v>
          </cell>
        </row>
        <row r="103">
          <cell r="A103" t="str">
            <v>Наггетсы из печи 0,25кг ТМ Вязанка ТС Няняггетсы Сливушки замор.  ПОКОМ</v>
          </cell>
          <cell r="D103">
            <v>1992</v>
          </cell>
        </row>
        <row r="104">
          <cell r="A104" t="str">
            <v>Наггетсы Нагетосы Сочная курочка в хруст панир со сметаной и зеленью ТМ Горячая штучка 0,25 ПОКОМ</v>
          </cell>
          <cell r="D104">
            <v>1074</v>
          </cell>
        </row>
        <row r="105">
          <cell r="A105" t="str">
            <v>Наггетсы Нагетосы Сочная курочка со сладкой паприкой ТМ Горячая штучка ф/в 0,25 кг  ПОКОМ</v>
          </cell>
          <cell r="D105">
            <v>846</v>
          </cell>
        </row>
        <row r="106">
          <cell r="A106" t="str">
            <v>Наггетсы Нагетосы Сочная курочка ТМ Горячая штучка 0,25 кг зам  ПОКОМ</v>
          </cell>
          <cell r="D106">
            <v>1407</v>
          </cell>
        </row>
        <row r="107">
          <cell r="A107" t="str">
            <v>Наггетсы с индейкой 0,25кг ТМ Вязанка ТС Няняггетсы Сливушки НД2 замор.  ПОКОМ</v>
          </cell>
          <cell r="D107">
            <v>357</v>
          </cell>
        </row>
        <row r="108">
          <cell r="A108" t="str">
            <v>Наггетсы Хрустящие ТМ Зареченские ТС Зареченские продукты. Поком</v>
          </cell>
          <cell r="D108">
            <v>99</v>
          </cell>
        </row>
        <row r="109">
          <cell r="A109" t="str">
            <v>Пекерсы с индейкой в сливочном соусе ТМ Горячая штучка 0,25 кг зам  ПОКОМ</v>
          </cell>
          <cell r="D109">
            <v>636</v>
          </cell>
        </row>
        <row r="110">
          <cell r="A110" t="str">
            <v>Пельмени Grandmeni с говядиной в сливочном соусе ТМ Горячая штучка флоупак сфера 0,75 кг.  ПОКОМ</v>
          </cell>
          <cell r="D110">
            <v>864</v>
          </cell>
        </row>
        <row r="111">
          <cell r="A111" t="str">
            <v>Пельмени Grandmeni с говядиной ТМ Горячая штучка флоупак сфера 0,75 кг. ПОКОМ</v>
          </cell>
          <cell r="D111">
            <v>768</v>
          </cell>
        </row>
        <row r="112">
          <cell r="A112" t="str">
            <v>Пельмени Grandmeni со сливочным маслом Горячая штучка 0,75 кг ПОКОМ</v>
          </cell>
          <cell r="D112">
            <v>960</v>
          </cell>
        </row>
        <row r="113">
          <cell r="A113" t="str">
            <v>Пельмени Бигбули #МЕГАВКУСИЩЕ с сочной грудинкой ТМ Горячая шту БУЛЬМЕНИ ТС Бигбули  сфера 0,9 ПОКОМ</v>
          </cell>
          <cell r="D113">
            <v>1384</v>
          </cell>
        </row>
        <row r="114">
          <cell r="A114" t="str">
            <v>Пельмени Бигбули #МЕГАВКУСИЩЕ с сочной грудинкой ТМ Горячая штучка ТС Бигбули  сфера 0,43  ПОКОМ</v>
          </cell>
          <cell r="D114">
            <v>928</v>
          </cell>
        </row>
        <row r="115">
          <cell r="A115" t="str">
            <v>Пельмени Бигбули с мясом, Горячая штучка 0,9кг  ПОКОМ</v>
          </cell>
          <cell r="D115">
            <v>74</v>
          </cell>
        </row>
        <row r="116">
          <cell r="A116" t="str">
            <v>Пельмени Бигбули со слив.маслом 0,9 кг   Поком</v>
          </cell>
          <cell r="D116">
            <v>9</v>
          </cell>
        </row>
        <row r="117">
          <cell r="A117" t="str">
            <v>Пельмени Бигбули со сливочным маслом ТМ Горячая штучка ТС Бигбули ГШ флоу-пак сфера 0,43 УВС.  ПОКОМ</v>
          </cell>
          <cell r="D117">
            <v>36</v>
          </cell>
        </row>
        <row r="118">
          <cell r="A118" t="str">
            <v>Пельмени Бугбули со сливочным маслом ТМ Горячая штучка БУЛЬМЕНИ 0,43 кг  ПОКОМ</v>
          </cell>
          <cell r="D118">
            <v>1008</v>
          </cell>
        </row>
        <row r="119">
          <cell r="A119" t="str">
            <v>Пельмени Бульмени с говядиной и свининой Горячая шт. 0,9 кг  ПОКОМ</v>
          </cell>
          <cell r="D119">
            <v>1960</v>
          </cell>
        </row>
        <row r="120">
          <cell r="A120" t="str">
            <v>Пельмени Бульмени с говядиной и свининой Горячая штучка 0,43  ПОКОМ</v>
          </cell>
          <cell r="D120">
            <v>1336</v>
          </cell>
        </row>
        <row r="121">
          <cell r="A121" t="str">
            <v>Пельмени Бульмени с говядиной и свининой Наваристые Горячая штучка ВЕС  ПОКОМ</v>
          </cell>
          <cell r="D121">
            <v>395</v>
          </cell>
        </row>
        <row r="122">
          <cell r="A122" t="str">
            <v>Пельмени Бульмени со сливочным маслом Горячая штучка 0,9 кг  ПОКОМ</v>
          </cell>
          <cell r="D122">
            <v>1563</v>
          </cell>
        </row>
        <row r="123">
          <cell r="A123" t="str">
            <v>Пельмени Бульмени со сливочным маслом ТМ Горячая шт. 0,43 кг  ПОКОМ</v>
          </cell>
          <cell r="D123">
            <v>1203</v>
          </cell>
        </row>
        <row r="124">
          <cell r="A124" t="str">
            <v>Пельмени Мясорубские с рубленой грудинкой ТМ Стародворье фоу-пак классическая форма 0,7 кг.  Поком</v>
          </cell>
          <cell r="D124">
            <v>26</v>
          </cell>
        </row>
        <row r="125">
          <cell r="A125" t="str">
            <v>Пельмени Мясорубские ТМ Стародворье фоу-пак равиоли 0,7 кг.  Поком</v>
          </cell>
          <cell r="D125">
            <v>114</v>
          </cell>
        </row>
        <row r="126">
          <cell r="A126" t="str">
            <v>Пельмени отборные  с говядиной и свининой 0,43кг ушко  Поком</v>
          </cell>
          <cell r="D126">
            <v>20</v>
          </cell>
        </row>
        <row r="127">
          <cell r="A127" t="str">
            <v>Пельмени Отборные из свинины и говядины 0,9 кг ТМ Стародворье ТС Медвежье ушко  ПОКОМ</v>
          </cell>
          <cell r="D127">
            <v>117</v>
          </cell>
        </row>
        <row r="128">
          <cell r="A128" t="str">
            <v>Пельмени отборные с говядиной 0,43кг Поком</v>
          </cell>
          <cell r="D128">
            <v>21</v>
          </cell>
        </row>
        <row r="129">
          <cell r="A129" t="str">
            <v>Пельмени Отборные с говядиной 0,9 кг НОВА ТМ Стародворье ТС Медвежье ушко  ПОКОМ</v>
          </cell>
          <cell r="D129">
            <v>39</v>
          </cell>
        </row>
        <row r="130">
          <cell r="A130" t="str">
            <v>Пельмени С говядиной и свининой, ВЕС, ТМ Славница сфера пуговки  ПОКОМ</v>
          </cell>
          <cell r="D130">
            <v>195</v>
          </cell>
        </row>
        <row r="131">
          <cell r="A131" t="str">
            <v>Пельмени Со свининой и говядиной ТМ Особый рецепт Любимая ложка 1,0 кг  ПОКОМ</v>
          </cell>
          <cell r="D131">
            <v>34</v>
          </cell>
        </row>
        <row r="132">
          <cell r="A132" t="str">
            <v>Пельмени Сочные стародв. сфера 0,43кг  Поком</v>
          </cell>
          <cell r="D132">
            <v>2</v>
          </cell>
        </row>
        <row r="133">
          <cell r="A133" t="str">
            <v>Пельмени Сочные сфера 0,9 кг ТМ Стародворье ПОКОМ</v>
          </cell>
          <cell r="D133">
            <v>19</v>
          </cell>
        </row>
        <row r="134">
          <cell r="A134" t="str">
            <v>Пельмени Супермени с мясом, Горячая штучка 0,2кг    ПОКОМ</v>
          </cell>
          <cell r="D134">
            <v>4</v>
          </cell>
        </row>
        <row r="135">
          <cell r="A135" t="str">
            <v>У_Жар-боллы с курочкой и сыром. Кулинарные изделия рубленые в тесте куриные жареные  ПОКОМ</v>
          </cell>
          <cell r="D135">
            <v>41.7</v>
          </cell>
        </row>
        <row r="136">
          <cell r="A136" t="str">
            <v>У_Пельмени Быстромени рубл. в тесте из мяса кур. вареные сфера "Мясная галерея" ВЕС</v>
          </cell>
          <cell r="D136">
            <v>5</v>
          </cell>
        </row>
        <row r="137">
          <cell r="A137" t="str">
            <v>Фрай-пицца с ветчиной и грибами 3,0 кг. ВЕС.  ПОКОМ</v>
          </cell>
          <cell r="D137">
            <v>14.8</v>
          </cell>
        </row>
        <row r="138">
          <cell r="A138" t="str">
            <v>Фрай-пицца с ветчиной и грибами ТМ Зареченские ТС Зареченские продукты.  Поком</v>
          </cell>
        </row>
        <row r="139">
          <cell r="A139" t="str">
            <v>Хотстеры ТМ Горячая штучка ТС Хотстеры 0,25 кг зам  ПОКОМ</v>
          </cell>
          <cell r="D139">
            <v>1168</v>
          </cell>
        </row>
        <row r="140">
          <cell r="A140" t="str">
            <v>Хрустящие крылышки острые к пиву ТМ Горячая штучка 0,3кг зам  ПОКОМ</v>
          </cell>
          <cell r="D140">
            <v>827</v>
          </cell>
        </row>
        <row r="141">
          <cell r="A141" t="str">
            <v>Хрустящие крылышки ТМ Горячая штучка 0,3 кг зам  ПОКОМ</v>
          </cell>
          <cell r="D141">
            <v>921</v>
          </cell>
        </row>
        <row r="142">
          <cell r="A142" t="str">
            <v>Хрустящие крылышки ТМ Зареченские ТС Зареченские продукты.   Поком</v>
          </cell>
          <cell r="D142">
            <v>46</v>
          </cell>
        </row>
        <row r="143">
          <cell r="A143" t="str">
            <v>Чебупай сочное яблоко ТМ Горячая штучка ТС Чебупай 0,2 кг УВС.  зам  ПОКОМ</v>
          </cell>
          <cell r="D143">
            <v>40</v>
          </cell>
        </row>
        <row r="144">
          <cell r="A144" t="str">
            <v>Чебупай спелая вишня ТМ Горячая штучка ТС Чебупай 0,2 кг УВС. зам  ПОКОМ</v>
          </cell>
          <cell r="D144">
            <v>57</v>
          </cell>
        </row>
        <row r="145">
          <cell r="A145" t="str">
            <v>Чебупицца курочка по-итальянски Горячая штучка 0,25 кг зам  ПОКОМ</v>
          </cell>
          <cell r="D145">
            <v>1462</v>
          </cell>
        </row>
        <row r="146">
          <cell r="A146" t="str">
            <v>Чебупицца Пепперони ТМ Горячая штучка ТС Чебупицца 0.25кг зам  ПОКОМ</v>
          </cell>
          <cell r="D146">
            <v>1616</v>
          </cell>
        </row>
        <row r="147">
          <cell r="A147" t="str">
            <v>Чебуреки Мясные вес 2,7 кг ТМ Зареченские ТС Зареченские продукты   Поком</v>
          </cell>
          <cell r="D147">
            <v>106.9</v>
          </cell>
        </row>
        <row r="148">
          <cell r="A148" t="str">
            <v>Чебуреки сочные ТМ Зареченские ТС Зареченские продукты.  Поком</v>
          </cell>
          <cell r="D148">
            <v>7.7</v>
          </cell>
        </row>
        <row r="149">
          <cell r="A149" t="str">
            <v>Чебуречище горячая штучка 0,14кг Поком</v>
          </cell>
          <cell r="D149">
            <v>129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12.01.2024 - 18.01.2024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ООО, 283023, ДНР, г. Донецк, Калининский район, ул. П...; ГЕРМЕС СТК ООО, 283023, ДНР, г. Донецк, Калининский район, ул. С..."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Готовые бельмеши сочные с мясом ТМ Горячая штучка 0,3кг зам  ПОКОМ</v>
          </cell>
          <cell r="D7">
            <v>165.6</v>
          </cell>
          <cell r="F7">
            <v>552</v>
          </cell>
        </row>
        <row r="8">
          <cell r="A8" t="str">
            <v>Готовые чебупели острые с мясом Горячая штучка 0,3 кг зам  ПОКОМ</v>
          </cell>
          <cell r="D8">
            <v>183.6</v>
          </cell>
          <cell r="F8">
            <v>612</v>
          </cell>
        </row>
        <row r="9">
          <cell r="A9" t="str">
            <v>Готовые чебупели с ветчиной и сыром Горячая штучка 0,3кг зам  ПОКОМ</v>
          </cell>
          <cell r="D9">
            <v>255.6</v>
          </cell>
          <cell r="F9">
            <v>852</v>
          </cell>
        </row>
        <row r="10">
          <cell r="A10" t="str">
            <v>Готовые чебупели с мясом ТМ Горячая штучка Без свинины 0,3 кг  ПОКОМ</v>
          </cell>
          <cell r="D10">
            <v>280.8</v>
          </cell>
          <cell r="F10">
            <v>936</v>
          </cell>
        </row>
        <row r="11">
          <cell r="A11" t="str">
            <v>Готовые чебуреки с мясом ТМ Горячая штучка 0,09 кг флоу-пак ПОКОМ</v>
          </cell>
          <cell r="D11">
            <v>129.6</v>
          </cell>
          <cell r="F11">
            <v>1440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D12">
            <v>406.8</v>
          </cell>
          <cell r="F12">
            <v>1130</v>
          </cell>
        </row>
        <row r="13">
          <cell r="A13" t="str">
            <v>Жар-мени с картофелем и сочной грудинкой. ВЕС  ПОКОМ</v>
          </cell>
          <cell r="D13">
            <v>255.5</v>
          </cell>
          <cell r="F13">
            <v>255.5</v>
          </cell>
        </row>
        <row r="14">
          <cell r="A14" t="str">
            <v>Круггетсы с сырным соусом ТМ Горячая штучка 0,25 кг зам  ПОКОМ</v>
          </cell>
          <cell r="D14">
            <v>243</v>
          </cell>
          <cell r="F14">
            <v>972</v>
          </cell>
        </row>
        <row r="15">
          <cell r="A15" t="str">
            <v>Круггетсы сочные ТМ Горячая штучка ТС Круггетсы 0,25 кг зам  ПОКОМ</v>
          </cell>
          <cell r="D15">
            <v>162</v>
          </cell>
          <cell r="F15">
            <v>648</v>
          </cell>
        </row>
        <row r="16">
          <cell r="A16" t="str">
            <v>Мини-сосиски в тесте "Фрайпики" 3,7кг ВЕС,  ПОКОМ</v>
          </cell>
          <cell r="D16">
            <v>270.10000000000002</v>
          </cell>
          <cell r="F16">
            <v>270.10000000000002</v>
          </cell>
        </row>
        <row r="17">
          <cell r="A17" t="str">
            <v>Наггетсы из печи 0,25кг ТМ Вязанка ТС Няняггетсы Сливушки замор.  ПОКОМ</v>
          </cell>
          <cell r="D17">
            <v>498</v>
          </cell>
          <cell r="F17">
            <v>1992</v>
          </cell>
        </row>
        <row r="18">
          <cell r="A18" t="str">
            <v>Наггетсы Нагетосы Сочная курочка в хруст панир со сметаной и зеленью ТМ Горячая штучка 0,25 ПОКОМ</v>
          </cell>
          <cell r="D18">
            <v>268.5</v>
          </cell>
          <cell r="F18">
            <v>1074</v>
          </cell>
        </row>
        <row r="19">
          <cell r="A19" t="str">
            <v>Наггетсы Нагетосы Сочная курочка со сладкой паприкой ТМ Горячая штучка ф/в 0,25 кг  ПОКОМ</v>
          </cell>
          <cell r="D19">
            <v>211.5</v>
          </cell>
          <cell r="F19">
            <v>846</v>
          </cell>
        </row>
        <row r="20">
          <cell r="A20" t="str">
            <v>Наггетсы Нагетосы Сочная курочка ТМ Горячая штучка 0,25 кг зам  ПОКОМ</v>
          </cell>
          <cell r="D20">
            <v>279</v>
          </cell>
          <cell r="F20">
            <v>1116</v>
          </cell>
        </row>
        <row r="21">
          <cell r="A21" t="str">
            <v>Пекерсы с индейкой в сливочном соусе ТМ Горячая штучка 0,25 кг зам  ПОКОМ</v>
          </cell>
          <cell r="D21">
            <v>159</v>
          </cell>
          <cell r="F21">
            <v>636</v>
          </cell>
        </row>
        <row r="22">
          <cell r="A22" t="str">
            <v>Пельмени Grandmeni с говядиной в сливочном соусе ТМ Горячая штучка флоупак сфера 0,75 кг.  ПОКОМ</v>
          </cell>
          <cell r="D22">
            <v>648</v>
          </cell>
          <cell r="F22">
            <v>864</v>
          </cell>
        </row>
        <row r="23">
          <cell r="A23" t="str">
            <v>Пельмени Grandmeni с говядиной ТМ Горячая штучка флоупак сфера 0,75 кг. ПОКОМ</v>
          </cell>
          <cell r="D23">
            <v>576</v>
          </cell>
          <cell r="F23">
            <v>768</v>
          </cell>
        </row>
        <row r="24">
          <cell r="A24" t="str">
            <v>Пельмени Grandmeni со сливочным маслом Горячая штучка 0,75 кг ПОКОМ</v>
          </cell>
          <cell r="D24">
            <v>666</v>
          </cell>
          <cell r="F24">
            <v>888</v>
          </cell>
        </row>
        <row r="25">
          <cell r="A25" t="str">
            <v>Пельмени Бигбули #МЕГАВКУСИЩЕ с сочной грудинкой ТМ Горячая шту БУЛЬМЕНИ ТС Бигбули  сфера 0,9 ПОКОМ</v>
          </cell>
          <cell r="D25">
            <v>1245.5999999999999</v>
          </cell>
          <cell r="F25">
            <v>1384</v>
          </cell>
        </row>
        <row r="26">
          <cell r="A26" t="str">
            <v>Пельмени Бигбули #МЕГАВКУСИЩЕ с сочной грудинкой ТМ Горячая штучка ТС Бигбули  сфера 0,43  ПОКОМ</v>
          </cell>
          <cell r="D26">
            <v>399.04</v>
          </cell>
          <cell r="F26">
            <v>928</v>
          </cell>
        </row>
        <row r="27">
          <cell r="A27" t="str">
            <v>Пельмени Бугбули со сливочным маслом ТМ Горячая штучка БУЛЬМЕНИ 0,43 кг  ПОКОМ</v>
          </cell>
          <cell r="D27">
            <v>433.44</v>
          </cell>
          <cell r="F27">
            <v>1008</v>
          </cell>
        </row>
        <row r="28">
          <cell r="A28" t="str">
            <v>Пельмени Бульмени с говядиной и свининой Горячая шт. 0,9 кг  ПОКОМ</v>
          </cell>
          <cell r="D28">
            <v>1670.4</v>
          </cell>
          <cell r="F28">
            <v>1856</v>
          </cell>
        </row>
        <row r="29">
          <cell r="A29" t="str">
            <v>Пельмени Бульмени с говядиной и свининой Горячая штучка 0,43  ПОКОМ</v>
          </cell>
          <cell r="D29">
            <v>557.28</v>
          </cell>
          <cell r="F29">
            <v>1296</v>
          </cell>
        </row>
        <row r="30">
          <cell r="A30" t="str">
            <v>Пельмени Бульмени со сливочным маслом Горячая штучка 0,9 кг  ПОКОМ</v>
          </cell>
          <cell r="D30">
            <v>1296</v>
          </cell>
          <cell r="F30">
            <v>1440</v>
          </cell>
        </row>
        <row r="31">
          <cell r="A31" t="str">
            <v>Пельмени Бульмени со сливочным маслом ТМ Горячая шт. 0,43 кг  ПОКОМ</v>
          </cell>
          <cell r="D31">
            <v>495.36</v>
          </cell>
          <cell r="F31">
            <v>1152</v>
          </cell>
        </row>
        <row r="32">
          <cell r="A32" t="str">
            <v>Хотстеры ТМ Горячая штучка ТС Хотстеры 0,25 кг зам  ПОКОМ</v>
          </cell>
          <cell r="D32">
            <v>270</v>
          </cell>
          <cell r="F32">
            <v>1080</v>
          </cell>
        </row>
        <row r="33">
          <cell r="A33" t="str">
            <v>Хрустящие крылышки острые к пиву ТМ Горячая штучка 0,3кг зам  ПОКОМ</v>
          </cell>
          <cell r="D33">
            <v>226.8</v>
          </cell>
          <cell r="F33">
            <v>756</v>
          </cell>
        </row>
        <row r="34">
          <cell r="A34" t="str">
            <v>Хрустящие крылышки ТМ Горячая штучка 0,3 кг зам  ПОКОМ</v>
          </cell>
          <cell r="D34">
            <v>248.4</v>
          </cell>
          <cell r="F34">
            <v>828</v>
          </cell>
        </row>
        <row r="35">
          <cell r="A35" t="str">
            <v>Чебупицца курочка по-итальянски Горячая штучка 0,25 кг зам  ПОКОМ</v>
          </cell>
          <cell r="D35">
            <v>330</v>
          </cell>
          <cell r="F35">
            <v>1320</v>
          </cell>
        </row>
        <row r="36">
          <cell r="A36" t="str">
            <v>Чебупицца Пепперони ТМ Горячая штучка ТС Чебупицца 0.25кг зам  ПОКОМ</v>
          </cell>
          <cell r="D36">
            <v>366</v>
          </cell>
          <cell r="F36">
            <v>1464</v>
          </cell>
        </row>
        <row r="37">
          <cell r="A37" t="str">
            <v>Итого</v>
          </cell>
          <cell r="D37">
            <v>13196.92</v>
          </cell>
          <cell r="F37">
            <v>30363.599999999999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72"/>
  <sheetViews>
    <sheetView tabSelected="1" workbookViewId="0">
      <pane ySplit="5" topLeftCell="A6" activePane="bottomLeft" state="frozen"/>
      <selection pane="bottomLeft" activeCell="L2" sqref="L2"/>
    </sheetView>
  </sheetViews>
  <sheetFormatPr defaultColWidth="10.5" defaultRowHeight="11.45" customHeight="1" outlineLevelRow="1" x14ac:dyDescent="0.2"/>
  <cols>
    <col min="1" max="1" width="65.33203125" style="1" customWidth="1"/>
    <col min="2" max="2" width="3.83203125" style="1" customWidth="1"/>
    <col min="3" max="6" width="7.33203125" style="1" customWidth="1"/>
    <col min="7" max="7" width="4.6640625" style="23" customWidth="1"/>
    <col min="8" max="9" width="5.33203125" style="2" customWidth="1"/>
    <col min="10" max="13" width="7.1640625" style="2" customWidth="1"/>
    <col min="14" max="14" width="1" style="2" customWidth="1"/>
    <col min="15" max="17" width="7.1640625" style="2" customWidth="1"/>
    <col min="18" max="18" width="20.5" style="2" customWidth="1"/>
    <col min="19" max="20" width="5.5" style="2" customWidth="1"/>
    <col min="21" max="23" width="8" style="2" customWidth="1"/>
    <col min="24" max="24" width="29.6640625" style="2" customWidth="1"/>
    <col min="25" max="25" width="8.6640625" style="2" customWidth="1"/>
    <col min="26" max="26" width="8.6640625" style="23" customWidth="1"/>
    <col min="27" max="27" width="8.6640625" style="24" customWidth="1"/>
    <col min="28" max="28" width="8.6640625" style="2" customWidth="1"/>
    <col min="29" max="16384" width="10.5" style="2"/>
  </cols>
  <sheetData>
    <row r="1" spans="1:28" ht="12.95" customHeight="1" outlineLevel="1" x14ac:dyDescent="0.2">
      <c r="A1" s="3" t="s">
        <v>0</v>
      </c>
      <c r="B1" s="3"/>
      <c r="C1" s="3"/>
    </row>
    <row r="2" spans="1:28" ht="12.95" customHeight="1" outlineLevel="1" x14ac:dyDescent="0.2">
      <c r="B2" s="3"/>
      <c r="C2" s="3"/>
    </row>
    <row r="3" spans="1:28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2" t="s">
        <v>77</v>
      </c>
      <c r="H3" s="22" t="s">
        <v>95</v>
      </c>
      <c r="I3" s="22" t="s">
        <v>99</v>
      </c>
      <c r="J3" s="13" t="s">
        <v>78</v>
      </c>
      <c r="K3" s="13" t="s">
        <v>79</v>
      </c>
      <c r="L3" s="13" t="s">
        <v>80</v>
      </c>
      <c r="M3" s="13" t="s">
        <v>81</v>
      </c>
      <c r="N3" s="14" t="s">
        <v>101</v>
      </c>
      <c r="O3" s="13" t="s">
        <v>82</v>
      </c>
      <c r="P3" s="14" t="s">
        <v>97</v>
      </c>
      <c r="Q3" s="15" t="s">
        <v>83</v>
      </c>
      <c r="R3" s="16"/>
      <c r="S3" s="13" t="s">
        <v>84</v>
      </c>
      <c r="T3" s="13" t="s">
        <v>85</v>
      </c>
      <c r="U3" s="13" t="s">
        <v>82</v>
      </c>
      <c r="V3" s="13" t="s">
        <v>82</v>
      </c>
      <c r="W3" s="13" t="s">
        <v>82</v>
      </c>
      <c r="X3" s="13" t="s">
        <v>86</v>
      </c>
      <c r="Y3" s="13" t="s">
        <v>87</v>
      </c>
      <c r="Z3" s="12"/>
      <c r="AA3" s="17" t="s">
        <v>88</v>
      </c>
      <c r="AB3" s="13" t="s">
        <v>89</v>
      </c>
    </row>
    <row r="4" spans="1:28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2"/>
      <c r="H4" s="12"/>
      <c r="I4" s="12"/>
      <c r="J4" s="13"/>
      <c r="K4" s="13"/>
      <c r="L4" s="13"/>
      <c r="M4" s="14"/>
      <c r="N4" s="14" t="s">
        <v>102</v>
      </c>
      <c r="O4" s="14" t="s">
        <v>96</v>
      </c>
      <c r="P4" s="18"/>
      <c r="Q4" s="15"/>
      <c r="R4" s="16" t="s">
        <v>91</v>
      </c>
      <c r="S4" s="13"/>
      <c r="T4" s="13"/>
      <c r="U4" s="14" t="s">
        <v>92</v>
      </c>
      <c r="V4" s="14" t="s">
        <v>93</v>
      </c>
      <c r="W4" s="14" t="s">
        <v>90</v>
      </c>
      <c r="X4" s="13"/>
      <c r="Y4" s="13"/>
      <c r="Z4" s="12"/>
      <c r="AA4" s="17" t="s">
        <v>100</v>
      </c>
      <c r="AB4" s="13"/>
    </row>
    <row r="5" spans="1:28" ht="12" customHeight="1" x14ac:dyDescent="0.2">
      <c r="A5" s="6"/>
      <c r="B5" s="7"/>
      <c r="C5" s="11"/>
      <c r="D5" s="5"/>
      <c r="E5" s="19">
        <f>SUM(E6:E191)</f>
        <v>34035.800000000003</v>
      </c>
      <c r="F5" s="19">
        <f>SUM(F6:F191)</f>
        <v>7311.5</v>
      </c>
      <c r="G5" s="12"/>
      <c r="H5" s="12"/>
      <c r="I5" s="12"/>
      <c r="J5" s="19">
        <f t="shared" ref="J5:Q5" si="0">SUM(J6:J191)</f>
        <v>34277.4</v>
      </c>
      <c r="K5" s="19">
        <f t="shared" si="0"/>
        <v>-241.6</v>
      </c>
      <c r="L5" s="19">
        <f t="shared" si="0"/>
        <v>3672.2</v>
      </c>
      <c r="M5" s="19">
        <f t="shared" si="0"/>
        <v>30363.599999999999</v>
      </c>
      <c r="N5" s="19">
        <f t="shared" si="0"/>
        <v>0</v>
      </c>
      <c r="O5" s="19">
        <f t="shared" si="0"/>
        <v>734.44</v>
      </c>
      <c r="P5" s="19">
        <f t="shared" si="0"/>
        <v>3719.44</v>
      </c>
      <c r="Q5" s="19">
        <f t="shared" si="0"/>
        <v>0</v>
      </c>
      <c r="R5" s="20"/>
      <c r="S5" s="13"/>
      <c r="T5" s="13"/>
      <c r="U5" s="19">
        <f>SUM(U6:U191)</f>
        <v>714.62000000000012</v>
      </c>
      <c r="V5" s="19">
        <f>SUM(V6:V191)</f>
        <v>582.19999999999982</v>
      </c>
      <c r="W5" s="19">
        <f>SUM(W6:W191)</f>
        <v>862.20000000000027</v>
      </c>
      <c r="X5" s="13"/>
      <c r="Y5" s="19">
        <f>SUM(Y6:Y191)</f>
        <v>1898.816</v>
      </c>
      <c r="Z5" s="12" t="s">
        <v>94</v>
      </c>
      <c r="AA5" s="21">
        <f>SUM(AA6:AA191)</f>
        <v>544</v>
      </c>
      <c r="AB5" s="19">
        <f>SUM(AB6:AB191)</f>
        <v>1870.5400000000004</v>
      </c>
    </row>
    <row r="6" spans="1:28" ht="11.1" customHeight="1" x14ac:dyDescent="0.2">
      <c r="A6" s="8" t="s">
        <v>8</v>
      </c>
      <c r="B6" s="8" t="s">
        <v>9</v>
      </c>
      <c r="C6" s="9"/>
      <c r="D6" s="10">
        <v>552</v>
      </c>
      <c r="E6" s="10">
        <v>552</v>
      </c>
      <c r="F6" s="10"/>
      <c r="G6" s="23">
        <f>VLOOKUP(A6,[1]TDSheet!$A:$G,7,0)</f>
        <v>0</v>
      </c>
      <c r="H6" s="2">
        <f>VLOOKUP(A6,[2]Лист1!$A:$G,7,0)</f>
        <v>180</v>
      </c>
      <c r="J6" s="2">
        <f>VLOOKUP(A6,[3]TDSheet!$A:$E,4,0)</f>
        <v>552</v>
      </c>
      <c r="K6" s="2">
        <f>E6-J6</f>
        <v>0</v>
      </c>
      <c r="L6" s="2">
        <f>E6-M6</f>
        <v>0</v>
      </c>
      <c r="M6" s="2">
        <f>VLOOKUP(A6,[4]TDSheet!$A:$V,6,0)</f>
        <v>552</v>
      </c>
      <c r="O6" s="2">
        <f>L6/5</f>
        <v>0</v>
      </c>
      <c r="P6" s="25"/>
      <c r="Q6" s="25"/>
      <c r="S6" s="2" t="e">
        <f>(F6+P6)/O6</f>
        <v>#DIV/0!</v>
      </c>
      <c r="T6" s="2" t="e">
        <f>F6/O6</f>
        <v>#DIV/0!</v>
      </c>
      <c r="U6" s="2">
        <f>VLOOKUP(A6,[1]TDSheet!$A:$U,21,0)</f>
        <v>0</v>
      </c>
      <c r="V6" s="2">
        <f>VLOOKUP(A6,[1]TDSheet!$A:$V,22,0)</f>
        <v>0</v>
      </c>
      <c r="W6" s="2">
        <f>VLOOKUP(A6,[1]TDSheet!$A:$N,14,0)</f>
        <v>0</v>
      </c>
      <c r="Y6" s="2">
        <f t="shared" ref="Y6:Y37" si="1">P6*G6</f>
        <v>0</v>
      </c>
      <c r="Z6" s="23">
        <f>VLOOKUP(A6,[1]TDSheet!$A:$Y,25,0)</f>
        <v>0</v>
      </c>
      <c r="AA6" s="24">
        <v>0</v>
      </c>
      <c r="AB6" s="2">
        <f>AA6*Z6*G6</f>
        <v>0</v>
      </c>
    </row>
    <row r="7" spans="1:28" ht="11.1" customHeight="1" x14ac:dyDescent="0.2">
      <c r="A7" s="8" t="s">
        <v>10</v>
      </c>
      <c r="B7" s="8" t="s">
        <v>9</v>
      </c>
      <c r="C7" s="10">
        <v>20</v>
      </c>
      <c r="D7" s="10">
        <v>832</v>
      </c>
      <c r="E7" s="10">
        <v>709</v>
      </c>
      <c r="F7" s="10">
        <v>124</v>
      </c>
      <c r="G7" s="23">
        <f>VLOOKUP(A7,[1]TDSheet!$A:$G,7,0)</f>
        <v>0.3</v>
      </c>
      <c r="H7" s="2">
        <f>VLOOKUP(A7,[2]Лист1!$A:$G,7,0)</f>
        <v>180</v>
      </c>
      <c r="J7" s="2">
        <f>VLOOKUP(A7,[3]TDSheet!$A:$E,4,0)</f>
        <v>708</v>
      </c>
      <c r="K7" s="2">
        <f t="shared" ref="K7:K70" si="2">E7-J7</f>
        <v>1</v>
      </c>
      <c r="L7" s="2">
        <f t="shared" ref="L7:L70" si="3">E7-M7</f>
        <v>97</v>
      </c>
      <c r="M7" s="2">
        <f>VLOOKUP(A7,[4]TDSheet!$A:$V,6,0)</f>
        <v>612</v>
      </c>
      <c r="O7" s="2">
        <f t="shared" ref="O7:O70" si="4">L7/5</f>
        <v>19.399999999999999</v>
      </c>
      <c r="P7" s="25">
        <f>14*O7-F7</f>
        <v>147.59999999999997</v>
      </c>
      <c r="Q7" s="25"/>
      <c r="S7" s="2">
        <f t="shared" ref="S7:S70" si="5">(F7+P7)/O7</f>
        <v>14</v>
      </c>
      <c r="T7" s="2">
        <f t="shared" ref="T7:T70" si="6">F7/O7</f>
        <v>6.391752577319588</v>
      </c>
      <c r="U7" s="2">
        <f>VLOOKUP(A7,[1]TDSheet!$A:$U,21,0)</f>
        <v>8.8000000000000007</v>
      </c>
      <c r="V7" s="2">
        <f>VLOOKUP(A7,[1]TDSheet!$A:$V,22,0)</f>
        <v>17.333333333333332</v>
      </c>
      <c r="W7" s="2">
        <f>VLOOKUP(A7,[1]TDSheet!$A:$N,14,0)</f>
        <v>14.6</v>
      </c>
      <c r="Y7" s="2">
        <f t="shared" si="1"/>
        <v>44.279999999999987</v>
      </c>
      <c r="Z7" s="23">
        <f>VLOOKUP(A7,[1]TDSheet!$A:$Y,25,0)</f>
        <v>12</v>
      </c>
      <c r="AA7" s="24">
        <v>12</v>
      </c>
      <c r="AB7" s="2">
        <f t="shared" ref="AB7:AB70" si="7">AA7*Z7*G7</f>
        <v>43.199999999999996</v>
      </c>
    </row>
    <row r="8" spans="1:28" ht="11.1" customHeight="1" x14ac:dyDescent="0.2">
      <c r="A8" s="8" t="s">
        <v>11</v>
      </c>
      <c r="B8" s="8" t="s">
        <v>9</v>
      </c>
      <c r="C8" s="10">
        <v>2</v>
      </c>
      <c r="D8" s="10">
        <v>996</v>
      </c>
      <c r="E8" s="10">
        <v>963</v>
      </c>
      <c r="F8" s="10">
        <v>33</v>
      </c>
      <c r="G8" s="23">
        <f>VLOOKUP(A8,[1]TDSheet!$A:$G,7,0)</f>
        <v>0.3</v>
      </c>
      <c r="H8" s="2">
        <f>VLOOKUP(A8,[2]Лист1!$A:$G,7,0)</f>
        <v>180</v>
      </c>
      <c r="J8" s="2">
        <f>VLOOKUP(A8,[3]TDSheet!$A:$E,4,0)</f>
        <v>964</v>
      </c>
      <c r="K8" s="2">
        <f t="shared" si="2"/>
        <v>-1</v>
      </c>
      <c r="L8" s="2">
        <f t="shared" si="3"/>
        <v>111</v>
      </c>
      <c r="M8" s="2">
        <f>VLOOKUP(A8,[4]TDSheet!$A:$V,6,0)</f>
        <v>852</v>
      </c>
      <c r="O8" s="2">
        <f t="shared" si="4"/>
        <v>22.2</v>
      </c>
      <c r="P8" s="25">
        <f>10*O8-F8</f>
        <v>189</v>
      </c>
      <c r="Q8" s="25"/>
      <c r="S8" s="2">
        <f t="shared" si="5"/>
        <v>10</v>
      </c>
      <c r="T8" s="2">
        <f t="shared" si="6"/>
        <v>1.4864864864864866</v>
      </c>
      <c r="U8" s="2">
        <f>VLOOKUP(A8,[1]TDSheet!$A:$U,21,0)</f>
        <v>13.6</v>
      </c>
      <c r="V8" s="2">
        <f>VLOOKUP(A8,[1]TDSheet!$A:$V,22,0)</f>
        <v>21</v>
      </c>
      <c r="W8" s="2">
        <f>VLOOKUP(A8,[1]TDSheet!$A:$N,14,0)</f>
        <v>9.1999999999999993</v>
      </c>
      <c r="Y8" s="2">
        <f t="shared" si="1"/>
        <v>56.699999999999996</v>
      </c>
      <c r="Z8" s="23">
        <f>VLOOKUP(A8,[1]TDSheet!$A:$Y,25,0)</f>
        <v>12</v>
      </c>
      <c r="AA8" s="24">
        <v>15</v>
      </c>
      <c r="AB8" s="2">
        <f t="shared" si="7"/>
        <v>54</v>
      </c>
    </row>
    <row r="9" spans="1:28" ht="11.1" customHeight="1" x14ac:dyDescent="0.2">
      <c r="A9" s="8" t="s">
        <v>12</v>
      </c>
      <c r="B9" s="8" t="s">
        <v>9</v>
      </c>
      <c r="C9" s="9"/>
      <c r="D9" s="10">
        <v>936</v>
      </c>
      <c r="E9" s="10">
        <v>936</v>
      </c>
      <c r="F9" s="10"/>
      <c r="G9" s="23">
        <f>VLOOKUP(A9,[1]TDSheet!$A:$G,7,0)</f>
        <v>0</v>
      </c>
      <c r="H9" s="2">
        <f>VLOOKUP(A9,[2]Лист1!$A:$G,7,0)</f>
        <v>180</v>
      </c>
      <c r="J9" s="2">
        <f>VLOOKUP(A9,[3]TDSheet!$A:$E,4,0)</f>
        <v>936</v>
      </c>
      <c r="K9" s="2">
        <f t="shared" si="2"/>
        <v>0</v>
      </c>
      <c r="L9" s="2">
        <f t="shared" si="3"/>
        <v>0</v>
      </c>
      <c r="M9" s="2">
        <f>VLOOKUP(A9,[4]TDSheet!$A:$V,6,0)</f>
        <v>936</v>
      </c>
      <c r="O9" s="2">
        <f t="shared" si="4"/>
        <v>0</v>
      </c>
      <c r="P9" s="25"/>
      <c r="Q9" s="25"/>
      <c r="S9" s="2" t="e">
        <f t="shared" si="5"/>
        <v>#DIV/0!</v>
      </c>
      <c r="T9" s="2" t="e">
        <f t="shared" si="6"/>
        <v>#DIV/0!</v>
      </c>
      <c r="U9" s="2">
        <f>VLOOKUP(A9,[1]TDSheet!$A:$U,21,0)</f>
        <v>0</v>
      </c>
      <c r="V9" s="2">
        <f>VLOOKUP(A9,[1]TDSheet!$A:$V,22,0)</f>
        <v>0</v>
      </c>
      <c r="W9" s="2">
        <f>VLOOKUP(A9,[1]TDSheet!$A:$N,14,0)</f>
        <v>0</v>
      </c>
      <c r="Y9" s="2">
        <f t="shared" si="1"/>
        <v>0</v>
      </c>
      <c r="Z9" s="23">
        <f>VLOOKUP(A9,[1]TDSheet!$A:$Y,25,0)</f>
        <v>0</v>
      </c>
      <c r="AA9" s="24">
        <v>0</v>
      </c>
      <c r="AB9" s="2">
        <f t="shared" si="7"/>
        <v>0</v>
      </c>
    </row>
    <row r="10" spans="1:28" ht="11.1" customHeight="1" x14ac:dyDescent="0.2">
      <c r="A10" s="8" t="s">
        <v>13</v>
      </c>
      <c r="B10" s="8" t="s">
        <v>9</v>
      </c>
      <c r="C10" s="10">
        <v>45</v>
      </c>
      <c r="D10" s="10">
        <v>264</v>
      </c>
      <c r="E10" s="10">
        <v>103</v>
      </c>
      <c r="F10" s="10">
        <v>168</v>
      </c>
      <c r="G10" s="23">
        <f>VLOOKUP(A10,[1]TDSheet!$A:$G,7,0)</f>
        <v>0.3</v>
      </c>
      <c r="H10" s="2">
        <f>VLOOKUP(A10,[2]Лист1!$A:$G,7,0)</f>
        <v>180</v>
      </c>
      <c r="J10" s="2">
        <f>VLOOKUP(A10,[3]TDSheet!$A:$E,4,0)</f>
        <v>201</v>
      </c>
      <c r="K10" s="2">
        <f t="shared" si="2"/>
        <v>-98</v>
      </c>
      <c r="L10" s="2">
        <f t="shared" si="3"/>
        <v>103</v>
      </c>
      <c r="O10" s="2">
        <f t="shared" si="4"/>
        <v>20.6</v>
      </c>
      <c r="P10" s="25">
        <f>15*O10-F10</f>
        <v>141</v>
      </c>
      <c r="Q10" s="25"/>
      <c r="S10" s="2">
        <f t="shared" si="5"/>
        <v>14.999999999999998</v>
      </c>
      <c r="T10" s="2">
        <f t="shared" si="6"/>
        <v>8.1553398058252426</v>
      </c>
      <c r="U10" s="2">
        <f>VLOOKUP(A10,[1]TDSheet!$A:$U,21,0)</f>
        <v>21.6</v>
      </c>
      <c r="V10" s="2">
        <f>VLOOKUP(A10,[1]TDSheet!$A:$V,22,0)</f>
        <v>20</v>
      </c>
      <c r="W10" s="2">
        <f>VLOOKUP(A10,[1]TDSheet!$A:$N,14,0)</f>
        <v>23</v>
      </c>
      <c r="Y10" s="2">
        <f t="shared" si="1"/>
        <v>42.3</v>
      </c>
      <c r="Z10" s="23">
        <f>VLOOKUP(A10,[1]TDSheet!$A:$Y,25,0)</f>
        <v>12</v>
      </c>
      <c r="AA10" s="24">
        <v>11</v>
      </c>
      <c r="AB10" s="2">
        <f t="shared" si="7"/>
        <v>39.6</v>
      </c>
    </row>
    <row r="11" spans="1:28" ht="11.1" customHeight="1" x14ac:dyDescent="0.2">
      <c r="A11" s="8" t="s">
        <v>14</v>
      </c>
      <c r="B11" s="8" t="s">
        <v>9</v>
      </c>
      <c r="C11" s="10">
        <v>209</v>
      </c>
      <c r="D11" s="10">
        <v>1440</v>
      </c>
      <c r="E11" s="10">
        <v>1471</v>
      </c>
      <c r="F11" s="10">
        <v>146</v>
      </c>
      <c r="G11" s="23">
        <f>VLOOKUP(A11,[1]TDSheet!$A:$G,7,0)</f>
        <v>0.09</v>
      </c>
      <c r="H11" s="2">
        <f>VLOOKUP(A11,[2]Лист1!$A:$G,7,0)</f>
        <v>180</v>
      </c>
      <c r="J11" s="2">
        <f>VLOOKUP(A11,[3]TDSheet!$A:$E,4,0)</f>
        <v>1470</v>
      </c>
      <c r="K11" s="2">
        <f t="shared" si="2"/>
        <v>1</v>
      </c>
      <c r="L11" s="2">
        <f t="shared" si="3"/>
        <v>31</v>
      </c>
      <c r="M11" s="2">
        <f>VLOOKUP(A11,[4]TDSheet!$A:$V,6,0)</f>
        <v>1440</v>
      </c>
      <c r="O11" s="2">
        <f t="shared" si="4"/>
        <v>6.2</v>
      </c>
      <c r="P11" s="25"/>
      <c r="Q11" s="25"/>
      <c r="S11" s="2">
        <f t="shared" si="5"/>
        <v>23.548387096774192</v>
      </c>
      <c r="T11" s="2">
        <f t="shared" si="6"/>
        <v>23.548387096774192</v>
      </c>
      <c r="U11" s="2">
        <f>VLOOKUP(A11,[1]TDSheet!$A:$U,21,0)</f>
        <v>2.6</v>
      </c>
      <c r="V11" s="2">
        <f>VLOOKUP(A11,[1]TDSheet!$A:$V,22,0)</f>
        <v>4.666666666666667</v>
      </c>
      <c r="W11" s="2">
        <f>VLOOKUP(A11,[1]TDSheet!$A:$N,14,0)</f>
        <v>11.2</v>
      </c>
      <c r="Y11" s="2">
        <f t="shared" si="1"/>
        <v>0</v>
      </c>
      <c r="Z11" s="23">
        <f>VLOOKUP(A11,[1]TDSheet!$A:$Y,25,0)</f>
        <v>24</v>
      </c>
      <c r="AA11" s="24">
        <f t="shared" ref="AA11:AA61" si="8">P11/Z11</f>
        <v>0</v>
      </c>
      <c r="AB11" s="2">
        <f t="shared" si="7"/>
        <v>0</v>
      </c>
    </row>
    <row r="12" spans="1:28" ht="21.95" customHeight="1" x14ac:dyDescent="0.2">
      <c r="A12" s="8" t="s">
        <v>15</v>
      </c>
      <c r="B12" s="8" t="s">
        <v>9</v>
      </c>
      <c r="C12" s="9"/>
      <c r="D12" s="10">
        <v>1130</v>
      </c>
      <c r="E12" s="10">
        <v>1130</v>
      </c>
      <c r="F12" s="10"/>
      <c r="G12" s="23">
        <f>VLOOKUP(A12,[1]TDSheet!$A:$G,7,0)</f>
        <v>0</v>
      </c>
      <c r="H12" s="2">
        <f>VLOOKUP(A12,[2]Лист1!$A:$G,7,0)</f>
        <v>180</v>
      </c>
      <c r="J12" s="2">
        <f>VLOOKUP(A12,[3]TDSheet!$A:$E,4,0)</f>
        <v>1130</v>
      </c>
      <c r="K12" s="2">
        <f t="shared" si="2"/>
        <v>0</v>
      </c>
      <c r="L12" s="2">
        <f t="shared" si="3"/>
        <v>0</v>
      </c>
      <c r="M12" s="2">
        <f>VLOOKUP(A12,[4]TDSheet!$A:$V,6,0)</f>
        <v>1130</v>
      </c>
      <c r="O12" s="2">
        <f t="shared" si="4"/>
        <v>0</v>
      </c>
      <c r="P12" s="25"/>
      <c r="Q12" s="25"/>
      <c r="S12" s="2" t="e">
        <f t="shared" si="5"/>
        <v>#DIV/0!</v>
      </c>
      <c r="T12" s="2" t="e">
        <f t="shared" si="6"/>
        <v>#DIV/0!</v>
      </c>
      <c r="U12" s="2">
        <f>VLOOKUP(A12,[1]TDSheet!$A:$U,21,0)</f>
        <v>0</v>
      </c>
      <c r="V12" s="2">
        <f>VLOOKUP(A12,[1]TDSheet!$A:$V,22,0)</f>
        <v>0</v>
      </c>
      <c r="W12" s="2">
        <f>VLOOKUP(A12,[1]TDSheet!$A:$N,14,0)</f>
        <v>0</v>
      </c>
      <c r="Y12" s="2">
        <f t="shared" si="1"/>
        <v>0</v>
      </c>
      <c r="Z12" s="23">
        <f>VLOOKUP(A12,[1]TDSheet!$A:$Y,25,0)</f>
        <v>0</v>
      </c>
      <c r="AA12" s="24">
        <v>0</v>
      </c>
      <c r="AB12" s="2">
        <f t="shared" si="7"/>
        <v>0</v>
      </c>
    </row>
    <row r="13" spans="1:28" ht="21.95" customHeight="1" x14ac:dyDescent="0.2">
      <c r="A13" s="8" t="s">
        <v>16</v>
      </c>
      <c r="B13" s="8" t="s">
        <v>17</v>
      </c>
      <c r="C13" s="9"/>
      <c r="D13" s="10">
        <v>18</v>
      </c>
      <c r="E13" s="10">
        <v>3</v>
      </c>
      <c r="F13" s="10">
        <v>15</v>
      </c>
      <c r="G13" s="23">
        <f>VLOOKUP(A13,[1]TDSheet!$A:$G,7,0)</f>
        <v>1</v>
      </c>
      <c r="H13" s="2">
        <f>VLOOKUP(A13,[2]Лист1!$A:$G,7,0)</f>
        <v>180</v>
      </c>
      <c r="J13" s="2">
        <f>VLOOKUP(A13,[3]TDSheet!$A:$E,4,0)</f>
        <v>9</v>
      </c>
      <c r="K13" s="2">
        <f t="shared" si="2"/>
        <v>-6</v>
      </c>
      <c r="L13" s="2">
        <f t="shared" si="3"/>
        <v>3</v>
      </c>
      <c r="O13" s="2">
        <f t="shared" si="4"/>
        <v>0.6</v>
      </c>
      <c r="P13" s="25"/>
      <c r="Q13" s="25"/>
      <c r="S13" s="2">
        <f t="shared" si="5"/>
        <v>25</v>
      </c>
      <c r="T13" s="2">
        <f t="shared" si="6"/>
        <v>25</v>
      </c>
      <c r="U13" s="2">
        <f>VLOOKUP(A13,[1]TDSheet!$A:$U,21,0)</f>
        <v>0.6</v>
      </c>
      <c r="V13" s="2">
        <f>VLOOKUP(A13,[1]TDSheet!$A:$V,22,0)</f>
        <v>1</v>
      </c>
      <c r="W13" s="2">
        <f>VLOOKUP(A13,[1]TDSheet!$A:$N,14,0)</f>
        <v>0</v>
      </c>
      <c r="Y13" s="2">
        <f t="shared" si="1"/>
        <v>0</v>
      </c>
      <c r="Z13" s="23">
        <f>VLOOKUP(A13,[1]TDSheet!$A:$Y,25,0)</f>
        <v>3</v>
      </c>
      <c r="AA13" s="24">
        <f t="shared" si="8"/>
        <v>0</v>
      </c>
      <c r="AB13" s="2">
        <f t="shared" si="7"/>
        <v>0</v>
      </c>
    </row>
    <row r="14" spans="1:28" ht="21.95" customHeight="1" x14ac:dyDescent="0.2">
      <c r="A14" s="8" t="s">
        <v>18</v>
      </c>
      <c r="B14" s="8" t="s">
        <v>17</v>
      </c>
      <c r="C14" s="10">
        <v>25.9</v>
      </c>
      <c r="D14" s="10">
        <v>14.8</v>
      </c>
      <c r="E14" s="10">
        <v>3.7</v>
      </c>
      <c r="F14" s="10">
        <v>33.299999999999997</v>
      </c>
      <c r="G14" s="23">
        <f>VLOOKUP(A14,[1]TDSheet!$A:$G,7,0)</f>
        <v>1</v>
      </c>
      <c r="H14" s="2">
        <f>VLOOKUP(A14,[2]Лист1!$A:$G,7,0)</f>
        <v>180</v>
      </c>
      <c r="J14" s="2">
        <f>VLOOKUP(A14,[3]TDSheet!$A:$E,4,0)</f>
        <v>3</v>
      </c>
      <c r="K14" s="2">
        <f t="shared" si="2"/>
        <v>0.70000000000000018</v>
      </c>
      <c r="L14" s="2">
        <f t="shared" si="3"/>
        <v>3.7</v>
      </c>
      <c r="O14" s="2">
        <f t="shared" si="4"/>
        <v>0.74</v>
      </c>
      <c r="P14" s="25"/>
      <c r="Q14" s="25"/>
      <c r="S14" s="2">
        <f t="shared" si="5"/>
        <v>45</v>
      </c>
      <c r="T14" s="2">
        <f t="shared" si="6"/>
        <v>45</v>
      </c>
      <c r="U14" s="2">
        <f>VLOOKUP(A14,[1]TDSheet!$A:$U,21,0)</f>
        <v>2.2199999999999998</v>
      </c>
      <c r="V14" s="2">
        <f>VLOOKUP(A14,[1]TDSheet!$A:$V,22,0)</f>
        <v>1.2333333333333334</v>
      </c>
      <c r="W14" s="2">
        <f>VLOOKUP(A14,[1]TDSheet!$A:$N,14,0)</f>
        <v>2.96</v>
      </c>
      <c r="Y14" s="2">
        <f t="shared" si="1"/>
        <v>0</v>
      </c>
      <c r="Z14" s="23">
        <f>VLOOKUP(A14,[1]TDSheet!$A:$Y,25,0)</f>
        <v>3.7</v>
      </c>
      <c r="AA14" s="24">
        <f t="shared" si="8"/>
        <v>0</v>
      </c>
      <c r="AB14" s="2">
        <f t="shared" si="7"/>
        <v>0</v>
      </c>
    </row>
    <row r="15" spans="1:28" ht="21.95" customHeight="1" x14ac:dyDescent="0.2">
      <c r="A15" s="8" t="s">
        <v>19</v>
      </c>
      <c r="B15" s="8" t="s">
        <v>17</v>
      </c>
      <c r="C15" s="10">
        <v>37</v>
      </c>
      <c r="D15" s="10"/>
      <c r="E15" s="10">
        <v>11.1</v>
      </c>
      <c r="F15" s="10">
        <v>25.9</v>
      </c>
      <c r="G15" s="23">
        <f>VLOOKUP(A15,[1]TDSheet!$A:$G,7,0)</f>
        <v>1</v>
      </c>
      <c r="H15" s="2">
        <f>VLOOKUP(A15,[2]Лист1!$A:$G,7,0)</f>
        <v>180</v>
      </c>
      <c r="J15" s="2">
        <f>VLOOKUP(A15,[3]TDSheet!$A:$E,4,0)</f>
        <v>7.4</v>
      </c>
      <c r="K15" s="2">
        <f t="shared" si="2"/>
        <v>3.6999999999999993</v>
      </c>
      <c r="L15" s="2">
        <f t="shared" si="3"/>
        <v>11.1</v>
      </c>
      <c r="O15" s="2">
        <f t="shared" si="4"/>
        <v>2.2199999999999998</v>
      </c>
      <c r="P15" s="25">
        <v>7</v>
      </c>
      <c r="Q15" s="25"/>
      <c r="S15" s="2">
        <f t="shared" si="5"/>
        <v>14.819819819819822</v>
      </c>
      <c r="T15" s="2">
        <f t="shared" si="6"/>
        <v>11.666666666666668</v>
      </c>
      <c r="U15" s="2">
        <f>VLOOKUP(A15,[1]TDSheet!$A:$U,21,0)</f>
        <v>2.96</v>
      </c>
      <c r="V15" s="2">
        <f>VLOOKUP(A15,[1]TDSheet!$A:$V,22,0)</f>
        <v>1.2333333333333334</v>
      </c>
      <c r="W15" s="2">
        <f>VLOOKUP(A15,[1]TDSheet!$A:$N,14,0)</f>
        <v>0.74</v>
      </c>
      <c r="Y15" s="2">
        <f t="shared" si="1"/>
        <v>7</v>
      </c>
      <c r="Z15" s="23">
        <f>VLOOKUP(A15,[1]TDSheet!$A:$Y,25,0)</f>
        <v>3.7</v>
      </c>
      <c r="AA15" s="24">
        <v>2</v>
      </c>
      <c r="AB15" s="2">
        <f t="shared" si="7"/>
        <v>7.4</v>
      </c>
    </row>
    <row r="16" spans="1:28" ht="11.1" customHeight="1" x14ac:dyDescent="0.2">
      <c r="A16" s="8" t="s">
        <v>20</v>
      </c>
      <c r="B16" s="8" t="s">
        <v>17</v>
      </c>
      <c r="C16" s="9"/>
      <c r="D16" s="10">
        <v>255.5</v>
      </c>
      <c r="E16" s="10">
        <v>255.5</v>
      </c>
      <c r="F16" s="10"/>
      <c r="G16" s="23">
        <f>VLOOKUP(A16,[1]TDSheet!$A:$G,7,0)</f>
        <v>0</v>
      </c>
      <c r="H16" s="2">
        <f>VLOOKUP(A16,[2]Лист1!$A:$G,7,0)</f>
        <v>180</v>
      </c>
      <c r="J16" s="2">
        <f>VLOOKUP(A16,[3]TDSheet!$A:$E,4,0)</f>
        <v>255.5</v>
      </c>
      <c r="K16" s="2">
        <f t="shared" si="2"/>
        <v>0</v>
      </c>
      <c r="L16" s="2">
        <f t="shared" si="3"/>
        <v>0</v>
      </c>
      <c r="M16" s="2">
        <f>VLOOKUP(A16,[4]TDSheet!$A:$V,6,0)</f>
        <v>255.5</v>
      </c>
      <c r="O16" s="2">
        <f t="shared" si="4"/>
        <v>0</v>
      </c>
      <c r="P16" s="25"/>
      <c r="Q16" s="25"/>
      <c r="S16" s="2" t="e">
        <f t="shared" si="5"/>
        <v>#DIV/0!</v>
      </c>
      <c r="T16" s="2" t="e">
        <f t="shared" si="6"/>
        <v>#DIV/0!</v>
      </c>
      <c r="U16" s="2">
        <f>VLOOKUP(A16,[1]TDSheet!$A:$U,21,0)</f>
        <v>0</v>
      </c>
      <c r="V16" s="2">
        <f>VLOOKUP(A16,[1]TDSheet!$A:$V,22,0)</f>
        <v>0</v>
      </c>
      <c r="W16" s="2">
        <f>VLOOKUP(A16,[1]TDSheet!$A:$N,14,0)</f>
        <v>0</v>
      </c>
      <c r="Y16" s="2">
        <f t="shared" si="1"/>
        <v>0</v>
      </c>
      <c r="Z16" s="23">
        <f>VLOOKUP(A16,[1]TDSheet!$A:$Y,25,0)</f>
        <v>0</v>
      </c>
      <c r="AA16" s="24">
        <v>0</v>
      </c>
      <c r="AB16" s="2">
        <f t="shared" si="7"/>
        <v>0</v>
      </c>
    </row>
    <row r="17" spans="1:28" ht="11.1" customHeight="1" x14ac:dyDescent="0.2">
      <c r="A17" s="8" t="s">
        <v>21</v>
      </c>
      <c r="B17" s="8" t="s">
        <v>9</v>
      </c>
      <c r="C17" s="9"/>
      <c r="D17" s="10">
        <v>1200</v>
      </c>
      <c r="E17" s="10">
        <v>1056</v>
      </c>
      <c r="F17" s="10">
        <v>144</v>
      </c>
      <c r="G17" s="23">
        <f>VLOOKUP(A17,[1]TDSheet!$A:$G,7,0)</f>
        <v>0.25</v>
      </c>
      <c r="H17" s="2">
        <f>VLOOKUP(A17,[2]Лист1!$A:$G,7,0)</f>
        <v>180</v>
      </c>
      <c r="J17" s="2">
        <f>VLOOKUP(A17,[3]TDSheet!$A:$E,4,0)</f>
        <v>1056</v>
      </c>
      <c r="K17" s="2">
        <f t="shared" si="2"/>
        <v>0</v>
      </c>
      <c r="L17" s="2">
        <f t="shared" si="3"/>
        <v>84</v>
      </c>
      <c r="M17" s="2">
        <f>VLOOKUP(A17,[4]TDSheet!$A:$V,6,0)</f>
        <v>972</v>
      </c>
      <c r="O17" s="2">
        <f t="shared" si="4"/>
        <v>16.8</v>
      </c>
      <c r="P17" s="25">
        <f t="shared" ref="P17:P19" si="9">14*O17-F17</f>
        <v>91.200000000000017</v>
      </c>
      <c r="Q17" s="25"/>
      <c r="S17" s="2">
        <f t="shared" si="5"/>
        <v>14</v>
      </c>
      <c r="T17" s="2">
        <f t="shared" si="6"/>
        <v>8.5714285714285712</v>
      </c>
      <c r="U17" s="2">
        <f>VLOOKUP(A17,[1]TDSheet!$A:$U,21,0)</f>
        <v>12.4</v>
      </c>
      <c r="V17" s="2">
        <f>VLOOKUP(A17,[1]TDSheet!$A:$V,22,0)</f>
        <v>25.666666666666668</v>
      </c>
      <c r="W17" s="2">
        <f>VLOOKUP(A17,[1]TDSheet!$A:$N,14,0)</f>
        <v>8.1999999999999993</v>
      </c>
      <c r="Y17" s="2">
        <f t="shared" si="1"/>
        <v>22.800000000000004</v>
      </c>
      <c r="Z17" s="23">
        <f>VLOOKUP(A17,[1]TDSheet!$A:$Y,25,0)</f>
        <v>12</v>
      </c>
      <c r="AA17" s="24">
        <v>7</v>
      </c>
      <c r="AB17" s="2">
        <f t="shared" si="7"/>
        <v>21</v>
      </c>
    </row>
    <row r="18" spans="1:28" ht="11.1" customHeight="1" x14ac:dyDescent="0.2">
      <c r="A18" s="8" t="s">
        <v>22</v>
      </c>
      <c r="B18" s="8" t="s">
        <v>9</v>
      </c>
      <c r="C18" s="10">
        <v>37</v>
      </c>
      <c r="D18" s="10">
        <v>792</v>
      </c>
      <c r="E18" s="10">
        <v>722</v>
      </c>
      <c r="F18" s="10">
        <v>84</v>
      </c>
      <c r="G18" s="23">
        <f>VLOOKUP(A18,[1]TDSheet!$A:$G,7,0)</f>
        <v>0.25</v>
      </c>
      <c r="H18" s="2">
        <f>VLOOKUP(A18,[2]Лист1!$A:$G,7,0)</f>
        <v>180</v>
      </c>
      <c r="J18" s="2">
        <f>VLOOKUP(A18,[3]TDSheet!$A:$E,4,0)</f>
        <v>734</v>
      </c>
      <c r="K18" s="2">
        <f t="shared" si="2"/>
        <v>-12</v>
      </c>
      <c r="L18" s="2">
        <f t="shared" si="3"/>
        <v>74</v>
      </c>
      <c r="M18" s="2">
        <f>VLOOKUP(A18,[4]TDSheet!$A:$V,6,0)</f>
        <v>648</v>
      </c>
      <c r="O18" s="2">
        <f t="shared" si="4"/>
        <v>14.8</v>
      </c>
      <c r="P18" s="25">
        <f t="shared" si="9"/>
        <v>123.20000000000002</v>
      </c>
      <c r="Q18" s="25"/>
      <c r="S18" s="2">
        <f t="shared" si="5"/>
        <v>14</v>
      </c>
      <c r="T18" s="2">
        <f t="shared" si="6"/>
        <v>5.6756756756756754</v>
      </c>
      <c r="U18" s="2">
        <f>VLOOKUP(A18,[1]TDSheet!$A:$U,21,0)</f>
        <v>11.8</v>
      </c>
      <c r="V18" s="2">
        <f>VLOOKUP(A18,[1]TDSheet!$A:$V,22,0)</f>
        <v>11.666666666666666</v>
      </c>
      <c r="W18" s="2">
        <f>VLOOKUP(A18,[1]TDSheet!$A:$N,14,0)</f>
        <v>12.6</v>
      </c>
      <c r="Y18" s="2">
        <f t="shared" si="1"/>
        <v>30.800000000000004</v>
      </c>
      <c r="Z18" s="23">
        <f>VLOOKUP(A18,[1]TDSheet!$A:$Y,25,0)</f>
        <v>12</v>
      </c>
      <c r="AA18" s="24">
        <v>10</v>
      </c>
      <c r="AB18" s="2">
        <f t="shared" si="7"/>
        <v>30</v>
      </c>
    </row>
    <row r="19" spans="1:28" ht="11.1" customHeight="1" x14ac:dyDescent="0.2">
      <c r="A19" s="8" t="s">
        <v>23</v>
      </c>
      <c r="B19" s="8" t="s">
        <v>17</v>
      </c>
      <c r="C19" s="10">
        <v>30.6</v>
      </c>
      <c r="D19" s="10">
        <v>28.9</v>
      </c>
      <c r="E19" s="10">
        <v>19.8</v>
      </c>
      <c r="F19" s="10">
        <v>25.2</v>
      </c>
      <c r="G19" s="23">
        <f>VLOOKUP(A19,[1]TDSheet!$A:$G,7,0)</f>
        <v>1</v>
      </c>
      <c r="H19" s="2">
        <f>VLOOKUP(A19,[2]Лист1!$A:$G,7,0)</f>
        <v>180</v>
      </c>
      <c r="J19" s="2">
        <f>VLOOKUP(A19,[3]TDSheet!$A:$E,4,0)</f>
        <v>19.7</v>
      </c>
      <c r="K19" s="2">
        <f t="shared" si="2"/>
        <v>0.10000000000000142</v>
      </c>
      <c r="L19" s="2">
        <f t="shared" si="3"/>
        <v>19.8</v>
      </c>
      <c r="O19" s="2">
        <f t="shared" si="4"/>
        <v>3.96</v>
      </c>
      <c r="P19" s="25">
        <f t="shared" si="9"/>
        <v>30.24</v>
      </c>
      <c r="Q19" s="25"/>
      <c r="S19" s="2">
        <f t="shared" si="5"/>
        <v>14</v>
      </c>
      <c r="T19" s="2">
        <f t="shared" si="6"/>
        <v>6.3636363636363633</v>
      </c>
      <c r="U19" s="2">
        <f>VLOOKUP(A19,[1]TDSheet!$A:$U,21,0)</f>
        <v>0</v>
      </c>
      <c r="V19" s="2">
        <f>VLOOKUP(A19,[1]TDSheet!$A:$V,22,0)</f>
        <v>0</v>
      </c>
      <c r="W19" s="2">
        <f>VLOOKUP(A19,[1]TDSheet!$A:$N,14,0)</f>
        <v>2.9</v>
      </c>
      <c r="Y19" s="2">
        <f t="shared" si="1"/>
        <v>30.24</v>
      </c>
      <c r="Z19" s="23">
        <f>VLOOKUP(A19,[1]TDSheet!$A:$Y,25,0)</f>
        <v>1.8</v>
      </c>
      <c r="AA19" s="24">
        <v>16</v>
      </c>
      <c r="AB19" s="2">
        <f t="shared" si="7"/>
        <v>28.8</v>
      </c>
    </row>
    <row r="20" spans="1:28" ht="11.1" customHeight="1" x14ac:dyDescent="0.2">
      <c r="A20" s="28" t="s">
        <v>24</v>
      </c>
      <c r="B20" s="28" t="s">
        <v>17</v>
      </c>
      <c r="C20" s="29"/>
      <c r="D20" s="30">
        <v>392.2</v>
      </c>
      <c r="E20" s="27">
        <v>270.10000000000002</v>
      </c>
      <c r="F20" s="27">
        <v>122.1</v>
      </c>
      <c r="G20" s="23">
        <f>VLOOKUP(A20,[1]TDSheet!$A:$G,7,0)</f>
        <v>0</v>
      </c>
      <c r="H20" s="2">
        <f>VLOOKUP(A20,[2]Лист1!$A:$G,7,0)</f>
        <v>180</v>
      </c>
      <c r="J20" s="2">
        <f>VLOOKUP(A20,[3]TDSheet!$A:$E,4,0)</f>
        <v>270.10000000000002</v>
      </c>
      <c r="K20" s="2">
        <f t="shared" si="2"/>
        <v>0</v>
      </c>
      <c r="L20" s="2">
        <f t="shared" si="3"/>
        <v>0</v>
      </c>
      <c r="M20" s="2">
        <f>VLOOKUP(A20,[4]TDSheet!$A:$V,6,0)</f>
        <v>270.10000000000002</v>
      </c>
      <c r="O20" s="2">
        <f t="shared" si="4"/>
        <v>0</v>
      </c>
      <c r="P20" s="25"/>
      <c r="Q20" s="25"/>
      <c r="S20" s="2" t="e">
        <f t="shared" si="5"/>
        <v>#DIV/0!</v>
      </c>
      <c r="T20" s="2" t="e">
        <f t="shared" si="6"/>
        <v>#DIV/0!</v>
      </c>
      <c r="U20" s="2">
        <f>VLOOKUP(A20,[1]TDSheet!$A:$U,21,0)</f>
        <v>0</v>
      </c>
      <c r="V20" s="2">
        <f>VLOOKUP(A20,[1]TDSheet!$A:$V,22,0)</f>
        <v>0</v>
      </c>
      <c r="W20" s="2">
        <f>VLOOKUP(A20,[1]TDSheet!$A:$N,14,0)</f>
        <v>0</v>
      </c>
      <c r="X20" s="31" t="s">
        <v>98</v>
      </c>
      <c r="Y20" s="2">
        <f t="shared" si="1"/>
        <v>0</v>
      </c>
      <c r="Z20" s="23">
        <f>VLOOKUP(A20,[1]TDSheet!$A:$Y,25,0)</f>
        <v>0</v>
      </c>
      <c r="AA20" s="24">
        <v>0</v>
      </c>
      <c r="AB20" s="2">
        <f t="shared" si="7"/>
        <v>0</v>
      </c>
    </row>
    <row r="21" spans="1:28" ht="11.1" customHeight="1" x14ac:dyDescent="0.2">
      <c r="A21" s="8" t="s">
        <v>25</v>
      </c>
      <c r="B21" s="8" t="s">
        <v>17</v>
      </c>
      <c r="C21" s="10">
        <v>11.1</v>
      </c>
      <c r="D21" s="10"/>
      <c r="E21" s="27">
        <f>3.7+E20</f>
        <v>273.8</v>
      </c>
      <c r="F21" s="27">
        <f>F20</f>
        <v>122.1</v>
      </c>
      <c r="G21" s="23">
        <f>VLOOKUP(A21,[1]TDSheet!$A:$G,7,0)</f>
        <v>1</v>
      </c>
      <c r="H21" s="2">
        <f>VLOOKUP(A21,[2]Лист1!$A:$G,7,0)</f>
        <v>180</v>
      </c>
      <c r="J21" s="2">
        <f>VLOOKUP(A21,[3]TDSheet!$A:$E,4,0)</f>
        <v>29.6</v>
      </c>
      <c r="K21" s="2">
        <f t="shared" si="2"/>
        <v>244.20000000000002</v>
      </c>
      <c r="L21" s="2">
        <f t="shared" si="3"/>
        <v>273.8</v>
      </c>
      <c r="O21" s="2">
        <f t="shared" si="4"/>
        <v>54.760000000000005</v>
      </c>
      <c r="P21" s="25">
        <f>11*O21-F21</f>
        <v>480.26</v>
      </c>
      <c r="Q21" s="25"/>
      <c r="S21" s="2">
        <f t="shared" si="5"/>
        <v>11</v>
      </c>
      <c r="T21" s="2">
        <f t="shared" si="6"/>
        <v>2.2297297297297294</v>
      </c>
      <c r="U21" s="2">
        <f>VLOOKUP(A21,[1]TDSheet!$A:$U,21,0)</f>
        <v>0</v>
      </c>
      <c r="V21" s="2">
        <f>VLOOKUP(A21,[1]TDSheet!$A:$V,22,0)</f>
        <v>2.4666666666666668</v>
      </c>
      <c r="W21" s="2">
        <f>VLOOKUP(A21,[1]TDSheet!$A:$N,14,0)</f>
        <v>16.28</v>
      </c>
      <c r="Y21" s="2">
        <f t="shared" si="1"/>
        <v>480.26</v>
      </c>
      <c r="Z21" s="23">
        <f>VLOOKUP(A21,[1]TDSheet!$A:$Y,25,0)</f>
        <v>3.7</v>
      </c>
      <c r="AA21" s="24">
        <v>129</v>
      </c>
      <c r="AB21" s="2">
        <f t="shared" si="7"/>
        <v>477.3</v>
      </c>
    </row>
    <row r="22" spans="1:28" ht="11.1" customHeight="1" x14ac:dyDescent="0.2">
      <c r="A22" s="8" t="s">
        <v>26</v>
      </c>
      <c r="B22" s="8" t="s">
        <v>9</v>
      </c>
      <c r="C22" s="9"/>
      <c r="D22" s="10">
        <v>1992</v>
      </c>
      <c r="E22" s="10">
        <v>1992</v>
      </c>
      <c r="F22" s="10"/>
      <c r="G22" s="23">
        <f>VLOOKUP(A22,[1]TDSheet!$A:$G,7,0)</f>
        <v>0</v>
      </c>
      <c r="H22" s="2">
        <f>VLOOKUP(A22,[2]Лист1!$A:$G,7,0)</f>
        <v>180</v>
      </c>
      <c r="J22" s="2">
        <f>VLOOKUP(A22,[3]TDSheet!$A:$E,4,0)</f>
        <v>1992</v>
      </c>
      <c r="K22" s="2">
        <f t="shared" si="2"/>
        <v>0</v>
      </c>
      <c r="L22" s="2">
        <f t="shared" si="3"/>
        <v>0</v>
      </c>
      <c r="M22" s="2">
        <f>VLOOKUP(A22,[4]TDSheet!$A:$V,6,0)</f>
        <v>1992</v>
      </c>
      <c r="O22" s="2">
        <f t="shared" si="4"/>
        <v>0</v>
      </c>
      <c r="P22" s="25"/>
      <c r="Q22" s="25"/>
      <c r="S22" s="2" t="e">
        <f t="shared" si="5"/>
        <v>#DIV/0!</v>
      </c>
      <c r="T22" s="2" t="e">
        <f t="shared" si="6"/>
        <v>#DIV/0!</v>
      </c>
      <c r="U22" s="2">
        <f>VLOOKUP(A22,[1]TDSheet!$A:$U,21,0)</f>
        <v>0.4</v>
      </c>
      <c r="V22" s="2">
        <f>VLOOKUP(A22,[1]TDSheet!$A:$V,22,0)</f>
        <v>0</v>
      </c>
      <c r="W22" s="2">
        <f>VLOOKUP(A22,[1]TDSheet!$A:$N,14,0)</f>
        <v>0</v>
      </c>
      <c r="Y22" s="2">
        <f t="shared" si="1"/>
        <v>0</v>
      </c>
      <c r="Z22" s="23">
        <f>VLOOKUP(A22,[1]TDSheet!$A:$Y,25,0)</f>
        <v>0</v>
      </c>
      <c r="AA22" s="24">
        <v>0</v>
      </c>
      <c r="AB22" s="2">
        <f t="shared" si="7"/>
        <v>0</v>
      </c>
    </row>
    <row r="23" spans="1:28" ht="21.95" customHeight="1" x14ac:dyDescent="0.2">
      <c r="A23" s="8" t="s">
        <v>27</v>
      </c>
      <c r="B23" s="8" t="s">
        <v>9</v>
      </c>
      <c r="C23" s="9"/>
      <c r="D23" s="10">
        <v>1074</v>
      </c>
      <c r="E23" s="10">
        <v>1074</v>
      </c>
      <c r="F23" s="10"/>
      <c r="G23" s="23">
        <f>VLOOKUP(A23,[1]TDSheet!$A:$G,7,0)</f>
        <v>0</v>
      </c>
      <c r="H23" s="2">
        <f>VLOOKUP(A23,[2]Лист1!$A:$G,7,0)</f>
        <v>180</v>
      </c>
      <c r="J23" s="2">
        <f>VLOOKUP(A23,[3]TDSheet!$A:$E,4,0)</f>
        <v>1074</v>
      </c>
      <c r="K23" s="2">
        <f t="shared" si="2"/>
        <v>0</v>
      </c>
      <c r="L23" s="2">
        <f t="shared" si="3"/>
        <v>0</v>
      </c>
      <c r="M23" s="2">
        <f>VLOOKUP(A23,[4]TDSheet!$A:$V,6,0)</f>
        <v>1074</v>
      </c>
      <c r="O23" s="2">
        <f t="shared" si="4"/>
        <v>0</v>
      </c>
      <c r="P23" s="25"/>
      <c r="Q23" s="25"/>
      <c r="S23" s="2" t="e">
        <f t="shared" si="5"/>
        <v>#DIV/0!</v>
      </c>
      <c r="T23" s="2" t="e">
        <f t="shared" si="6"/>
        <v>#DIV/0!</v>
      </c>
      <c r="U23" s="2">
        <f>VLOOKUP(A23,[1]TDSheet!$A:$U,21,0)</f>
        <v>0</v>
      </c>
      <c r="V23" s="2">
        <f>VLOOKUP(A23,[1]TDSheet!$A:$V,22,0)</f>
        <v>0</v>
      </c>
      <c r="W23" s="2">
        <f>VLOOKUP(A23,[1]TDSheet!$A:$N,14,0)</f>
        <v>0</v>
      </c>
      <c r="Y23" s="2">
        <f t="shared" si="1"/>
        <v>0</v>
      </c>
      <c r="Z23" s="23">
        <f>VLOOKUP(A23,[1]TDSheet!$A:$Y,25,0)</f>
        <v>0</v>
      </c>
      <c r="AA23" s="24">
        <v>0</v>
      </c>
      <c r="AB23" s="2">
        <f t="shared" si="7"/>
        <v>0</v>
      </c>
    </row>
    <row r="24" spans="1:28" ht="21.95" customHeight="1" x14ac:dyDescent="0.2">
      <c r="A24" s="8" t="s">
        <v>28</v>
      </c>
      <c r="B24" s="8" t="s">
        <v>9</v>
      </c>
      <c r="C24" s="9"/>
      <c r="D24" s="10">
        <v>846</v>
      </c>
      <c r="E24" s="10">
        <v>846</v>
      </c>
      <c r="F24" s="10"/>
      <c r="G24" s="23">
        <f>VLOOKUP(A24,[1]TDSheet!$A:$G,7,0)</f>
        <v>0</v>
      </c>
      <c r="H24" s="2">
        <f>VLOOKUP(A24,[2]Лист1!$A:$G,7,0)</f>
        <v>180</v>
      </c>
      <c r="J24" s="2">
        <f>VLOOKUP(A24,[3]TDSheet!$A:$E,4,0)</f>
        <v>846</v>
      </c>
      <c r="K24" s="2">
        <f t="shared" si="2"/>
        <v>0</v>
      </c>
      <c r="L24" s="2">
        <f t="shared" si="3"/>
        <v>0</v>
      </c>
      <c r="M24" s="2">
        <f>VLOOKUP(A24,[4]TDSheet!$A:$V,6,0)</f>
        <v>846</v>
      </c>
      <c r="O24" s="2">
        <f t="shared" si="4"/>
        <v>0</v>
      </c>
      <c r="P24" s="25"/>
      <c r="Q24" s="25"/>
      <c r="S24" s="2" t="e">
        <f t="shared" si="5"/>
        <v>#DIV/0!</v>
      </c>
      <c r="T24" s="2" t="e">
        <f t="shared" si="6"/>
        <v>#DIV/0!</v>
      </c>
      <c r="U24" s="2">
        <f>VLOOKUP(A24,[1]TDSheet!$A:$U,21,0)</f>
        <v>0</v>
      </c>
      <c r="V24" s="2">
        <f>VLOOKUP(A24,[1]TDSheet!$A:$V,22,0)</f>
        <v>0</v>
      </c>
      <c r="W24" s="2">
        <f>VLOOKUP(A24,[1]TDSheet!$A:$N,14,0)</f>
        <v>0</v>
      </c>
      <c r="Y24" s="2">
        <f t="shared" si="1"/>
        <v>0</v>
      </c>
      <c r="Z24" s="23">
        <f>VLOOKUP(A24,[1]TDSheet!$A:$Y,25,0)</f>
        <v>0</v>
      </c>
      <c r="AA24" s="24">
        <v>0</v>
      </c>
      <c r="AB24" s="2">
        <f t="shared" si="7"/>
        <v>0</v>
      </c>
    </row>
    <row r="25" spans="1:28" ht="11.1" customHeight="1" x14ac:dyDescent="0.2">
      <c r="A25" s="8" t="s">
        <v>29</v>
      </c>
      <c r="B25" s="8" t="s">
        <v>9</v>
      </c>
      <c r="C25" s="10">
        <v>11</v>
      </c>
      <c r="D25" s="10">
        <v>1848</v>
      </c>
      <c r="E25" s="10">
        <v>1377</v>
      </c>
      <c r="F25" s="10">
        <v>482</v>
      </c>
      <c r="G25" s="23">
        <f>VLOOKUP(A25,[1]TDSheet!$A:$G,7,0)</f>
        <v>0.25</v>
      </c>
      <c r="H25" s="2">
        <f>VLOOKUP(A25,[2]Лист1!$A:$G,7,0)</f>
        <v>180</v>
      </c>
      <c r="J25" s="2">
        <f>VLOOKUP(A25,[3]TDSheet!$A:$E,4,0)</f>
        <v>1407</v>
      </c>
      <c r="K25" s="2">
        <f t="shared" si="2"/>
        <v>-30</v>
      </c>
      <c r="L25" s="2">
        <f t="shared" si="3"/>
        <v>261</v>
      </c>
      <c r="M25" s="2">
        <f>VLOOKUP(A25,[4]TDSheet!$A:$V,6,0)</f>
        <v>1116</v>
      </c>
      <c r="O25" s="2">
        <f t="shared" si="4"/>
        <v>52.2</v>
      </c>
      <c r="P25" s="25">
        <f t="shared" ref="P25" si="10">14*O25-F25</f>
        <v>248.80000000000007</v>
      </c>
      <c r="Q25" s="25"/>
      <c r="S25" s="2">
        <f t="shared" si="5"/>
        <v>14</v>
      </c>
      <c r="T25" s="2">
        <f t="shared" si="6"/>
        <v>9.2337164750957843</v>
      </c>
      <c r="U25" s="2">
        <f>VLOOKUP(A25,[1]TDSheet!$A:$U,21,0)</f>
        <v>47.6</v>
      </c>
      <c r="V25" s="2">
        <f>VLOOKUP(A25,[1]TDSheet!$A:$V,22,0)</f>
        <v>46.666666666666664</v>
      </c>
      <c r="W25" s="2">
        <f>VLOOKUP(A25,[1]TDSheet!$A:$N,14,0)</f>
        <v>57.4</v>
      </c>
      <c r="Y25" s="2">
        <f t="shared" si="1"/>
        <v>62.200000000000017</v>
      </c>
      <c r="Z25" s="23">
        <f>VLOOKUP(A25,[1]TDSheet!$A:$Y,25,0)</f>
        <v>6</v>
      </c>
      <c r="AA25" s="24">
        <v>41</v>
      </c>
      <c r="AB25" s="2">
        <f t="shared" si="7"/>
        <v>61.5</v>
      </c>
    </row>
    <row r="26" spans="1:28" ht="11.1" customHeight="1" x14ac:dyDescent="0.2">
      <c r="A26" s="8" t="s">
        <v>30</v>
      </c>
      <c r="B26" s="8" t="s">
        <v>9</v>
      </c>
      <c r="C26" s="10">
        <v>79</v>
      </c>
      <c r="D26" s="10">
        <v>600</v>
      </c>
      <c r="E26" s="10">
        <v>353</v>
      </c>
      <c r="F26" s="10">
        <v>246</v>
      </c>
      <c r="G26" s="23">
        <f>VLOOKUP(A26,[1]TDSheet!$A:$G,7,0)</f>
        <v>0.25</v>
      </c>
      <c r="H26" s="2">
        <f>VLOOKUP(A26,[2]Лист1!$A:$G,7,0)</f>
        <v>180</v>
      </c>
      <c r="J26" s="2">
        <f>VLOOKUP(A26,[3]TDSheet!$A:$E,4,0)</f>
        <v>357</v>
      </c>
      <c r="K26" s="2">
        <f t="shared" si="2"/>
        <v>-4</v>
      </c>
      <c r="L26" s="2">
        <f t="shared" si="3"/>
        <v>353</v>
      </c>
      <c r="O26" s="2">
        <f t="shared" si="4"/>
        <v>70.599999999999994</v>
      </c>
      <c r="P26" s="25">
        <f>12*O26-F26</f>
        <v>601.19999999999993</v>
      </c>
      <c r="Q26" s="25"/>
      <c r="S26" s="2">
        <f t="shared" si="5"/>
        <v>12</v>
      </c>
      <c r="T26" s="2">
        <f t="shared" si="6"/>
        <v>3.4844192634560911</v>
      </c>
      <c r="U26" s="2">
        <f>VLOOKUP(A26,[1]TDSheet!$A:$U,21,0)</f>
        <v>43.8</v>
      </c>
      <c r="V26" s="2">
        <f>VLOOKUP(A26,[1]TDSheet!$A:$V,22,0)</f>
        <v>60</v>
      </c>
      <c r="W26" s="2">
        <f>VLOOKUP(A26,[1]TDSheet!$A:$N,14,0)</f>
        <v>46.2</v>
      </c>
      <c r="Y26" s="2">
        <f t="shared" si="1"/>
        <v>150.29999999999998</v>
      </c>
      <c r="Z26" s="23">
        <f>VLOOKUP(A26,[1]TDSheet!$A:$Y,25,0)</f>
        <v>12</v>
      </c>
      <c r="AA26" s="24">
        <v>50</v>
      </c>
      <c r="AB26" s="2">
        <f t="shared" si="7"/>
        <v>150</v>
      </c>
    </row>
    <row r="27" spans="1:28" ht="11.1" customHeight="1" x14ac:dyDescent="0.2">
      <c r="A27" s="28" t="s">
        <v>31</v>
      </c>
      <c r="B27" s="28" t="s">
        <v>17</v>
      </c>
      <c r="C27" s="30">
        <v>-18</v>
      </c>
      <c r="D27" s="30"/>
      <c r="E27" s="30"/>
      <c r="F27" s="27">
        <v>-18</v>
      </c>
      <c r="G27" s="23">
        <f>VLOOKUP(A27,[1]TDSheet!$A:$G,7,0)</f>
        <v>0</v>
      </c>
      <c r="H27" s="2">
        <f>VLOOKUP(A27,[2]Лист1!$A:$G,7,0)</f>
        <v>180</v>
      </c>
      <c r="K27" s="2">
        <f t="shared" si="2"/>
        <v>0</v>
      </c>
      <c r="L27" s="2">
        <f t="shared" si="3"/>
        <v>0</v>
      </c>
      <c r="O27" s="2">
        <f t="shared" si="4"/>
        <v>0</v>
      </c>
      <c r="P27" s="25"/>
      <c r="Q27" s="25"/>
      <c r="S27" s="2" t="e">
        <f t="shared" si="5"/>
        <v>#DIV/0!</v>
      </c>
      <c r="T27" s="2" t="e">
        <f t="shared" si="6"/>
        <v>#DIV/0!</v>
      </c>
      <c r="U27" s="2">
        <f>VLOOKUP(A27,[1]TDSheet!$A:$U,21,0)</f>
        <v>0</v>
      </c>
      <c r="V27" s="2">
        <f>VLOOKUP(A27,[1]TDSheet!$A:$V,22,0)</f>
        <v>2</v>
      </c>
      <c r="W27" s="2">
        <f>VLOOKUP(A27,[1]TDSheet!$A:$N,14,0)</f>
        <v>3.6</v>
      </c>
      <c r="X27" s="31" t="s">
        <v>98</v>
      </c>
      <c r="Y27" s="2">
        <f t="shared" si="1"/>
        <v>0</v>
      </c>
      <c r="Z27" s="23">
        <f>VLOOKUP(A27,[1]TDSheet!$A:$Y,25,0)</f>
        <v>0</v>
      </c>
      <c r="AA27" s="24">
        <v>0</v>
      </c>
      <c r="AB27" s="2">
        <f t="shared" si="7"/>
        <v>0</v>
      </c>
    </row>
    <row r="28" spans="1:28" ht="11.1" customHeight="1" x14ac:dyDescent="0.2">
      <c r="A28" s="8" t="s">
        <v>32</v>
      </c>
      <c r="B28" s="8" t="s">
        <v>17</v>
      </c>
      <c r="C28" s="10">
        <v>79</v>
      </c>
      <c r="D28" s="10">
        <v>222</v>
      </c>
      <c r="E28" s="10">
        <v>36</v>
      </c>
      <c r="F28" s="27">
        <f>235+F27</f>
        <v>217</v>
      </c>
      <c r="G28" s="23">
        <f>VLOOKUP(A28,[1]TDSheet!$A:$G,7,0)</f>
        <v>1</v>
      </c>
      <c r="H28" s="2">
        <f>VLOOKUP(A28,[2]Лист1!$A:$G,7,0)</f>
        <v>180</v>
      </c>
      <c r="J28" s="2">
        <f>VLOOKUP(A28,[3]TDSheet!$A:$E,4,0)</f>
        <v>99</v>
      </c>
      <c r="K28" s="2">
        <f t="shared" si="2"/>
        <v>-63</v>
      </c>
      <c r="L28" s="2">
        <f t="shared" si="3"/>
        <v>36</v>
      </c>
      <c r="O28" s="2">
        <f t="shared" si="4"/>
        <v>7.2</v>
      </c>
      <c r="P28" s="25"/>
      <c r="Q28" s="25"/>
      <c r="S28" s="2">
        <f t="shared" si="5"/>
        <v>30.138888888888889</v>
      </c>
      <c r="T28" s="2">
        <f t="shared" si="6"/>
        <v>30.138888888888889</v>
      </c>
      <c r="U28" s="2">
        <f>VLOOKUP(A28,[1]TDSheet!$A:$U,21,0)</f>
        <v>22.8</v>
      </c>
      <c r="V28" s="2">
        <f>VLOOKUP(A28,[1]TDSheet!$A:$V,22,0)</f>
        <v>13.666666666666666</v>
      </c>
      <c r="W28" s="2">
        <f>VLOOKUP(A28,[1]TDSheet!$A:$N,14,0)</f>
        <v>27.6</v>
      </c>
      <c r="Y28" s="2">
        <f t="shared" si="1"/>
        <v>0</v>
      </c>
      <c r="Z28" s="23">
        <f>VLOOKUP(A28,[1]TDSheet!$A:$Y,25,0)</f>
        <v>6</v>
      </c>
      <c r="AA28" s="24">
        <f t="shared" si="8"/>
        <v>0</v>
      </c>
      <c r="AB28" s="2">
        <f t="shared" si="7"/>
        <v>0</v>
      </c>
    </row>
    <row r="29" spans="1:28" ht="11.1" customHeight="1" x14ac:dyDescent="0.2">
      <c r="A29" s="8" t="s">
        <v>33</v>
      </c>
      <c r="B29" s="8" t="s">
        <v>9</v>
      </c>
      <c r="C29" s="9"/>
      <c r="D29" s="10">
        <v>636</v>
      </c>
      <c r="E29" s="10">
        <v>636</v>
      </c>
      <c r="F29" s="10"/>
      <c r="G29" s="23">
        <f>VLOOKUP(A29,[1]TDSheet!$A:$G,7,0)</f>
        <v>0</v>
      </c>
      <c r="H29" s="2">
        <f>VLOOKUP(A29,[2]Лист1!$A:$G,7,0)</f>
        <v>180</v>
      </c>
      <c r="J29" s="2">
        <f>VLOOKUP(A29,[3]TDSheet!$A:$E,4,0)</f>
        <v>636</v>
      </c>
      <c r="K29" s="2">
        <f t="shared" si="2"/>
        <v>0</v>
      </c>
      <c r="L29" s="2">
        <f t="shared" si="3"/>
        <v>0</v>
      </c>
      <c r="M29" s="2">
        <f>VLOOKUP(A29,[4]TDSheet!$A:$V,6,0)</f>
        <v>636</v>
      </c>
      <c r="O29" s="2">
        <f t="shared" si="4"/>
        <v>0</v>
      </c>
      <c r="P29" s="25"/>
      <c r="Q29" s="25"/>
      <c r="S29" s="2" t="e">
        <f t="shared" si="5"/>
        <v>#DIV/0!</v>
      </c>
      <c r="T29" s="2" t="e">
        <f t="shared" si="6"/>
        <v>#DIV/0!</v>
      </c>
      <c r="U29" s="2">
        <f>VLOOKUP(A29,[1]TDSheet!$A:$U,21,0)</f>
        <v>0</v>
      </c>
      <c r="V29" s="2">
        <f>VLOOKUP(A29,[1]TDSheet!$A:$V,22,0)</f>
        <v>0</v>
      </c>
      <c r="W29" s="2">
        <f>VLOOKUP(A29,[1]TDSheet!$A:$N,14,0)</f>
        <v>0</v>
      </c>
      <c r="Y29" s="2">
        <f t="shared" si="1"/>
        <v>0</v>
      </c>
      <c r="Z29" s="23">
        <f>VLOOKUP(A29,[1]TDSheet!$A:$Y,25,0)</f>
        <v>0</v>
      </c>
      <c r="AA29" s="24">
        <v>0</v>
      </c>
      <c r="AB29" s="2">
        <f t="shared" si="7"/>
        <v>0</v>
      </c>
    </row>
    <row r="30" spans="1:28" ht="21.95" customHeight="1" x14ac:dyDescent="0.2">
      <c r="A30" s="8" t="s">
        <v>34</v>
      </c>
      <c r="B30" s="8" t="s">
        <v>9</v>
      </c>
      <c r="C30" s="9"/>
      <c r="D30" s="10">
        <v>864</v>
      </c>
      <c r="E30" s="10">
        <v>864</v>
      </c>
      <c r="F30" s="10"/>
      <c r="G30" s="23">
        <f>VLOOKUP(A30,[1]TDSheet!$A:$G,7,0)</f>
        <v>0</v>
      </c>
      <c r="H30" s="2">
        <f>VLOOKUP(A30,[2]Лист1!$A:$G,7,0)</f>
        <v>180</v>
      </c>
      <c r="J30" s="2">
        <f>VLOOKUP(A30,[3]TDSheet!$A:$E,4,0)</f>
        <v>864</v>
      </c>
      <c r="K30" s="2">
        <f t="shared" si="2"/>
        <v>0</v>
      </c>
      <c r="L30" s="2">
        <f t="shared" si="3"/>
        <v>0</v>
      </c>
      <c r="M30" s="2">
        <f>VLOOKUP(A30,[4]TDSheet!$A:$V,6,0)</f>
        <v>864</v>
      </c>
      <c r="O30" s="2">
        <f t="shared" si="4"/>
        <v>0</v>
      </c>
      <c r="P30" s="25"/>
      <c r="Q30" s="25"/>
      <c r="S30" s="2" t="e">
        <f t="shared" si="5"/>
        <v>#DIV/0!</v>
      </c>
      <c r="T30" s="2" t="e">
        <f t="shared" si="6"/>
        <v>#DIV/0!</v>
      </c>
      <c r="U30" s="2">
        <f>VLOOKUP(A30,[1]TDSheet!$A:$U,21,0)</f>
        <v>0.2</v>
      </c>
      <c r="V30" s="2">
        <f>VLOOKUP(A30,[1]TDSheet!$A:$V,22,0)</f>
        <v>0</v>
      </c>
      <c r="W30" s="2">
        <f>VLOOKUP(A30,[1]TDSheet!$A:$N,14,0)</f>
        <v>0</v>
      </c>
      <c r="Y30" s="2">
        <f t="shared" si="1"/>
        <v>0</v>
      </c>
      <c r="Z30" s="23">
        <f>VLOOKUP(A30,[1]TDSheet!$A:$Y,25,0)</f>
        <v>0</v>
      </c>
      <c r="AA30" s="24">
        <v>0</v>
      </c>
      <c r="AB30" s="2">
        <f t="shared" si="7"/>
        <v>0</v>
      </c>
    </row>
    <row r="31" spans="1:28" ht="11.1" customHeight="1" x14ac:dyDescent="0.2">
      <c r="A31" s="8" t="s">
        <v>35</v>
      </c>
      <c r="B31" s="8" t="s">
        <v>9</v>
      </c>
      <c r="C31" s="9"/>
      <c r="D31" s="10">
        <v>768</v>
      </c>
      <c r="E31" s="10">
        <v>768</v>
      </c>
      <c r="F31" s="10"/>
      <c r="G31" s="23">
        <f>VLOOKUP(A31,[1]TDSheet!$A:$G,7,0)</f>
        <v>0</v>
      </c>
      <c r="H31" s="2">
        <f>VLOOKUP(A31,[2]Лист1!$A:$G,7,0)</f>
        <v>180</v>
      </c>
      <c r="J31" s="2">
        <f>VLOOKUP(A31,[3]TDSheet!$A:$E,4,0)</f>
        <v>768</v>
      </c>
      <c r="K31" s="2">
        <f t="shared" si="2"/>
        <v>0</v>
      </c>
      <c r="L31" s="2">
        <f t="shared" si="3"/>
        <v>0</v>
      </c>
      <c r="M31" s="2">
        <f>VLOOKUP(A31,[4]TDSheet!$A:$V,6,0)</f>
        <v>768</v>
      </c>
      <c r="O31" s="2">
        <f t="shared" si="4"/>
        <v>0</v>
      </c>
      <c r="P31" s="25"/>
      <c r="Q31" s="25"/>
      <c r="S31" s="2" t="e">
        <f t="shared" si="5"/>
        <v>#DIV/0!</v>
      </c>
      <c r="T31" s="2" t="e">
        <f t="shared" si="6"/>
        <v>#DIV/0!</v>
      </c>
      <c r="U31" s="2">
        <f>VLOOKUP(A31,[1]TDSheet!$A:$U,21,0)</f>
        <v>0</v>
      </c>
      <c r="V31" s="2">
        <f>VLOOKUP(A31,[1]TDSheet!$A:$V,22,0)</f>
        <v>0</v>
      </c>
      <c r="W31" s="2">
        <f>VLOOKUP(A31,[1]TDSheet!$A:$N,14,0)</f>
        <v>0</v>
      </c>
      <c r="Y31" s="2">
        <f t="shared" si="1"/>
        <v>0</v>
      </c>
      <c r="Z31" s="23">
        <f>VLOOKUP(A31,[1]TDSheet!$A:$Y,25,0)</f>
        <v>0</v>
      </c>
      <c r="AA31" s="24">
        <v>0</v>
      </c>
      <c r="AB31" s="2">
        <f t="shared" si="7"/>
        <v>0</v>
      </c>
    </row>
    <row r="32" spans="1:28" ht="11.1" customHeight="1" x14ac:dyDescent="0.2">
      <c r="A32" s="8" t="s">
        <v>36</v>
      </c>
      <c r="B32" s="8" t="s">
        <v>9</v>
      </c>
      <c r="C32" s="10">
        <v>91</v>
      </c>
      <c r="D32" s="10">
        <v>1016</v>
      </c>
      <c r="E32" s="10">
        <v>930</v>
      </c>
      <c r="F32" s="10">
        <v>129</v>
      </c>
      <c r="G32" s="23">
        <f>VLOOKUP(A32,[1]TDSheet!$A:$G,7,0)</f>
        <v>0.75</v>
      </c>
      <c r="H32" s="2">
        <f>VLOOKUP(A32,[2]Лист1!$A:$G,7,0)</f>
        <v>180</v>
      </c>
      <c r="J32" s="2">
        <f>VLOOKUP(A32,[3]TDSheet!$A:$E,4,0)</f>
        <v>960</v>
      </c>
      <c r="K32" s="2">
        <f t="shared" si="2"/>
        <v>-30</v>
      </c>
      <c r="L32" s="2">
        <f t="shared" si="3"/>
        <v>42</v>
      </c>
      <c r="M32" s="2">
        <f>VLOOKUP(A32,[4]TDSheet!$A:$V,6,0)</f>
        <v>888</v>
      </c>
      <c r="O32" s="2">
        <f t="shared" si="4"/>
        <v>8.4</v>
      </c>
      <c r="P32" s="25"/>
      <c r="Q32" s="25"/>
      <c r="S32" s="2">
        <f t="shared" si="5"/>
        <v>15.357142857142856</v>
      </c>
      <c r="T32" s="2">
        <f t="shared" si="6"/>
        <v>15.357142857142856</v>
      </c>
      <c r="U32" s="2">
        <f>VLOOKUP(A32,[1]TDSheet!$A:$U,21,0)</f>
        <v>17</v>
      </c>
      <c r="V32" s="2">
        <f>VLOOKUP(A32,[1]TDSheet!$A:$V,22,0)</f>
        <v>0</v>
      </c>
      <c r="W32" s="2">
        <f>VLOOKUP(A32,[1]TDSheet!$A:$N,14,0)</f>
        <v>16.600000000000001</v>
      </c>
      <c r="Y32" s="2">
        <f t="shared" si="1"/>
        <v>0</v>
      </c>
      <c r="Z32" s="23">
        <f>VLOOKUP(A32,[1]TDSheet!$A:$Y,25,0)</f>
        <v>8</v>
      </c>
      <c r="AA32" s="24">
        <f t="shared" si="8"/>
        <v>0</v>
      </c>
      <c r="AB32" s="2">
        <f t="shared" si="7"/>
        <v>0</v>
      </c>
    </row>
    <row r="33" spans="1:28" ht="21.95" customHeight="1" x14ac:dyDescent="0.2">
      <c r="A33" s="8" t="s">
        <v>37</v>
      </c>
      <c r="B33" s="8" t="s">
        <v>9</v>
      </c>
      <c r="C33" s="9"/>
      <c r="D33" s="10">
        <v>1384</v>
      </c>
      <c r="E33" s="10">
        <v>1384</v>
      </c>
      <c r="F33" s="10"/>
      <c r="G33" s="23">
        <f>VLOOKUP(A33,[1]TDSheet!$A:$G,7,0)</f>
        <v>0</v>
      </c>
      <c r="H33" s="2">
        <f>VLOOKUP(A33,[2]Лист1!$A:$G,7,0)</f>
        <v>180</v>
      </c>
      <c r="J33" s="2">
        <f>VLOOKUP(A33,[3]TDSheet!$A:$E,4,0)</f>
        <v>1384</v>
      </c>
      <c r="K33" s="2">
        <f t="shared" si="2"/>
        <v>0</v>
      </c>
      <c r="L33" s="2">
        <f t="shared" si="3"/>
        <v>0</v>
      </c>
      <c r="M33" s="2">
        <f>VLOOKUP(A33,[4]TDSheet!$A:$V,6,0)</f>
        <v>1384</v>
      </c>
      <c r="O33" s="2">
        <f t="shared" si="4"/>
        <v>0</v>
      </c>
      <c r="P33" s="25"/>
      <c r="Q33" s="25"/>
      <c r="S33" s="2" t="e">
        <f t="shared" si="5"/>
        <v>#DIV/0!</v>
      </c>
      <c r="T33" s="2" t="e">
        <f t="shared" si="6"/>
        <v>#DIV/0!</v>
      </c>
      <c r="U33" s="2">
        <f>VLOOKUP(A33,[1]TDSheet!$A:$U,21,0)</f>
        <v>0</v>
      </c>
      <c r="V33" s="2">
        <f>VLOOKUP(A33,[1]TDSheet!$A:$V,22,0)</f>
        <v>0</v>
      </c>
      <c r="W33" s="2">
        <f>VLOOKUP(A33,[1]TDSheet!$A:$N,14,0)</f>
        <v>0</v>
      </c>
      <c r="Y33" s="2">
        <f t="shared" si="1"/>
        <v>0</v>
      </c>
      <c r="Z33" s="23">
        <f>VLOOKUP(A33,[1]TDSheet!$A:$Y,25,0)</f>
        <v>0</v>
      </c>
      <c r="AA33" s="24">
        <v>0</v>
      </c>
      <c r="AB33" s="2">
        <f t="shared" si="7"/>
        <v>0</v>
      </c>
    </row>
    <row r="34" spans="1:28" ht="21.95" customHeight="1" x14ac:dyDescent="0.2">
      <c r="A34" s="8" t="s">
        <v>38</v>
      </c>
      <c r="B34" s="8" t="s">
        <v>9</v>
      </c>
      <c r="C34" s="9"/>
      <c r="D34" s="10">
        <v>928</v>
      </c>
      <c r="E34" s="10">
        <v>928</v>
      </c>
      <c r="F34" s="10"/>
      <c r="G34" s="23">
        <f>VLOOKUP(A34,[1]TDSheet!$A:$G,7,0)</f>
        <v>0</v>
      </c>
      <c r="H34" s="2">
        <f>VLOOKUP(A34,[2]Лист1!$A:$G,7,0)</f>
        <v>180</v>
      </c>
      <c r="J34" s="2">
        <f>VLOOKUP(A34,[3]TDSheet!$A:$E,4,0)</f>
        <v>928</v>
      </c>
      <c r="K34" s="2">
        <f t="shared" si="2"/>
        <v>0</v>
      </c>
      <c r="L34" s="2">
        <f t="shared" si="3"/>
        <v>0</v>
      </c>
      <c r="M34" s="2">
        <f>VLOOKUP(A34,[4]TDSheet!$A:$V,6,0)</f>
        <v>928</v>
      </c>
      <c r="O34" s="2">
        <f t="shared" si="4"/>
        <v>0</v>
      </c>
      <c r="P34" s="25"/>
      <c r="Q34" s="25"/>
      <c r="S34" s="2" t="e">
        <f t="shared" si="5"/>
        <v>#DIV/0!</v>
      </c>
      <c r="T34" s="2" t="e">
        <f t="shared" si="6"/>
        <v>#DIV/0!</v>
      </c>
      <c r="U34" s="2">
        <f>VLOOKUP(A34,[1]TDSheet!$A:$U,21,0)</f>
        <v>0.4</v>
      </c>
      <c r="V34" s="2">
        <f>VLOOKUP(A34,[1]TDSheet!$A:$V,22,0)</f>
        <v>0</v>
      </c>
      <c r="W34" s="2">
        <f>VLOOKUP(A34,[1]TDSheet!$A:$N,14,0)</f>
        <v>0</v>
      </c>
      <c r="Y34" s="2">
        <f t="shared" si="1"/>
        <v>0</v>
      </c>
      <c r="Z34" s="23">
        <f>VLOOKUP(A34,[1]TDSheet!$A:$Y,25,0)</f>
        <v>0</v>
      </c>
      <c r="AA34" s="24">
        <v>0</v>
      </c>
      <c r="AB34" s="2">
        <f t="shared" si="7"/>
        <v>0</v>
      </c>
    </row>
    <row r="35" spans="1:28" ht="11.1" customHeight="1" x14ac:dyDescent="0.2">
      <c r="A35" s="8" t="s">
        <v>39</v>
      </c>
      <c r="B35" s="8" t="s">
        <v>9</v>
      </c>
      <c r="C35" s="10">
        <v>87</v>
      </c>
      <c r="D35" s="10">
        <v>152</v>
      </c>
      <c r="E35" s="10">
        <v>51</v>
      </c>
      <c r="F35" s="10">
        <v>152</v>
      </c>
      <c r="G35" s="23">
        <f>VLOOKUP(A35,[1]TDSheet!$A:$G,7,0)</f>
        <v>0.9</v>
      </c>
      <c r="H35" s="2">
        <f>VLOOKUP(A35,[2]Лист1!$A:$G,7,0)</f>
        <v>180</v>
      </c>
      <c r="J35" s="2">
        <f>VLOOKUP(A35,[3]TDSheet!$A:$E,4,0)</f>
        <v>74</v>
      </c>
      <c r="K35" s="2">
        <f t="shared" si="2"/>
        <v>-23</v>
      </c>
      <c r="L35" s="2">
        <f t="shared" si="3"/>
        <v>51</v>
      </c>
      <c r="O35" s="2">
        <f t="shared" si="4"/>
        <v>10.199999999999999</v>
      </c>
      <c r="P35" s="25"/>
      <c r="Q35" s="25"/>
      <c r="S35" s="2">
        <f t="shared" si="5"/>
        <v>14.901960784313726</v>
      </c>
      <c r="T35" s="2">
        <f t="shared" si="6"/>
        <v>14.901960784313726</v>
      </c>
      <c r="U35" s="2">
        <f>VLOOKUP(A35,[1]TDSheet!$A:$U,21,0)</f>
        <v>10.4</v>
      </c>
      <c r="V35" s="2">
        <f>VLOOKUP(A35,[1]TDSheet!$A:$V,22,0)</f>
        <v>7</v>
      </c>
      <c r="W35" s="2">
        <f>VLOOKUP(A35,[1]TDSheet!$A:$N,14,0)</f>
        <v>19.399999999999999</v>
      </c>
      <c r="Y35" s="2">
        <f t="shared" si="1"/>
        <v>0</v>
      </c>
      <c r="Z35" s="23">
        <f>VLOOKUP(A35,[1]TDSheet!$A:$Y,25,0)</f>
        <v>8</v>
      </c>
      <c r="AA35" s="24">
        <f t="shared" si="8"/>
        <v>0</v>
      </c>
      <c r="AB35" s="2">
        <f t="shared" si="7"/>
        <v>0</v>
      </c>
    </row>
    <row r="36" spans="1:28" ht="11.1" customHeight="1" x14ac:dyDescent="0.2">
      <c r="A36" s="8" t="s">
        <v>40</v>
      </c>
      <c r="B36" s="8" t="s">
        <v>9</v>
      </c>
      <c r="C36" s="10">
        <v>-3</v>
      </c>
      <c r="D36" s="10">
        <v>144</v>
      </c>
      <c r="E36" s="10">
        <v>8</v>
      </c>
      <c r="F36" s="10">
        <v>132</v>
      </c>
      <c r="G36" s="23">
        <f>VLOOKUP(A36,[1]TDSheet!$A:$G,7,0)</f>
        <v>0.9</v>
      </c>
      <c r="H36" s="2">
        <f>VLOOKUP(A36,[2]Лист1!$A:$G,7,0)</f>
        <v>180</v>
      </c>
      <c r="J36" s="2">
        <f>VLOOKUP(A36,[3]TDSheet!$A:$E,4,0)</f>
        <v>9</v>
      </c>
      <c r="K36" s="2">
        <f t="shared" si="2"/>
        <v>-1</v>
      </c>
      <c r="L36" s="2">
        <f t="shared" si="3"/>
        <v>8</v>
      </c>
      <c r="O36" s="2">
        <f t="shared" si="4"/>
        <v>1.6</v>
      </c>
      <c r="P36" s="25"/>
      <c r="Q36" s="25"/>
      <c r="S36" s="2">
        <f t="shared" si="5"/>
        <v>82.5</v>
      </c>
      <c r="T36" s="2">
        <f t="shared" si="6"/>
        <v>82.5</v>
      </c>
      <c r="U36" s="2">
        <f>VLOOKUP(A36,[1]TDSheet!$A:$U,21,0)</f>
        <v>7.8</v>
      </c>
      <c r="V36" s="2">
        <f>VLOOKUP(A36,[1]TDSheet!$A:$V,22,0)</f>
        <v>8</v>
      </c>
      <c r="W36" s="2">
        <f>VLOOKUP(A36,[1]TDSheet!$A:$N,14,0)</f>
        <v>18.2</v>
      </c>
      <c r="Y36" s="2">
        <f t="shared" si="1"/>
        <v>0</v>
      </c>
      <c r="Z36" s="23">
        <f>VLOOKUP(A36,[1]TDSheet!$A:$Y,25,0)</f>
        <v>8</v>
      </c>
      <c r="AA36" s="24">
        <f t="shared" si="8"/>
        <v>0</v>
      </c>
      <c r="AB36" s="2">
        <f t="shared" si="7"/>
        <v>0</v>
      </c>
    </row>
    <row r="37" spans="1:28" ht="21.95" customHeight="1" x14ac:dyDescent="0.2">
      <c r="A37" s="8" t="s">
        <v>41</v>
      </c>
      <c r="B37" s="8" t="s">
        <v>9</v>
      </c>
      <c r="C37" s="10">
        <v>57</v>
      </c>
      <c r="D37" s="10"/>
      <c r="E37" s="10">
        <v>36</v>
      </c>
      <c r="F37" s="10">
        <v>12</v>
      </c>
      <c r="G37" s="23">
        <f>VLOOKUP(A37,[1]TDSheet!$A:$G,7,0)</f>
        <v>0</v>
      </c>
      <c r="H37" s="2">
        <f>VLOOKUP(A37,[2]Лист1!$A:$G,7,0)</f>
        <v>180</v>
      </c>
      <c r="J37" s="2">
        <f>VLOOKUP(A37,[3]TDSheet!$A:$E,4,0)</f>
        <v>36</v>
      </c>
      <c r="K37" s="2">
        <f t="shared" si="2"/>
        <v>0</v>
      </c>
      <c r="L37" s="2">
        <f t="shared" si="3"/>
        <v>36</v>
      </c>
      <c r="O37" s="2">
        <f t="shared" si="4"/>
        <v>7.2</v>
      </c>
      <c r="P37" s="25"/>
      <c r="Q37" s="25"/>
      <c r="S37" s="2">
        <f t="shared" si="5"/>
        <v>1.6666666666666665</v>
      </c>
      <c r="T37" s="2">
        <f t="shared" si="6"/>
        <v>1.6666666666666665</v>
      </c>
      <c r="U37" s="2">
        <f>VLOOKUP(A37,[1]TDSheet!$A:$U,21,0)</f>
        <v>6.8</v>
      </c>
      <c r="V37" s="2">
        <f>VLOOKUP(A37,[1]TDSheet!$A:$V,22,0)</f>
        <v>3</v>
      </c>
      <c r="W37" s="2">
        <f>VLOOKUP(A37,[1]TDSheet!$A:$N,14,0)</f>
        <v>4.5999999999999996</v>
      </c>
      <c r="Y37" s="2">
        <f t="shared" si="1"/>
        <v>0</v>
      </c>
      <c r="Z37" s="23">
        <f>VLOOKUP(A37,[1]TDSheet!$A:$Y,25,0)</f>
        <v>0</v>
      </c>
      <c r="AA37" s="24">
        <v>0</v>
      </c>
      <c r="AB37" s="2">
        <f t="shared" si="7"/>
        <v>0</v>
      </c>
    </row>
    <row r="38" spans="1:28" ht="21.95" customHeight="1" x14ac:dyDescent="0.2">
      <c r="A38" s="8" t="s">
        <v>42</v>
      </c>
      <c r="B38" s="8" t="s">
        <v>9</v>
      </c>
      <c r="C38" s="9"/>
      <c r="D38" s="10">
        <v>1008</v>
      </c>
      <c r="E38" s="10">
        <v>1008</v>
      </c>
      <c r="F38" s="10"/>
      <c r="G38" s="23">
        <f>VLOOKUP(A38,[1]TDSheet!$A:$G,7,0)</f>
        <v>0</v>
      </c>
      <c r="H38" s="2">
        <f>VLOOKUP(A38,[2]Лист1!$A:$G,7,0)</f>
        <v>180</v>
      </c>
      <c r="J38" s="2">
        <f>VLOOKUP(A38,[3]TDSheet!$A:$E,4,0)</f>
        <v>1008</v>
      </c>
      <c r="K38" s="2">
        <f t="shared" si="2"/>
        <v>0</v>
      </c>
      <c r="L38" s="2">
        <f t="shared" si="3"/>
        <v>0</v>
      </c>
      <c r="M38" s="2">
        <f>VLOOKUP(A38,[4]TDSheet!$A:$V,6,0)</f>
        <v>1008</v>
      </c>
      <c r="O38" s="2">
        <f t="shared" si="4"/>
        <v>0</v>
      </c>
      <c r="P38" s="25"/>
      <c r="Q38" s="25"/>
      <c r="S38" s="2" t="e">
        <f t="shared" si="5"/>
        <v>#DIV/0!</v>
      </c>
      <c r="T38" s="2" t="e">
        <f t="shared" si="6"/>
        <v>#DIV/0!</v>
      </c>
      <c r="U38" s="2">
        <f>VLOOKUP(A38,[1]TDSheet!$A:$U,21,0)</f>
        <v>0</v>
      </c>
      <c r="V38" s="2">
        <f>VLOOKUP(A38,[1]TDSheet!$A:$V,22,0)</f>
        <v>0</v>
      </c>
      <c r="W38" s="2">
        <f>VLOOKUP(A38,[1]TDSheet!$A:$N,14,0)</f>
        <v>0</v>
      </c>
      <c r="Y38" s="2">
        <f t="shared" ref="Y38:Y72" si="11">P38*G38</f>
        <v>0</v>
      </c>
      <c r="Z38" s="23">
        <f>VLOOKUP(A38,[1]TDSheet!$A:$Y,25,0)</f>
        <v>0</v>
      </c>
      <c r="AA38" s="24">
        <v>0</v>
      </c>
      <c r="AB38" s="2">
        <f t="shared" si="7"/>
        <v>0</v>
      </c>
    </row>
    <row r="39" spans="1:28" ht="11.1" customHeight="1" x14ac:dyDescent="0.2">
      <c r="A39" s="8" t="s">
        <v>43</v>
      </c>
      <c r="B39" s="8" t="s">
        <v>9</v>
      </c>
      <c r="C39" s="10">
        <v>104</v>
      </c>
      <c r="D39" s="10">
        <v>2024</v>
      </c>
      <c r="E39" s="10">
        <v>1915</v>
      </c>
      <c r="F39" s="10">
        <v>168</v>
      </c>
      <c r="G39" s="23">
        <f>VLOOKUP(A39,[1]TDSheet!$A:$G,7,0)</f>
        <v>0.9</v>
      </c>
      <c r="H39" s="2">
        <f>VLOOKUP(A39,[2]Лист1!$A:$G,7,0)</f>
        <v>180</v>
      </c>
      <c r="J39" s="2">
        <f>VLOOKUP(A39,[3]TDSheet!$A:$E,4,0)</f>
        <v>1960</v>
      </c>
      <c r="K39" s="2">
        <f t="shared" si="2"/>
        <v>-45</v>
      </c>
      <c r="L39" s="2">
        <f t="shared" si="3"/>
        <v>59</v>
      </c>
      <c r="M39" s="2">
        <f>VLOOKUP(A39,[4]TDSheet!$A:$V,6,0)</f>
        <v>1856</v>
      </c>
      <c r="O39" s="2">
        <f t="shared" si="4"/>
        <v>11.8</v>
      </c>
      <c r="P39" s="25"/>
      <c r="Q39" s="25"/>
      <c r="S39" s="2">
        <f t="shared" si="5"/>
        <v>14.23728813559322</v>
      </c>
      <c r="T39" s="2">
        <f t="shared" si="6"/>
        <v>14.23728813559322</v>
      </c>
      <c r="U39" s="2">
        <f>VLOOKUP(A39,[1]TDSheet!$A:$U,21,0)</f>
        <v>19.600000000000001</v>
      </c>
      <c r="V39" s="2">
        <f>VLOOKUP(A39,[1]TDSheet!$A:$V,22,0)</f>
        <v>8.6666666666666661</v>
      </c>
      <c r="W39" s="2">
        <f>VLOOKUP(A39,[1]TDSheet!$A:$N,14,0)</f>
        <v>21.8</v>
      </c>
      <c r="Y39" s="2">
        <f t="shared" si="11"/>
        <v>0</v>
      </c>
      <c r="Z39" s="23">
        <f>VLOOKUP(A39,[1]TDSheet!$A:$Y,25,0)</f>
        <v>8</v>
      </c>
      <c r="AA39" s="24">
        <f t="shared" si="8"/>
        <v>0</v>
      </c>
      <c r="AB39" s="2">
        <f t="shared" si="7"/>
        <v>0</v>
      </c>
    </row>
    <row r="40" spans="1:28" ht="11.1" customHeight="1" x14ac:dyDescent="0.2">
      <c r="A40" s="8" t="s">
        <v>44</v>
      </c>
      <c r="B40" s="8" t="s">
        <v>9</v>
      </c>
      <c r="C40" s="10">
        <v>162</v>
      </c>
      <c r="D40" s="10">
        <v>1296</v>
      </c>
      <c r="E40" s="10">
        <v>1336</v>
      </c>
      <c r="F40" s="10">
        <v>117</v>
      </c>
      <c r="G40" s="23">
        <f>VLOOKUP(A40,[1]TDSheet!$A:$G,7,0)</f>
        <v>0.43</v>
      </c>
      <c r="H40" s="2">
        <f>VLOOKUP(A40,[2]Лист1!$A:$G,7,0)</f>
        <v>180</v>
      </c>
      <c r="J40" s="2">
        <f>VLOOKUP(A40,[3]TDSheet!$A:$E,4,0)</f>
        <v>1336</v>
      </c>
      <c r="K40" s="2">
        <f t="shared" si="2"/>
        <v>0</v>
      </c>
      <c r="L40" s="2">
        <f t="shared" si="3"/>
        <v>40</v>
      </c>
      <c r="M40" s="2">
        <f>VLOOKUP(A40,[4]TDSheet!$A:$V,6,0)</f>
        <v>1296</v>
      </c>
      <c r="O40" s="2">
        <f t="shared" si="4"/>
        <v>8</v>
      </c>
      <c r="P40" s="25"/>
      <c r="Q40" s="25"/>
      <c r="S40" s="2">
        <f t="shared" si="5"/>
        <v>14.625</v>
      </c>
      <c r="T40" s="2">
        <f t="shared" si="6"/>
        <v>14.625</v>
      </c>
      <c r="U40" s="2">
        <f>VLOOKUP(A40,[1]TDSheet!$A:$U,21,0)</f>
        <v>0</v>
      </c>
      <c r="V40" s="2">
        <f>VLOOKUP(A40,[1]TDSheet!$A:$V,22,0)</f>
        <v>3.3333333333333335</v>
      </c>
      <c r="W40" s="2">
        <f>VLOOKUP(A40,[1]TDSheet!$A:$N,14,0)</f>
        <v>6.4</v>
      </c>
      <c r="Y40" s="2">
        <f t="shared" si="11"/>
        <v>0</v>
      </c>
      <c r="Z40" s="23">
        <f>VLOOKUP(A40,[1]TDSheet!$A:$Y,25,0)</f>
        <v>16</v>
      </c>
      <c r="AA40" s="24">
        <f t="shared" si="8"/>
        <v>0</v>
      </c>
      <c r="AB40" s="2">
        <f t="shared" si="7"/>
        <v>0</v>
      </c>
    </row>
    <row r="41" spans="1:28" ht="21.95" customHeight="1" x14ac:dyDescent="0.2">
      <c r="A41" s="8" t="s">
        <v>45</v>
      </c>
      <c r="B41" s="8" t="s">
        <v>17</v>
      </c>
      <c r="C41" s="10">
        <v>480</v>
      </c>
      <c r="D41" s="10">
        <v>800</v>
      </c>
      <c r="E41" s="10">
        <v>360</v>
      </c>
      <c r="F41" s="10">
        <v>800</v>
      </c>
      <c r="G41" s="23">
        <f>VLOOKUP(A41,[1]TDSheet!$A:$G,7,0)</f>
        <v>1</v>
      </c>
      <c r="H41" s="2">
        <f>VLOOKUP(A41,[2]Лист1!$A:$G,7,0)</f>
        <v>180</v>
      </c>
      <c r="J41" s="2">
        <f>VLOOKUP(A41,[3]TDSheet!$A:$E,4,0)</f>
        <v>395</v>
      </c>
      <c r="K41" s="2">
        <f t="shared" si="2"/>
        <v>-35</v>
      </c>
      <c r="L41" s="2">
        <f t="shared" si="3"/>
        <v>360</v>
      </c>
      <c r="O41" s="2">
        <f t="shared" si="4"/>
        <v>72</v>
      </c>
      <c r="P41" s="25">
        <f t="shared" ref="P41:P43" si="12">14*O41-F41</f>
        <v>208</v>
      </c>
      <c r="Q41" s="25"/>
      <c r="S41" s="2">
        <f t="shared" si="5"/>
        <v>14</v>
      </c>
      <c r="T41" s="2">
        <f t="shared" si="6"/>
        <v>11.111111111111111</v>
      </c>
      <c r="U41" s="2">
        <f>VLOOKUP(A41,[1]TDSheet!$A:$U,21,0)</f>
        <v>94</v>
      </c>
      <c r="V41" s="2">
        <f>VLOOKUP(A41,[1]TDSheet!$A:$V,22,0)</f>
        <v>58.333333333333336</v>
      </c>
      <c r="W41" s="2">
        <f>VLOOKUP(A41,[1]TDSheet!$A:$N,14,0)</f>
        <v>100</v>
      </c>
      <c r="Y41" s="2">
        <f t="shared" si="11"/>
        <v>208</v>
      </c>
      <c r="Z41" s="23">
        <f>VLOOKUP(A41,[1]TDSheet!$A:$Y,25,0)</f>
        <v>5</v>
      </c>
      <c r="AA41" s="24">
        <v>41</v>
      </c>
      <c r="AB41" s="2">
        <f t="shared" si="7"/>
        <v>205</v>
      </c>
    </row>
    <row r="42" spans="1:28" ht="11.1" customHeight="1" x14ac:dyDescent="0.2">
      <c r="A42" s="8" t="s">
        <v>46</v>
      </c>
      <c r="B42" s="8" t="s">
        <v>9</v>
      </c>
      <c r="C42" s="10">
        <v>152</v>
      </c>
      <c r="D42" s="10">
        <v>1756</v>
      </c>
      <c r="E42" s="10">
        <v>1535</v>
      </c>
      <c r="F42" s="10">
        <v>312</v>
      </c>
      <c r="G42" s="23">
        <f>VLOOKUP(A42,[1]TDSheet!$A:$G,7,0)</f>
        <v>0.9</v>
      </c>
      <c r="H42" s="2">
        <f>VLOOKUP(A42,[2]Лист1!$A:$G,7,0)</f>
        <v>180</v>
      </c>
      <c r="J42" s="2">
        <f>VLOOKUP(A42,[3]TDSheet!$A:$E,4,0)</f>
        <v>1563</v>
      </c>
      <c r="K42" s="2">
        <f t="shared" si="2"/>
        <v>-28</v>
      </c>
      <c r="L42" s="2">
        <f t="shared" si="3"/>
        <v>95</v>
      </c>
      <c r="M42" s="2">
        <f>VLOOKUP(A42,[4]TDSheet!$A:$V,6,0)</f>
        <v>1440</v>
      </c>
      <c r="O42" s="2">
        <f t="shared" si="4"/>
        <v>19</v>
      </c>
      <c r="P42" s="25"/>
      <c r="Q42" s="25"/>
      <c r="S42" s="2">
        <f t="shared" si="5"/>
        <v>16.421052631578949</v>
      </c>
      <c r="T42" s="2">
        <f t="shared" si="6"/>
        <v>16.421052631578949</v>
      </c>
      <c r="U42" s="2">
        <f>VLOOKUP(A42,[1]TDSheet!$A:$U,21,0)</f>
        <v>41.8</v>
      </c>
      <c r="V42" s="2">
        <f>VLOOKUP(A42,[1]TDSheet!$A:$V,22,0)</f>
        <v>20.333333333333332</v>
      </c>
      <c r="W42" s="2">
        <f>VLOOKUP(A42,[1]TDSheet!$A:$N,14,0)</f>
        <v>41</v>
      </c>
      <c r="Y42" s="2">
        <f t="shared" si="11"/>
        <v>0</v>
      </c>
      <c r="Z42" s="23">
        <f>VLOOKUP(A42,[1]TDSheet!$A:$Y,25,0)</f>
        <v>8</v>
      </c>
      <c r="AA42" s="24">
        <f t="shared" si="8"/>
        <v>0</v>
      </c>
      <c r="AB42" s="2">
        <f t="shared" si="7"/>
        <v>0</v>
      </c>
    </row>
    <row r="43" spans="1:28" ht="11.1" customHeight="1" x14ac:dyDescent="0.2">
      <c r="A43" s="8" t="s">
        <v>47</v>
      </c>
      <c r="B43" s="8" t="s">
        <v>9</v>
      </c>
      <c r="C43" s="10">
        <v>73</v>
      </c>
      <c r="D43" s="10">
        <v>1232</v>
      </c>
      <c r="E43" s="10">
        <v>1201</v>
      </c>
      <c r="F43" s="10">
        <v>90</v>
      </c>
      <c r="G43" s="23">
        <f>VLOOKUP(A43,[1]TDSheet!$A:$G,7,0)</f>
        <v>0.43</v>
      </c>
      <c r="H43" s="2">
        <f>VLOOKUP(A43,[2]Лист1!$A:$G,7,0)</f>
        <v>180</v>
      </c>
      <c r="J43" s="2">
        <f>VLOOKUP(A43,[3]TDSheet!$A:$E,4,0)</f>
        <v>1203</v>
      </c>
      <c r="K43" s="2">
        <f t="shared" si="2"/>
        <v>-2</v>
      </c>
      <c r="L43" s="2">
        <f t="shared" si="3"/>
        <v>49</v>
      </c>
      <c r="M43" s="2">
        <f>VLOOKUP(A43,[4]TDSheet!$A:$V,6,0)</f>
        <v>1152</v>
      </c>
      <c r="O43" s="2">
        <f t="shared" si="4"/>
        <v>9.8000000000000007</v>
      </c>
      <c r="P43" s="25">
        <f t="shared" si="12"/>
        <v>47.200000000000017</v>
      </c>
      <c r="Q43" s="25"/>
      <c r="S43" s="2">
        <f t="shared" si="5"/>
        <v>14</v>
      </c>
      <c r="T43" s="2">
        <f t="shared" si="6"/>
        <v>9.1836734693877542</v>
      </c>
      <c r="U43" s="2">
        <f>VLOOKUP(A43,[1]TDSheet!$A:$U,21,0)</f>
        <v>1</v>
      </c>
      <c r="V43" s="2">
        <f>VLOOKUP(A43,[1]TDSheet!$A:$V,22,0)</f>
        <v>2.3333333333333335</v>
      </c>
      <c r="W43" s="2">
        <f>VLOOKUP(A43,[1]TDSheet!$A:$N,14,0)</f>
        <v>10.199999999999999</v>
      </c>
      <c r="Y43" s="2">
        <f t="shared" si="11"/>
        <v>20.296000000000006</v>
      </c>
      <c r="Z43" s="23">
        <f>VLOOKUP(A43,[1]TDSheet!$A:$Y,25,0)</f>
        <v>16</v>
      </c>
      <c r="AA43" s="24">
        <v>3</v>
      </c>
      <c r="AB43" s="2">
        <f t="shared" si="7"/>
        <v>20.64</v>
      </c>
    </row>
    <row r="44" spans="1:28" ht="21.95" customHeight="1" x14ac:dyDescent="0.2">
      <c r="A44" s="8" t="s">
        <v>48</v>
      </c>
      <c r="B44" s="8" t="s">
        <v>9</v>
      </c>
      <c r="C44" s="10">
        <v>29</v>
      </c>
      <c r="D44" s="10"/>
      <c r="E44" s="10">
        <v>16</v>
      </c>
      <c r="F44" s="10"/>
      <c r="G44" s="23">
        <f>VLOOKUP(A44,[1]TDSheet!$A:$G,7,0)</f>
        <v>0</v>
      </c>
      <c r="H44" s="2">
        <f>VLOOKUP(A44,[2]Лист1!$A:$G,7,0)</f>
        <v>180</v>
      </c>
      <c r="J44" s="2">
        <f>VLOOKUP(A44,[3]TDSheet!$A:$E,4,0)</f>
        <v>26</v>
      </c>
      <c r="K44" s="2">
        <f t="shared" si="2"/>
        <v>-10</v>
      </c>
      <c r="L44" s="2">
        <f t="shared" si="3"/>
        <v>16</v>
      </c>
      <c r="O44" s="2">
        <f t="shared" si="4"/>
        <v>3.2</v>
      </c>
      <c r="P44" s="25"/>
      <c r="Q44" s="25"/>
      <c r="S44" s="2">
        <f t="shared" si="5"/>
        <v>0</v>
      </c>
      <c r="T44" s="2">
        <f t="shared" si="6"/>
        <v>0</v>
      </c>
      <c r="U44" s="2">
        <f>VLOOKUP(A44,[1]TDSheet!$A:$U,21,0)</f>
        <v>7.4</v>
      </c>
      <c r="V44" s="2">
        <f>VLOOKUP(A44,[1]TDSheet!$A:$V,22,0)</f>
        <v>8.6666666666666661</v>
      </c>
      <c r="W44" s="2">
        <f>VLOOKUP(A44,[1]TDSheet!$A:$N,14,0)</f>
        <v>9.8000000000000007</v>
      </c>
      <c r="Y44" s="2">
        <f t="shared" si="11"/>
        <v>0</v>
      </c>
      <c r="Z44" s="23">
        <f>VLOOKUP(A44,[1]TDSheet!$A:$Y,25,0)</f>
        <v>0</v>
      </c>
      <c r="AA44" s="24">
        <v>0</v>
      </c>
      <c r="AB44" s="2">
        <f t="shared" si="7"/>
        <v>0</v>
      </c>
    </row>
    <row r="45" spans="1:28" ht="11.1" customHeight="1" x14ac:dyDescent="0.2">
      <c r="A45" s="8" t="s">
        <v>49</v>
      </c>
      <c r="B45" s="8" t="s">
        <v>9</v>
      </c>
      <c r="C45" s="10">
        <v>44</v>
      </c>
      <c r="D45" s="10">
        <v>184</v>
      </c>
      <c r="E45" s="10">
        <v>126</v>
      </c>
      <c r="F45" s="10">
        <v>76</v>
      </c>
      <c r="G45" s="23">
        <f>VLOOKUP(A45,[1]TDSheet!$A:$G,7,0)</f>
        <v>0.7</v>
      </c>
      <c r="H45" s="2">
        <f>VLOOKUP(A45,[2]Лист1!$A:$G,7,0)</f>
        <v>180</v>
      </c>
      <c r="J45" s="2">
        <f>VLOOKUP(A45,[3]TDSheet!$A:$E,4,0)</f>
        <v>114</v>
      </c>
      <c r="K45" s="2">
        <f t="shared" si="2"/>
        <v>12</v>
      </c>
      <c r="L45" s="2">
        <f t="shared" si="3"/>
        <v>126</v>
      </c>
      <c r="O45" s="2">
        <f t="shared" si="4"/>
        <v>25.2</v>
      </c>
      <c r="P45" s="25">
        <f>12*O45-F45</f>
        <v>226.39999999999998</v>
      </c>
      <c r="Q45" s="25"/>
      <c r="S45" s="2">
        <f t="shared" si="5"/>
        <v>12</v>
      </c>
      <c r="T45" s="2">
        <f t="shared" si="6"/>
        <v>3.0158730158730158</v>
      </c>
      <c r="U45" s="2">
        <f>VLOOKUP(A45,[1]TDSheet!$A:$U,21,0)</f>
        <v>14</v>
      </c>
      <c r="V45" s="2">
        <f>VLOOKUP(A45,[1]TDSheet!$A:$V,22,0)</f>
        <v>18.333333333333332</v>
      </c>
      <c r="W45" s="2">
        <f>VLOOKUP(A45,[1]TDSheet!$A:$N,14,0)</f>
        <v>15.6</v>
      </c>
      <c r="Y45" s="2">
        <f t="shared" si="11"/>
        <v>158.47999999999996</v>
      </c>
      <c r="Z45" s="23">
        <f>VLOOKUP(A45,[1]TDSheet!$A:$Y,25,0)</f>
        <v>8</v>
      </c>
      <c r="AA45" s="24">
        <v>28</v>
      </c>
      <c r="AB45" s="2">
        <f t="shared" si="7"/>
        <v>156.79999999999998</v>
      </c>
    </row>
    <row r="46" spans="1:28" ht="11.1" customHeight="1" x14ac:dyDescent="0.2">
      <c r="A46" s="8" t="s">
        <v>50</v>
      </c>
      <c r="B46" s="8" t="s">
        <v>9</v>
      </c>
      <c r="C46" s="10">
        <v>145</v>
      </c>
      <c r="D46" s="10"/>
      <c r="E46" s="10">
        <v>36</v>
      </c>
      <c r="F46" s="10">
        <v>107</v>
      </c>
      <c r="G46" s="23">
        <f>VLOOKUP(A46,[1]TDSheet!$A:$G,7,0)</f>
        <v>0.43</v>
      </c>
      <c r="H46" s="2">
        <f>VLOOKUP(A46,[2]Лист1!$A:$G,7,0)</f>
        <v>180</v>
      </c>
      <c r="J46" s="2">
        <f>VLOOKUP(A46,[3]TDSheet!$A:$E,4,0)</f>
        <v>20</v>
      </c>
      <c r="K46" s="2">
        <f t="shared" si="2"/>
        <v>16</v>
      </c>
      <c r="L46" s="2">
        <f t="shared" si="3"/>
        <v>36</v>
      </c>
      <c r="O46" s="2">
        <f t="shared" si="4"/>
        <v>7.2</v>
      </c>
      <c r="P46" s="25"/>
      <c r="Q46" s="25"/>
      <c r="S46" s="2">
        <f t="shared" si="5"/>
        <v>14.861111111111111</v>
      </c>
      <c r="T46" s="2">
        <f t="shared" si="6"/>
        <v>14.861111111111111</v>
      </c>
      <c r="U46" s="2">
        <f>VLOOKUP(A46,[1]TDSheet!$A:$U,21,0)</f>
        <v>2.6</v>
      </c>
      <c r="V46" s="2">
        <f>VLOOKUP(A46,[1]TDSheet!$A:$V,22,0)</f>
        <v>1.3333333333333333</v>
      </c>
      <c r="W46" s="2">
        <f>VLOOKUP(A46,[1]TDSheet!$A:$N,14,0)</f>
        <v>4.5999999999999996</v>
      </c>
      <c r="X46" s="26" t="str">
        <f>VLOOKUP(A46,[1]TDSheet!$A:$W,23,0)</f>
        <v>необходимо увеличить продажи</v>
      </c>
      <c r="Y46" s="2">
        <f t="shared" si="11"/>
        <v>0</v>
      </c>
      <c r="Z46" s="23">
        <f>VLOOKUP(A46,[1]TDSheet!$A:$Y,25,0)</f>
        <v>16</v>
      </c>
      <c r="AA46" s="24">
        <f t="shared" si="8"/>
        <v>0</v>
      </c>
      <c r="AB46" s="2">
        <f t="shared" si="7"/>
        <v>0</v>
      </c>
    </row>
    <row r="47" spans="1:28" ht="21.95" customHeight="1" x14ac:dyDescent="0.2">
      <c r="A47" s="8" t="s">
        <v>51</v>
      </c>
      <c r="B47" s="8" t="s">
        <v>9</v>
      </c>
      <c r="C47" s="10">
        <v>5</v>
      </c>
      <c r="D47" s="10">
        <v>162</v>
      </c>
      <c r="E47" s="10">
        <v>86</v>
      </c>
      <c r="F47" s="10">
        <v>81</v>
      </c>
      <c r="G47" s="23">
        <f>VLOOKUP(A47,[1]TDSheet!$A:$G,7,0)</f>
        <v>0.9</v>
      </c>
      <c r="H47" s="2">
        <f>VLOOKUP(A47,[2]Лист1!$A:$G,7,0)</f>
        <v>180</v>
      </c>
      <c r="J47" s="2">
        <f>VLOOKUP(A47,[3]TDSheet!$A:$E,4,0)</f>
        <v>117</v>
      </c>
      <c r="K47" s="2">
        <f t="shared" si="2"/>
        <v>-31</v>
      </c>
      <c r="L47" s="2">
        <f t="shared" si="3"/>
        <v>86</v>
      </c>
      <c r="O47" s="2">
        <f t="shared" si="4"/>
        <v>17.2</v>
      </c>
      <c r="P47" s="25">
        <f t="shared" ref="P47" si="13">14*O47-F47</f>
        <v>159.79999999999998</v>
      </c>
      <c r="Q47" s="25"/>
      <c r="S47" s="2">
        <f t="shared" si="5"/>
        <v>14</v>
      </c>
      <c r="T47" s="2">
        <f t="shared" si="6"/>
        <v>4.7093023255813957</v>
      </c>
      <c r="U47" s="2">
        <f>VLOOKUP(A47,[1]TDSheet!$A:$U,21,0)</f>
        <v>12.8</v>
      </c>
      <c r="V47" s="2">
        <f>VLOOKUP(A47,[1]TDSheet!$A:$V,22,0)</f>
        <v>12.333333333333334</v>
      </c>
      <c r="W47" s="2">
        <f>VLOOKUP(A47,[1]TDSheet!$A:$N,14,0)</f>
        <v>12.8</v>
      </c>
      <c r="Y47" s="2">
        <f t="shared" si="11"/>
        <v>143.82</v>
      </c>
      <c r="Z47" s="23">
        <f>VLOOKUP(A47,[1]TDSheet!$A:$Y,25,0)</f>
        <v>8</v>
      </c>
      <c r="AA47" s="24">
        <v>20</v>
      </c>
      <c r="AB47" s="2">
        <f t="shared" si="7"/>
        <v>144</v>
      </c>
    </row>
    <row r="48" spans="1:28" ht="11.1" customHeight="1" x14ac:dyDescent="0.2">
      <c r="A48" s="8" t="s">
        <v>52</v>
      </c>
      <c r="B48" s="8" t="s">
        <v>9</v>
      </c>
      <c r="C48" s="10">
        <v>54</v>
      </c>
      <c r="D48" s="10"/>
      <c r="E48" s="10">
        <v>36</v>
      </c>
      <c r="F48" s="10">
        <v>18</v>
      </c>
      <c r="G48" s="23">
        <f>VLOOKUP(A48,[1]TDSheet!$A:$G,7,0)</f>
        <v>0.43</v>
      </c>
      <c r="H48" s="2">
        <f>VLOOKUP(A48,[2]Лист1!$A:$G,7,0)</f>
        <v>180</v>
      </c>
      <c r="J48" s="2">
        <f>VLOOKUP(A48,[3]TDSheet!$A:$E,4,0)</f>
        <v>21</v>
      </c>
      <c r="K48" s="2">
        <f t="shared" si="2"/>
        <v>15</v>
      </c>
      <c r="L48" s="2">
        <f t="shared" si="3"/>
        <v>36</v>
      </c>
      <c r="O48" s="2">
        <f t="shared" si="4"/>
        <v>7.2</v>
      </c>
      <c r="P48" s="25">
        <f>12*O48-F48</f>
        <v>68.400000000000006</v>
      </c>
      <c r="Q48" s="25"/>
      <c r="S48" s="2">
        <f t="shared" si="5"/>
        <v>12</v>
      </c>
      <c r="T48" s="2">
        <f t="shared" si="6"/>
        <v>2.5</v>
      </c>
      <c r="U48" s="2">
        <f>VLOOKUP(A48,[1]TDSheet!$A:$U,21,0)</f>
        <v>2.8</v>
      </c>
      <c r="V48" s="2">
        <f>VLOOKUP(A48,[1]TDSheet!$A:$V,22,0)</f>
        <v>1.6666666666666667</v>
      </c>
      <c r="W48" s="2">
        <f>VLOOKUP(A48,[1]TDSheet!$A:$N,14,0)</f>
        <v>3.4</v>
      </c>
      <c r="Y48" s="2">
        <f t="shared" si="11"/>
        <v>29.412000000000003</v>
      </c>
      <c r="Z48" s="23">
        <f>VLOOKUP(A48,[1]TDSheet!$A:$Y,25,0)</f>
        <v>16</v>
      </c>
      <c r="AA48" s="24">
        <v>4</v>
      </c>
      <c r="AB48" s="2">
        <f t="shared" si="7"/>
        <v>27.52</v>
      </c>
    </row>
    <row r="49" spans="1:28" ht="21.95" customHeight="1" x14ac:dyDescent="0.2">
      <c r="A49" s="8" t="s">
        <v>53</v>
      </c>
      <c r="B49" s="8" t="s">
        <v>9</v>
      </c>
      <c r="C49" s="10">
        <v>32</v>
      </c>
      <c r="D49" s="10">
        <v>144</v>
      </c>
      <c r="E49" s="10">
        <v>26</v>
      </c>
      <c r="F49" s="10">
        <v>144</v>
      </c>
      <c r="G49" s="23">
        <f>VLOOKUP(A49,[1]TDSheet!$A:$G,7,0)</f>
        <v>0.9</v>
      </c>
      <c r="H49" s="2">
        <f>VLOOKUP(A49,[2]Лист1!$A:$G,7,0)</f>
        <v>180</v>
      </c>
      <c r="J49" s="2">
        <f>VLOOKUP(A49,[3]TDSheet!$A:$E,4,0)</f>
        <v>39</v>
      </c>
      <c r="K49" s="2">
        <f t="shared" si="2"/>
        <v>-13</v>
      </c>
      <c r="L49" s="2">
        <f t="shared" si="3"/>
        <v>26</v>
      </c>
      <c r="O49" s="2">
        <f t="shared" si="4"/>
        <v>5.2</v>
      </c>
      <c r="P49" s="25"/>
      <c r="Q49" s="25"/>
      <c r="S49" s="2">
        <f t="shared" si="5"/>
        <v>27.69230769230769</v>
      </c>
      <c r="T49" s="2">
        <f t="shared" si="6"/>
        <v>27.69230769230769</v>
      </c>
      <c r="U49" s="2">
        <f>VLOOKUP(A49,[1]TDSheet!$A:$U,21,0)</f>
        <v>11.2</v>
      </c>
      <c r="V49" s="2">
        <f>VLOOKUP(A49,[1]TDSheet!$A:$V,22,0)</f>
        <v>5.333333333333333</v>
      </c>
      <c r="W49" s="2">
        <f>VLOOKUP(A49,[1]TDSheet!$A:$N,14,0)</f>
        <v>19.2</v>
      </c>
      <c r="Y49" s="2">
        <f t="shared" si="11"/>
        <v>0</v>
      </c>
      <c r="Z49" s="23">
        <f>VLOOKUP(A49,[1]TDSheet!$A:$Y,25,0)</f>
        <v>8</v>
      </c>
      <c r="AA49" s="24">
        <f t="shared" si="8"/>
        <v>0</v>
      </c>
      <c r="AB49" s="2">
        <f t="shared" si="7"/>
        <v>0</v>
      </c>
    </row>
    <row r="50" spans="1:28" ht="11.1" customHeight="1" x14ac:dyDescent="0.2">
      <c r="A50" s="8" t="s">
        <v>54</v>
      </c>
      <c r="B50" s="8" t="s">
        <v>17</v>
      </c>
      <c r="C50" s="10">
        <v>260</v>
      </c>
      <c r="D50" s="10">
        <v>730</v>
      </c>
      <c r="E50" s="10">
        <v>160</v>
      </c>
      <c r="F50" s="10">
        <v>730</v>
      </c>
      <c r="G50" s="23">
        <f>VLOOKUP(A50,[1]TDSheet!$A:$G,7,0)</f>
        <v>1</v>
      </c>
      <c r="H50" s="2">
        <f>VLOOKUP(A50,[2]Лист1!$A:$G,7,0)</f>
        <v>180</v>
      </c>
      <c r="J50" s="2">
        <f>VLOOKUP(A50,[3]TDSheet!$A:$E,4,0)</f>
        <v>195</v>
      </c>
      <c r="K50" s="2">
        <f t="shared" si="2"/>
        <v>-35</v>
      </c>
      <c r="L50" s="2">
        <f t="shared" si="3"/>
        <v>160</v>
      </c>
      <c r="O50" s="2">
        <f t="shared" si="4"/>
        <v>32</v>
      </c>
      <c r="P50" s="25"/>
      <c r="Q50" s="25"/>
      <c r="S50" s="2">
        <f t="shared" si="5"/>
        <v>22.8125</v>
      </c>
      <c r="T50" s="2">
        <f t="shared" si="6"/>
        <v>22.8125</v>
      </c>
      <c r="U50" s="2">
        <f>VLOOKUP(A50,[1]TDSheet!$A:$U,21,0)</f>
        <v>68.72</v>
      </c>
      <c r="V50" s="2">
        <f>VLOOKUP(A50,[1]TDSheet!$A:$V,22,0)</f>
        <v>35</v>
      </c>
      <c r="W50" s="2">
        <f>VLOOKUP(A50,[1]TDSheet!$A:$N,14,0)</f>
        <v>89</v>
      </c>
      <c r="Y50" s="2">
        <f t="shared" si="11"/>
        <v>0</v>
      </c>
      <c r="Z50" s="23">
        <f>VLOOKUP(A50,[1]TDSheet!$A:$Y,25,0)</f>
        <v>5</v>
      </c>
      <c r="AA50" s="24">
        <f t="shared" si="8"/>
        <v>0</v>
      </c>
      <c r="AB50" s="2">
        <f t="shared" si="7"/>
        <v>0</v>
      </c>
    </row>
    <row r="51" spans="1:28" ht="11.1" customHeight="1" x14ac:dyDescent="0.2">
      <c r="A51" s="8" t="s">
        <v>55</v>
      </c>
      <c r="B51" s="8" t="s">
        <v>9</v>
      </c>
      <c r="C51" s="10">
        <v>270</v>
      </c>
      <c r="D51" s="10"/>
      <c r="E51" s="10">
        <v>28</v>
      </c>
      <c r="F51" s="10">
        <v>242</v>
      </c>
      <c r="G51" s="23">
        <f>VLOOKUP(A51,[1]TDSheet!$A:$G,7,0)</f>
        <v>0</v>
      </c>
      <c r="H51" s="2">
        <f>VLOOKUP(A51,[2]Лист1!$A:$G,7,0)</f>
        <v>180</v>
      </c>
      <c r="J51" s="2">
        <f>VLOOKUP(A51,[3]TDSheet!$A:$E,4,0)</f>
        <v>34</v>
      </c>
      <c r="K51" s="2">
        <f t="shared" si="2"/>
        <v>-6</v>
      </c>
      <c r="L51" s="2">
        <f t="shared" si="3"/>
        <v>28</v>
      </c>
      <c r="O51" s="2">
        <f t="shared" si="4"/>
        <v>5.6</v>
      </c>
      <c r="P51" s="25"/>
      <c r="Q51" s="25"/>
      <c r="S51" s="2">
        <f t="shared" si="5"/>
        <v>43.214285714285715</v>
      </c>
      <c r="T51" s="2">
        <f t="shared" si="6"/>
        <v>43.214285714285715</v>
      </c>
      <c r="U51" s="2">
        <f>VLOOKUP(A51,[1]TDSheet!$A:$U,21,0)</f>
        <v>0.4</v>
      </c>
      <c r="V51" s="2">
        <f>VLOOKUP(A51,[1]TDSheet!$A:$V,22,0)</f>
        <v>1.6666666666666667</v>
      </c>
      <c r="W51" s="2">
        <f>VLOOKUP(A51,[1]TDSheet!$A:$N,14,0)</f>
        <v>6.4</v>
      </c>
      <c r="X51" s="26" t="str">
        <f>VLOOKUP(A51,[1]TDSheet!$A:$W,23,0)</f>
        <v>необходимо увеличить продажи</v>
      </c>
      <c r="Y51" s="2">
        <f t="shared" si="11"/>
        <v>0</v>
      </c>
      <c r="Z51" s="23">
        <f>VLOOKUP(A51,[1]TDSheet!$A:$Y,25,0)</f>
        <v>0</v>
      </c>
      <c r="AA51" s="24">
        <v>0</v>
      </c>
      <c r="AB51" s="2">
        <f t="shared" si="7"/>
        <v>0</v>
      </c>
    </row>
    <row r="52" spans="1:28" ht="11.1" customHeight="1" x14ac:dyDescent="0.2">
      <c r="A52" s="8" t="s">
        <v>56</v>
      </c>
      <c r="B52" s="8" t="s">
        <v>9</v>
      </c>
      <c r="C52" s="10">
        <v>65</v>
      </c>
      <c r="D52" s="10"/>
      <c r="E52" s="10">
        <v>4</v>
      </c>
      <c r="F52" s="10">
        <v>61</v>
      </c>
      <c r="G52" s="23">
        <f>VLOOKUP(A52,[1]TDSheet!$A:$G,7,0)</f>
        <v>0.43</v>
      </c>
      <c r="H52" s="2">
        <f>VLOOKUP(A52,[2]Лист1!$A:$G,7,0)</f>
        <v>180</v>
      </c>
      <c r="J52" s="2">
        <f>VLOOKUP(A52,[3]TDSheet!$A:$E,4,0)</f>
        <v>2</v>
      </c>
      <c r="K52" s="2">
        <f t="shared" si="2"/>
        <v>2</v>
      </c>
      <c r="L52" s="2">
        <f t="shared" si="3"/>
        <v>4</v>
      </c>
      <c r="O52" s="2">
        <f t="shared" si="4"/>
        <v>0.8</v>
      </c>
      <c r="P52" s="25"/>
      <c r="Q52" s="25"/>
      <c r="S52" s="2">
        <f t="shared" si="5"/>
        <v>76.25</v>
      </c>
      <c r="T52" s="2">
        <f t="shared" si="6"/>
        <v>76.25</v>
      </c>
      <c r="U52" s="2">
        <f>VLOOKUP(A52,[1]TDSheet!$A:$U,21,0)</f>
        <v>0.6</v>
      </c>
      <c r="V52" s="2">
        <f>VLOOKUP(A52,[1]TDSheet!$A:$V,22,0)</f>
        <v>0.33333333333333331</v>
      </c>
      <c r="W52" s="2">
        <f>VLOOKUP(A52,[1]TDSheet!$A:$N,14,0)</f>
        <v>0.6</v>
      </c>
      <c r="X52" s="26" t="str">
        <f>VLOOKUP(A52,[1]TDSheet!$A:$W,23,0)</f>
        <v>необходимо увеличить продажи</v>
      </c>
      <c r="Y52" s="2">
        <f t="shared" si="11"/>
        <v>0</v>
      </c>
      <c r="Z52" s="23">
        <f>VLOOKUP(A52,[1]TDSheet!$A:$Y,25,0)</f>
        <v>16</v>
      </c>
      <c r="AA52" s="24">
        <f t="shared" si="8"/>
        <v>0</v>
      </c>
      <c r="AB52" s="2">
        <f t="shared" si="7"/>
        <v>0</v>
      </c>
    </row>
    <row r="53" spans="1:28" ht="11.1" customHeight="1" x14ac:dyDescent="0.2">
      <c r="A53" s="8" t="s">
        <v>57</v>
      </c>
      <c r="B53" s="8" t="s">
        <v>9</v>
      </c>
      <c r="C53" s="10">
        <v>38</v>
      </c>
      <c r="D53" s="10">
        <v>24</v>
      </c>
      <c r="E53" s="10">
        <v>31</v>
      </c>
      <c r="F53" s="10">
        <v>24</v>
      </c>
      <c r="G53" s="23">
        <f>VLOOKUP(A53,[1]TDSheet!$A:$G,7,0)</f>
        <v>0.9</v>
      </c>
      <c r="H53" s="2">
        <f>VLOOKUP(A53,[2]Лист1!$A:$G,7,0)</f>
        <v>180</v>
      </c>
      <c r="J53" s="2">
        <f>VLOOKUP(A53,[3]TDSheet!$A:$E,4,0)</f>
        <v>19</v>
      </c>
      <c r="K53" s="2">
        <f t="shared" si="2"/>
        <v>12</v>
      </c>
      <c r="L53" s="2">
        <f t="shared" si="3"/>
        <v>31</v>
      </c>
      <c r="O53" s="2">
        <f t="shared" si="4"/>
        <v>6.2</v>
      </c>
      <c r="P53" s="25">
        <f>13*O53-F53</f>
        <v>56.600000000000009</v>
      </c>
      <c r="Q53" s="25"/>
      <c r="S53" s="2">
        <f t="shared" si="5"/>
        <v>13.000000000000002</v>
      </c>
      <c r="T53" s="2">
        <f t="shared" si="6"/>
        <v>3.8709677419354835</v>
      </c>
      <c r="U53" s="2">
        <f>VLOOKUP(A53,[1]TDSheet!$A:$U,21,0)</f>
        <v>0.8</v>
      </c>
      <c r="V53" s="2">
        <f>VLOOKUP(A53,[1]TDSheet!$A:$V,22,0)</f>
        <v>0.33333333333333331</v>
      </c>
      <c r="W53" s="2">
        <f>VLOOKUP(A53,[1]TDSheet!$A:$N,14,0)</f>
        <v>4.4000000000000004</v>
      </c>
      <c r="Y53" s="2">
        <f t="shared" si="11"/>
        <v>50.940000000000012</v>
      </c>
      <c r="Z53" s="23">
        <f>VLOOKUP(A53,[1]TDSheet!$A:$Y,25,0)</f>
        <v>8</v>
      </c>
      <c r="AA53" s="24">
        <v>7</v>
      </c>
      <c r="AB53" s="2">
        <f t="shared" si="7"/>
        <v>50.4</v>
      </c>
    </row>
    <row r="54" spans="1:28" ht="11.1" customHeight="1" x14ac:dyDescent="0.2">
      <c r="A54" s="8" t="s">
        <v>58</v>
      </c>
      <c r="B54" s="8" t="s">
        <v>9</v>
      </c>
      <c r="C54" s="9"/>
      <c r="D54" s="10">
        <v>12</v>
      </c>
      <c r="E54" s="10">
        <v>6</v>
      </c>
      <c r="F54" s="10">
        <v>6</v>
      </c>
      <c r="G54" s="23">
        <v>0</v>
      </c>
      <c r="H54" s="2">
        <f>VLOOKUP(A54,[2]Лист1!$A:$G,7,0)</f>
        <v>180</v>
      </c>
      <c r="J54" s="2">
        <f>VLOOKUP(A54,[3]TDSheet!$A:$E,4,0)</f>
        <v>4</v>
      </c>
      <c r="K54" s="2">
        <f t="shared" si="2"/>
        <v>2</v>
      </c>
      <c r="L54" s="2">
        <f t="shared" si="3"/>
        <v>6</v>
      </c>
      <c r="O54" s="2">
        <f t="shared" si="4"/>
        <v>1.2</v>
      </c>
      <c r="P54" s="25"/>
      <c r="Q54" s="25"/>
      <c r="S54" s="2">
        <f t="shared" si="5"/>
        <v>5</v>
      </c>
      <c r="T54" s="2">
        <f t="shared" si="6"/>
        <v>5</v>
      </c>
      <c r="U54" s="2">
        <v>0</v>
      </c>
      <c r="V54" s="2">
        <v>0</v>
      </c>
      <c r="W54" s="2">
        <v>0</v>
      </c>
      <c r="Y54" s="2">
        <f t="shared" si="11"/>
        <v>0</v>
      </c>
      <c r="Z54" s="23">
        <v>0</v>
      </c>
      <c r="AA54" s="24">
        <v>0</v>
      </c>
      <c r="AB54" s="2">
        <f t="shared" si="7"/>
        <v>0</v>
      </c>
    </row>
    <row r="55" spans="1:28" ht="11.1" customHeight="1" x14ac:dyDescent="0.2">
      <c r="A55" s="8" t="s">
        <v>59</v>
      </c>
      <c r="B55" s="8" t="s">
        <v>9</v>
      </c>
      <c r="C55" s="10">
        <v>76</v>
      </c>
      <c r="D55" s="10"/>
      <c r="E55" s="10"/>
      <c r="F55" s="10">
        <v>76</v>
      </c>
      <c r="G55" s="23">
        <f>VLOOKUP(A55,[1]TDSheet!$A:$G,7,0)</f>
        <v>0.33</v>
      </c>
      <c r="H55" s="2">
        <f>VLOOKUP(A55,[2]Лист1!$A:$G,7,0)</f>
        <v>365</v>
      </c>
      <c r="K55" s="2">
        <f t="shared" si="2"/>
        <v>0</v>
      </c>
      <c r="L55" s="2">
        <f t="shared" si="3"/>
        <v>0</v>
      </c>
      <c r="O55" s="2">
        <f t="shared" si="4"/>
        <v>0</v>
      </c>
      <c r="P55" s="25"/>
      <c r="Q55" s="25"/>
      <c r="S55" s="2" t="e">
        <f t="shared" si="5"/>
        <v>#DIV/0!</v>
      </c>
      <c r="T55" s="2" t="e">
        <f t="shared" si="6"/>
        <v>#DIV/0!</v>
      </c>
      <c r="U55" s="2">
        <f>VLOOKUP(A55,[1]TDSheet!$A:$U,21,0)</f>
        <v>0</v>
      </c>
      <c r="V55" s="2">
        <f>VLOOKUP(A55,[1]TDSheet!$A:$V,22,0)</f>
        <v>0</v>
      </c>
      <c r="W55" s="2">
        <f>VLOOKUP(A55,[1]TDSheet!$A:$N,14,0)</f>
        <v>0</v>
      </c>
      <c r="X55" s="26" t="str">
        <f>VLOOKUP(A55,[1]TDSheet!$A:$W,23,0)</f>
        <v>необходимо увеличить продажи</v>
      </c>
      <c r="Y55" s="2">
        <f t="shared" si="11"/>
        <v>0</v>
      </c>
      <c r="Z55" s="23">
        <f>VLOOKUP(A55,[1]TDSheet!$A:$Y,25,0)</f>
        <v>6</v>
      </c>
      <c r="AA55" s="24">
        <f t="shared" si="8"/>
        <v>0</v>
      </c>
      <c r="AB55" s="2">
        <f t="shared" si="7"/>
        <v>0</v>
      </c>
    </row>
    <row r="56" spans="1:28" ht="21.95" customHeight="1" x14ac:dyDescent="0.2">
      <c r="A56" s="8" t="s">
        <v>60</v>
      </c>
      <c r="B56" s="8" t="s">
        <v>17</v>
      </c>
      <c r="C56" s="10">
        <v>39</v>
      </c>
      <c r="D56" s="10">
        <v>12</v>
      </c>
      <c r="E56" s="10">
        <v>33</v>
      </c>
      <c r="F56" s="10">
        <v>9</v>
      </c>
      <c r="G56" s="23">
        <f>VLOOKUP(A56,[1]TDSheet!$A:$G,7,0)</f>
        <v>0</v>
      </c>
      <c r="H56" s="2" t="e">
        <f>VLOOKUP(A56,[2]Лист1!$A:$G,7,0)</f>
        <v>#N/A</v>
      </c>
      <c r="J56" s="2">
        <f>VLOOKUP(A56,[3]TDSheet!$A:$E,4,0)</f>
        <v>41.7</v>
      </c>
      <c r="K56" s="2">
        <f t="shared" si="2"/>
        <v>-8.7000000000000028</v>
      </c>
      <c r="L56" s="2">
        <f t="shared" si="3"/>
        <v>33</v>
      </c>
      <c r="O56" s="2">
        <f t="shared" si="4"/>
        <v>6.6</v>
      </c>
      <c r="P56" s="25"/>
      <c r="Q56" s="25"/>
      <c r="S56" s="2">
        <f t="shared" si="5"/>
        <v>1.3636363636363638</v>
      </c>
      <c r="T56" s="2">
        <f t="shared" si="6"/>
        <v>1.3636363636363638</v>
      </c>
      <c r="U56" s="2">
        <f>VLOOKUP(A56,[1]TDSheet!$A:$U,21,0)</f>
        <v>0</v>
      </c>
      <c r="V56" s="2">
        <f>VLOOKUP(A56,[1]TDSheet!$A:$V,22,0)</f>
        <v>0</v>
      </c>
      <c r="W56" s="2">
        <f>VLOOKUP(A56,[1]TDSheet!$A:$N,14,0)</f>
        <v>3.6</v>
      </c>
      <c r="Y56" s="2">
        <f t="shared" si="11"/>
        <v>0</v>
      </c>
      <c r="Z56" s="23">
        <f>VLOOKUP(A56,[1]TDSheet!$A:$Y,25,0)</f>
        <v>0</v>
      </c>
      <c r="AA56" s="24">
        <v>0</v>
      </c>
      <c r="AB56" s="2">
        <f t="shared" si="7"/>
        <v>0</v>
      </c>
    </row>
    <row r="57" spans="1:28" ht="21.95" customHeight="1" x14ac:dyDescent="0.2">
      <c r="A57" s="8" t="s">
        <v>61</v>
      </c>
      <c r="B57" s="8" t="s">
        <v>17</v>
      </c>
      <c r="C57" s="10">
        <v>3</v>
      </c>
      <c r="D57" s="10"/>
      <c r="E57" s="10"/>
      <c r="F57" s="10"/>
      <c r="G57" s="23">
        <f>VLOOKUP(A57,[1]TDSheet!$A:$G,7,0)</f>
        <v>0</v>
      </c>
      <c r="H57" s="2" t="e">
        <f>VLOOKUP(A57,[2]Лист1!$A:$G,7,0)</f>
        <v>#N/A</v>
      </c>
      <c r="K57" s="2">
        <f t="shared" si="2"/>
        <v>0</v>
      </c>
      <c r="L57" s="2">
        <f t="shared" si="3"/>
        <v>0</v>
      </c>
      <c r="O57" s="2">
        <f t="shared" si="4"/>
        <v>0</v>
      </c>
      <c r="P57" s="25"/>
      <c r="Q57" s="25"/>
      <c r="S57" s="2" t="e">
        <f t="shared" si="5"/>
        <v>#DIV/0!</v>
      </c>
      <c r="T57" s="2" t="e">
        <f t="shared" si="6"/>
        <v>#DIV/0!</v>
      </c>
      <c r="U57" s="2">
        <f>VLOOKUP(A57,[1]TDSheet!$A:$U,21,0)</f>
        <v>3</v>
      </c>
      <c r="V57" s="2">
        <f>VLOOKUP(A57,[1]TDSheet!$A:$V,22,0)</f>
        <v>1</v>
      </c>
      <c r="W57" s="2">
        <f>VLOOKUP(A57,[1]TDSheet!$A:$N,14,0)</f>
        <v>1.2</v>
      </c>
      <c r="Y57" s="2">
        <f t="shared" si="11"/>
        <v>0</v>
      </c>
      <c r="Z57" s="23">
        <f>VLOOKUP(A57,[1]TDSheet!$A:$Y,25,0)</f>
        <v>0</v>
      </c>
      <c r="AA57" s="24">
        <v>0</v>
      </c>
      <c r="AB57" s="2">
        <f t="shared" si="7"/>
        <v>0</v>
      </c>
    </row>
    <row r="58" spans="1:28" ht="21.95" customHeight="1" x14ac:dyDescent="0.2">
      <c r="A58" s="8" t="s">
        <v>62</v>
      </c>
      <c r="B58" s="8" t="s">
        <v>17</v>
      </c>
      <c r="C58" s="10">
        <v>5</v>
      </c>
      <c r="D58" s="10"/>
      <c r="E58" s="10">
        <v>5</v>
      </c>
      <c r="F58" s="10"/>
      <c r="G58" s="23">
        <f>VLOOKUP(A58,[1]TDSheet!$A:$G,7,0)</f>
        <v>0</v>
      </c>
      <c r="H58" s="2" t="e">
        <f>VLOOKUP(A58,[2]Лист1!$A:$G,7,0)</f>
        <v>#N/A</v>
      </c>
      <c r="J58" s="2">
        <f>VLOOKUP(A58,[3]TDSheet!$A:$E,4,0)</f>
        <v>5</v>
      </c>
      <c r="K58" s="2">
        <f t="shared" si="2"/>
        <v>0</v>
      </c>
      <c r="L58" s="2">
        <f t="shared" si="3"/>
        <v>5</v>
      </c>
      <c r="O58" s="2">
        <f t="shared" si="4"/>
        <v>1</v>
      </c>
      <c r="P58" s="25"/>
      <c r="Q58" s="25"/>
      <c r="S58" s="2">
        <f t="shared" si="5"/>
        <v>0</v>
      </c>
      <c r="T58" s="2">
        <f t="shared" si="6"/>
        <v>0</v>
      </c>
      <c r="U58" s="2">
        <f>VLOOKUP(A58,[1]TDSheet!$A:$U,21,0)</f>
        <v>4</v>
      </c>
      <c r="V58" s="2">
        <f>VLOOKUP(A58,[1]TDSheet!$A:$V,22,0)</f>
        <v>1.6666666666666667</v>
      </c>
      <c r="W58" s="2">
        <f>VLOOKUP(A58,[1]TDSheet!$A:$N,14,0)</f>
        <v>5</v>
      </c>
      <c r="Y58" s="2">
        <f t="shared" si="11"/>
        <v>0</v>
      </c>
      <c r="Z58" s="23">
        <f>VLOOKUP(A58,[1]TDSheet!$A:$Y,25,0)</f>
        <v>0</v>
      </c>
      <c r="AA58" s="24">
        <v>0</v>
      </c>
      <c r="AB58" s="2">
        <f t="shared" si="7"/>
        <v>0</v>
      </c>
    </row>
    <row r="59" spans="1:28" ht="21.95" customHeight="1" x14ac:dyDescent="0.2">
      <c r="A59" s="8" t="s">
        <v>63</v>
      </c>
      <c r="B59" s="8" t="s">
        <v>9</v>
      </c>
      <c r="C59" s="10">
        <v>7</v>
      </c>
      <c r="D59" s="10"/>
      <c r="E59" s="10">
        <v>7</v>
      </c>
      <c r="F59" s="10"/>
      <c r="G59" s="23">
        <f>VLOOKUP(A59,[1]TDSheet!$A:$G,7,0)</f>
        <v>0</v>
      </c>
      <c r="H59" s="2" t="e">
        <f>VLOOKUP(A59,[2]Лист1!$A:$G,7,0)</f>
        <v>#N/A</v>
      </c>
      <c r="K59" s="2">
        <f t="shared" si="2"/>
        <v>7</v>
      </c>
      <c r="L59" s="2">
        <f t="shared" si="3"/>
        <v>7</v>
      </c>
      <c r="O59" s="2">
        <f t="shared" si="4"/>
        <v>1.4</v>
      </c>
      <c r="P59" s="25"/>
      <c r="Q59" s="25"/>
      <c r="S59" s="2">
        <f t="shared" si="5"/>
        <v>0</v>
      </c>
      <c r="T59" s="2">
        <f t="shared" si="6"/>
        <v>0</v>
      </c>
      <c r="U59" s="2">
        <f>VLOOKUP(A59,[1]TDSheet!$A:$U,21,0)</f>
        <v>3.2</v>
      </c>
      <c r="V59" s="2">
        <f>VLOOKUP(A59,[1]TDSheet!$A:$V,22,0)</f>
        <v>0.33333333333333331</v>
      </c>
      <c r="W59" s="2">
        <f>VLOOKUP(A59,[1]TDSheet!$A:$N,14,0)</f>
        <v>0</v>
      </c>
      <c r="Y59" s="2">
        <f t="shared" si="11"/>
        <v>0</v>
      </c>
      <c r="Z59" s="23">
        <f>VLOOKUP(A59,[1]TDSheet!$A:$Y,25,0)</f>
        <v>0</v>
      </c>
      <c r="AA59" s="24">
        <v>0</v>
      </c>
      <c r="AB59" s="2">
        <f t="shared" si="7"/>
        <v>0</v>
      </c>
    </row>
    <row r="60" spans="1:28" ht="11.1" customHeight="1" x14ac:dyDescent="0.2">
      <c r="A60" s="8" t="s">
        <v>64</v>
      </c>
      <c r="B60" s="8" t="s">
        <v>17</v>
      </c>
      <c r="C60" s="10">
        <v>48</v>
      </c>
      <c r="D60" s="10">
        <v>6</v>
      </c>
      <c r="E60" s="10">
        <v>21</v>
      </c>
      <c r="F60" s="10">
        <v>33</v>
      </c>
      <c r="G60" s="23">
        <f>VLOOKUP(A60,[1]TDSheet!$A:$G,7,0)</f>
        <v>0</v>
      </c>
      <c r="H60" s="2">
        <f>VLOOKUP(A60,[2]Лист1!$A:$G,7,0)</f>
        <v>180</v>
      </c>
      <c r="J60" s="2">
        <f>VLOOKUP(A60,[3]TDSheet!$A:$E,4,0)</f>
        <v>14.8</v>
      </c>
      <c r="K60" s="2">
        <f t="shared" si="2"/>
        <v>6.1999999999999993</v>
      </c>
      <c r="L60" s="2">
        <f t="shared" si="3"/>
        <v>21</v>
      </c>
      <c r="O60" s="2">
        <f t="shared" si="4"/>
        <v>4.2</v>
      </c>
      <c r="P60" s="25"/>
      <c r="Q60" s="25"/>
      <c r="S60" s="2">
        <f t="shared" si="5"/>
        <v>7.8571428571428568</v>
      </c>
      <c r="T60" s="2">
        <f t="shared" si="6"/>
        <v>7.8571428571428568</v>
      </c>
      <c r="U60" s="2">
        <f>VLOOKUP(A60,[1]TDSheet!$A:$U,21,0)</f>
        <v>3</v>
      </c>
      <c r="V60" s="2">
        <f>VLOOKUP(A60,[1]TDSheet!$A:$V,22,0)</f>
        <v>0</v>
      </c>
      <c r="W60" s="2">
        <f>VLOOKUP(A60,[1]TDSheet!$A:$N,14,0)</f>
        <v>2.4</v>
      </c>
      <c r="Y60" s="2">
        <f t="shared" si="11"/>
        <v>0</v>
      </c>
      <c r="Z60" s="23">
        <f>VLOOKUP(A60,[1]TDSheet!$A:$Y,25,0)</f>
        <v>0</v>
      </c>
      <c r="AA60" s="24">
        <v>0</v>
      </c>
      <c r="AB60" s="2">
        <f t="shared" si="7"/>
        <v>0</v>
      </c>
    </row>
    <row r="61" spans="1:28" ht="11.1" customHeight="1" x14ac:dyDescent="0.2">
      <c r="A61" s="8" t="s">
        <v>65</v>
      </c>
      <c r="B61" s="8" t="s">
        <v>17</v>
      </c>
      <c r="C61" s="10">
        <v>30</v>
      </c>
      <c r="D61" s="10">
        <v>48</v>
      </c>
      <c r="E61" s="10">
        <v>6</v>
      </c>
      <c r="F61" s="10">
        <v>60</v>
      </c>
      <c r="G61" s="23">
        <f>VLOOKUP(A61,[1]TDSheet!$A:$G,7,0)</f>
        <v>1</v>
      </c>
      <c r="H61" s="2">
        <f>VLOOKUP(A61,[2]Лист1!$A:$G,7,0)</f>
        <v>180</v>
      </c>
      <c r="J61" s="2">
        <f>VLOOKUP(A61,[3]TDSheet!$A:$E,4,0)</f>
        <v>0</v>
      </c>
      <c r="K61" s="2">
        <f t="shared" si="2"/>
        <v>6</v>
      </c>
      <c r="L61" s="2">
        <f t="shared" si="3"/>
        <v>6</v>
      </c>
      <c r="O61" s="2">
        <f t="shared" si="4"/>
        <v>1.2</v>
      </c>
      <c r="P61" s="25"/>
      <c r="Q61" s="25"/>
      <c r="S61" s="2">
        <f t="shared" si="5"/>
        <v>50</v>
      </c>
      <c r="T61" s="2">
        <f t="shared" si="6"/>
        <v>50</v>
      </c>
      <c r="U61" s="2">
        <f>VLOOKUP(A61,[1]TDSheet!$A:$U,21,0)</f>
        <v>0.6</v>
      </c>
      <c r="V61" s="2">
        <f>VLOOKUP(A61,[1]TDSheet!$A:$V,22,0)</f>
        <v>0</v>
      </c>
      <c r="W61" s="2">
        <f>VLOOKUP(A61,[1]TDSheet!$A:$N,14,0)</f>
        <v>6</v>
      </c>
      <c r="Y61" s="2">
        <f t="shared" si="11"/>
        <v>0</v>
      </c>
      <c r="Z61" s="23">
        <f>VLOOKUP(A61,[1]TDSheet!$A:$Y,25,0)</f>
        <v>3</v>
      </c>
      <c r="AA61" s="24">
        <f t="shared" si="8"/>
        <v>0</v>
      </c>
      <c r="AB61" s="2">
        <f t="shared" si="7"/>
        <v>0</v>
      </c>
    </row>
    <row r="62" spans="1:28" ht="11.1" customHeight="1" x14ac:dyDescent="0.2">
      <c r="A62" s="8" t="s">
        <v>66</v>
      </c>
      <c r="B62" s="8" t="s">
        <v>9</v>
      </c>
      <c r="C62" s="10">
        <v>10</v>
      </c>
      <c r="D62" s="10">
        <v>1308</v>
      </c>
      <c r="E62" s="10">
        <v>1141</v>
      </c>
      <c r="F62" s="10">
        <v>168</v>
      </c>
      <c r="G62" s="23">
        <f>VLOOKUP(A62,[1]TDSheet!$A:$G,7,0)</f>
        <v>0.25</v>
      </c>
      <c r="H62" s="2">
        <f>VLOOKUP(A62,[2]Лист1!$A:$G,7,0)</f>
        <v>180</v>
      </c>
      <c r="J62" s="2">
        <f>VLOOKUP(A62,[3]TDSheet!$A:$E,4,0)</f>
        <v>1168</v>
      </c>
      <c r="K62" s="2">
        <f t="shared" si="2"/>
        <v>-27</v>
      </c>
      <c r="L62" s="2">
        <f t="shared" si="3"/>
        <v>61</v>
      </c>
      <c r="M62" s="2">
        <f>VLOOKUP(A62,[4]TDSheet!$A:$V,6,0)</f>
        <v>1080</v>
      </c>
      <c r="O62" s="2">
        <f t="shared" si="4"/>
        <v>12.2</v>
      </c>
      <c r="P62" s="25">
        <f t="shared" ref="P62:P69" si="14">14*O62-F62</f>
        <v>2.7999999999999829</v>
      </c>
      <c r="Q62" s="25"/>
      <c r="S62" s="2">
        <f t="shared" si="5"/>
        <v>14</v>
      </c>
      <c r="T62" s="2">
        <f t="shared" si="6"/>
        <v>13.77049180327869</v>
      </c>
      <c r="U62" s="2">
        <f>VLOOKUP(A62,[1]TDSheet!$A:$U,21,0)</f>
        <v>16.399999999999999</v>
      </c>
      <c r="V62" s="2">
        <f>VLOOKUP(A62,[1]TDSheet!$A:$V,22,0)</f>
        <v>13.666666666666666</v>
      </c>
      <c r="W62" s="2">
        <f>VLOOKUP(A62,[1]TDSheet!$A:$N,14,0)</f>
        <v>21.8</v>
      </c>
      <c r="Y62" s="2">
        <f t="shared" si="11"/>
        <v>0.69999999999999574</v>
      </c>
      <c r="Z62" s="23">
        <f>VLOOKUP(A62,[1]TDSheet!$A:$Y,25,0)</f>
        <v>12</v>
      </c>
      <c r="AA62" s="24">
        <v>0</v>
      </c>
      <c r="AB62" s="2">
        <f t="shared" si="7"/>
        <v>0</v>
      </c>
    </row>
    <row r="63" spans="1:28" ht="11.1" customHeight="1" x14ac:dyDescent="0.2">
      <c r="A63" s="8" t="s">
        <v>67</v>
      </c>
      <c r="B63" s="8" t="s">
        <v>9</v>
      </c>
      <c r="C63" s="10">
        <v>39</v>
      </c>
      <c r="D63" s="10">
        <v>900</v>
      </c>
      <c r="E63" s="10">
        <v>806</v>
      </c>
      <c r="F63" s="10">
        <v>108</v>
      </c>
      <c r="G63" s="23">
        <f>VLOOKUP(A63,[1]TDSheet!$A:$G,7,0)</f>
        <v>0.3</v>
      </c>
      <c r="H63" s="2">
        <f>VLOOKUP(A63,[2]Лист1!$A:$G,7,0)</f>
        <v>180</v>
      </c>
      <c r="J63" s="2">
        <f>VLOOKUP(A63,[3]TDSheet!$A:$E,4,0)</f>
        <v>827</v>
      </c>
      <c r="K63" s="2">
        <f t="shared" si="2"/>
        <v>-21</v>
      </c>
      <c r="L63" s="2">
        <f t="shared" si="3"/>
        <v>50</v>
      </c>
      <c r="M63" s="2">
        <f>VLOOKUP(A63,[4]TDSheet!$A:$V,6,0)</f>
        <v>756</v>
      </c>
      <c r="O63" s="2">
        <f t="shared" si="4"/>
        <v>10</v>
      </c>
      <c r="P63" s="25">
        <f t="shared" si="14"/>
        <v>32</v>
      </c>
      <c r="Q63" s="25"/>
      <c r="S63" s="2">
        <f t="shared" si="5"/>
        <v>14</v>
      </c>
      <c r="T63" s="2">
        <f t="shared" si="6"/>
        <v>10.8</v>
      </c>
      <c r="U63" s="2">
        <f>VLOOKUP(A63,[1]TDSheet!$A:$U,21,0)</f>
        <v>13</v>
      </c>
      <c r="V63" s="2">
        <f>VLOOKUP(A63,[1]TDSheet!$A:$V,22,0)</f>
        <v>9</v>
      </c>
      <c r="W63" s="2">
        <f>VLOOKUP(A63,[1]TDSheet!$A:$N,14,0)</f>
        <v>13.2</v>
      </c>
      <c r="Y63" s="2">
        <f t="shared" si="11"/>
        <v>9.6</v>
      </c>
      <c r="Z63" s="23">
        <f>VLOOKUP(A63,[1]TDSheet!$A:$Y,25,0)</f>
        <v>12</v>
      </c>
      <c r="AA63" s="24">
        <v>3</v>
      </c>
      <c r="AB63" s="2">
        <f t="shared" si="7"/>
        <v>10.799999999999999</v>
      </c>
    </row>
    <row r="64" spans="1:28" ht="11.1" customHeight="1" x14ac:dyDescent="0.2">
      <c r="A64" s="8" t="s">
        <v>68</v>
      </c>
      <c r="B64" s="8" t="s">
        <v>9</v>
      </c>
      <c r="C64" s="10">
        <v>31</v>
      </c>
      <c r="D64" s="10">
        <v>1092</v>
      </c>
      <c r="E64" s="10">
        <v>921</v>
      </c>
      <c r="F64" s="10">
        <v>169</v>
      </c>
      <c r="G64" s="23">
        <f>VLOOKUP(A64,[1]TDSheet!$A:$G,7,0)</f>
        <v>0.3</v>
      </c>
      <c r="H64" s="2">
        <f>VLOOKUP(A64,[2]Лист1!$A:$G,7,0)</f>
        <v>180</v>
      </c>
      <c r="J64" s="2">
        <f>VLOOKUP(A64,[3]TDSheet!$A:$E,4,0)</f>
        <v>921</v>
      </c>
      <c r="K64" s="2">
        <f t="shared" si="2"/>
        <v>0</v>
      </c>
      <c r="L64" s="2">
        <f t="shared" si="3"/>
        <v>93</v>
      </c>
      <c r="M64" s="2">
        <f>VLOOKUP(A64,[4]TDSheet!$A:$V,6,0)</f>
        <v>828</v>
      </c>
      <c r="O64" s="2">
        <f t="shared" si="4"/>
        <v>18.600000000000001</v>
      </c>
      <c r="P64" s="25">
        <f t="shared" si="14"/>
        <v>91.400000000000034</v>
      </c>
      <c r="Q64" s="25"/>
      <c r="S64" s="2">
        <f t="shared" si="5"/>
        <v>14</v>
      </c>
      <c r="T64" s="2">
        <f t="shared" si="6"/>
        <v>9.086021505376344</v>
      </c>
      <c r="U64" s="2">
        <f>VLOOKUP(A64,[1]TDSheet!$A:$U,21,0)</f>
        <v>15.4</v>
      </c>
      <c r="V64" s="2">
        <f>VLOOKUP(A64,[1]TDSheet!$A:$V,22,0)</f>
        <v>18.333333333333332</v>
      </c>
      <c r="W64" s="2">
        <f>VLOOKUP(A64,[1]TDSheet!$A:$N,14,0)</f>
        <v>18.2</v>
      </c>
      <c r="Y64" s="2">
        <f t="shared" si="11"/>
        <v>27.420000000000009</v>
      </c>
      <c r="Z64" s="23">
        <f>VLOOKUP(A64,[1]TDSheet!$A:$Y,25,0)</f>
        <v>12</v>
      </c>
      <c r="AA64" s="24">
        <v>7</v>
      </c>
      <c r="AB64" s="2">
        <f t="shared" si="7"/>
        <v>25.2</v>
      </c>
    </row>
    <row r="65" spans="1:28" ht="11.1" customHeight="1" x14ac:dyDescent="0.2">
      <c r="A65" s="8" t="s">
        <v>69</v>
      </c>
      <c r="B65" s="8" t="s">
        <v>17</v>
      </c>
      <c r="C65" s="10">
        <v>5.4</v>
      </c>
      <c r="D65" s="10">
        <v>104.4</v>
      </c>
      <c r="E65" s="10">
        <v>46.8</v>
      </c>
      <c r="F65" s="10">
        <v>59.4</v>
      </c>
      <c r="G65" s="23">
        <f>VLOOKUP(A65,[1]TDSheet!$A:$G,7,0)</f>
        <v>1</v>
      </c>
      <c r="H65" s="2">
        <f>VLOOKUP(A65,[2]Лист1!$A:$G,7,0)</f>
        <v>180</v>
      </c>
      <c r="J65" s="2">
        <f>VLOOKUP(A65,[3]TDSheet!$A:$E,4,0)</f>
        <v>46</v>
      </c>
      <c r="K65" s="2">
        <f t="shared" si="2"/>
        <v>0.79999999999999716</v>
      </c>
      <c r="L65" s="2">
        <f t="shared" si="3"/>
        <v>46.8</v>
      </c>
      <c r="O65" s="2">
        <f t="shared" si="4"/>
        <v>9.36</v>
      </c>
      <c r="P65" s="25">
        <f t="shared" si="14"/>
        <v>71.639999999999986</v>
      </c>
      <c r="Q65" s="25"/>
      <c r="S65" s="2">
        <f t="shared" si="5"/>
        <v>14</v>
      </c>
      <c r="T65" s="2">
        <f t="shared" si="6"/>
        <v>6.3461538461538467</v>
      </c>
      <c r="U65" s="2">
        <f>VLOOKUP(A65,[1]TDSheet!$A:$U,21,0)</f>
        <v>6.8400000000000007</v>
      </c>
      <c r="V65" s="2">
        <f>VLOOKUP(A65,[1]TDSheet!$A:$V,22,0)</f>
        <v>12.933333333333332</v>
      </c>
      <c r="W65" s="2">
        <f>VLOOKUP(A65,[1]TDSheet!$A:$N,14,0)</f>
        <v>6.12</v>
      </c>
      <c r="Y65" s="2">
        <f t="shared" si="11"/>
        <v>71.639999999999986</v>
      </c>
      <c r="Z65" s="23">
        <f>VLOOKUP(A65,[1]TDSheet!$A:$Y,25,0)</f>
        <v>1.8</v>
      </c>
      <c r="AA65" s="24">
        <v>39</v>
      </c>
      <c r="AB65" s="2">
        <f t="shared" si="7"/>
        <v>70.2</v>
      </c>
    </row>
    <row r="66" spans="1:28" ht="11.1" customHeight="1" x14ac:dyDescent="0.2">
      <c r="A66" s="8" t="s">
        <v>70</v>
      </c>
      <c r="B66" s="8" t="s">
        <v>9</v>
      </c>
      <c r="C66" s="9"/>
      <c r="D66" s="10">
        <v>78</v>
      </c>
      <c r="E66" s="10">
        <v>40</v>
      </c>
      <c r="F66" s="10">
        <v>38</v>
      </c>
      <c r="G66" s="23">
        <f>VLOOKUP(A66,[1]TDSheet!$A:$G,7,0)</f>
        <v>0.2</v>
      </c>
      <c r="H66" s="2">
        <f>VLOOKUP(A66,[2]Лист1!$A:$G,7,0)</f>
        <v>365</v>
      </c>
      <c r="J66" s="2">
        <f>VLOOKUP(A66,[3]TDSheet!$A:$E,4,0)</f>
        <v>40</v>
      </c>
      <c r="K66" s="2">
        <f t="shared" si="2"/>
        <v>0</v>
      </c>
      <c r="L66" s="2">
        <f t="shared" si="3"/>
        <v>40</v>
      </c>
      <c r="O66" s="2">
        <f t="shared" si="4"/>
        <v>8</v>
      </c>
      <c r="P66" s="25">
        <f t="shared" si="14"/>
        <v>74</v>
      </c>
      <c r="Q66" s="25"/>
      <c r="S66" s="2">
        <f t="shared" si="5"/>
        <v>14</v>
      </c>
      <c r="T66" s="2">
        <f t="shared" si="6"/>
        <v>4.75</v>
      </c>
      <c r="U66" s="2">
        <f>VLOOKUP(A66,[1]TDSheet!$A:$U,21,0)</f>
        <v>4</v>
      </c>
      <c r="V66" s="2">
        <f>VLOOKUP(A66,[1]TDSheet!$A:$V,22,0)</f>
        <v>6.666666666666667</v>
      </c>
      <c r="W66" s="2">
        <f>VLOOKUP(A66,[1]TDSheet!$A:$N,14,0)</f>
        <v>6</v>
      </c>
      <c r="Y66" s="2">
        <f t="shared" si="11"/>
        <v>14.8</v>
      </c>
      <c r="Z66" s="23">
        <f>VLOOKUP(A66,[1]TDSheet!$A:$Y,25,0)</f>
        <v>6</v>
      </c>
      <c r="AA66" s="24">
        <v>12</v>
      </c>
      <c r="AB66" s="2">
        <f t="shared" si="7"/>
        <v>14.4</v>
      </c>
    </row>
    <row r="67" spans="1:28" ht="11.1" customHeight="1" x14ac:dyDescent="0.2">
      <c r="A67" s="8" t="s">
        <v>71</v>
      </c>
      <c r="B67" s="8" t="s">
        <v>9</v>
      </c>
      <c r="C67" s="10">
        <v>26</v>
      </c>
      <c r="D67" s="10">
        <v>138</v>
      </c>
      <c r="E67" s="10">
        <v>51</v>
      </c>
      <c r="F67" s="10">
        <v>96</v>
      </c>
      <c r="G67" s="23">
        <f>VLOOKUP(A67,[1]TDSheet!$A:$G,7,0)</f>
        <v>0.2</v>
      </c>
      <c r="H67" s="2">
        <f>VLOOKUP(A67,[2]Лист1!$A:$G,7,0)</f>
        <v>365</v>
      </c>
      <c r="J67" s="2">
        <f>VLOOKUP(A67,[3]TDSheet!$A:$E,4,0)</f>
        <v>57</v>
      </c>
      <c r="K67" s="2">
        <f t="shared" si="2"/>
        <v>-6</v>
      </c>
      <c r="L67" s="2">
        <f t="shared" si="3"/>
        <v>51</v>
      </c>
      <c r="O67" s="2">
        <f t="shared" si="4"/>
        <v>10.199999999999999</v>
      </c>
      <c r="P67" s="25">
        <f t="shared" si="14"/>
        <v>46.799999999999983</v>
      </c>
      <c r="Q67" s="25"/>
      <c r="S67" s="2">
        <f t="shared" si="5"/>
        <v>14</v>
      </c>
      <c r="T67" s="2">
        <f t="shared" si="6"/>
        <v>9.4117647058823533</v>
      </c>
      <c r="U67" s="2">
        <f>VLOOKUP(A67,[1]TDSheet!$A:$U,21,0)</f>
        <v>4.5999999999999996</v>
      </c>
      <c r="V67" s="2">
        <f>VLOOKUP(A67,[1]TDSheet!$A:$V,22,0)</f>
        <v>9</v>
      </c>
      <c r="W67" s="2">
        <f>VLOOKUP(A67,[1]TDSheet!$A:$N,14,0)</f>
        <v>11.6</v>
      </c>
      <c r="Y67" s="2">
        <f t="shared" si="11"/>
        <v>9.3599999999999977</v>
      </c>
      <c r="Z67" s="23">
        <f>VLOOKUP(A67,[1]TDSheet!$A:$Y,25,0)</f>
        <v>6</v>
      </c>
      <c r="AA67" s="24">
        <v>7</v>
      </c>
      <c r="AB67" s="2">
        <f t="shared" si="7"/>
        <v>8.4</v>
      </c>
    </row>
    <row r="68" spans="1:28" ht="11.1" customHeight="1" x14ac:dyDescent="0.2">
      <c r="A68" s="8" t="s">
        <v>72</v>
      </c>
      <c r="B68" s="8" t="s">
        <v>9</v>
      </c>
      <c r="C68" s="10">
        <v>64</v>
      </c>
      <c r="D68" s="10">
        <v>1728</v>
      </c>
      <c r="E68" s="10">
        <v>1447</v>
      </c>
      <c r="F68" s="10">
        <v>299</v>
      </c>
      <c r="G68" s="23">
        <f>VLOOKUP(A68,[1]TDSheet!$A:$G,7,0)</f>
        <v>0.25</v>
      </c>
      <c r="H68" s="2">
        <f>VLOOKUP(A68,[2]Лист1!$A:$G,7,0)</f>
        <v>180</v>
      </c>
      <c r="J68" s="2">
        <f>VLOOKUP(A68,[3]TDSheet!$A:$E,4,0)</f>
        <v>1462</v>
      </c>
      <c r="K68" s="2">
        <f t="shared" si="2"/>
        <v>-15</v>
      </c>
      <c r="L68" s="2">
        <f t="shared" si="3"/>
        <v>127</v>
      </c>
      <c r="M68" s="2">
        <f>VLOOKUP(A68,[4]TDSheet!$A:$V,6,0)</f>
        <v>1320</v>
      </c>
      <c r="O68" s="2">
        <f t="shared" si="4"/>
        <v>25.4</v>
      </c>
      <c r="P68" s="25">
        <f t="shared" si="14"/>
        <v>56.599999999999966</v>
      </c>
      <c r="Q68" s="25"/>
      <c r="S68" s="2">
        <f t="shared" si="5"/>
        <v>14</v>
      </c>
      <c r="T68" s="2">
        <f t="shared" si="6"/>
        <v>11.771653543307087</v>
      </c>
      <c r="U68" s="2">
        <f>VLOOKUP(A68,[1]TDSheet!$A:$U,21,0)</f>
        <v>26.4</v>
      </c>
      <c r="V68" s="2">
        <f>VLOOKUP(A68,[1]TDSheet!$A:$V,22,0)</f>
        <v>27.333333333333332</v>
      </c>
      <c r="W68" s="2">
        <f>VLOOKUP(A68,[1]TDSheet!$A:$N,14,0)</f>
        <v>33.6</v>
      </c>
      <c r="Y68" s="2">
        <f t="shared" si="11"/>
        <v>14.149999999999991</v>
      </c>
      <c r="Z68" s="23">
        <f>VLOOKUP(A68,[1]TDSheet!$A:$Y,25,0)</f>
        <v>12</v>
      </c>
      <c r="AA68" s="24">
        <v>4</v>
      </c>
      <c r="AB68" s="2">
        <f t="shared" si="7"/>
        <v>12</v>
      </c>
    </row>
    <row r="69" spans="1:28" ht="11.1" customHeight="1" x14ac:dyDescent="0.2">
      <c r="A69" s="8" t="s">
        <v>73</v>
      </c>
      <c r="B69" s="8" t="s">
        <v>9</v>
      </c>
      <c r="C69" s="10">
        <v>76</v>
      </c>
      <c r="D69" s="10">
        <v>1891</v>
      </c>
      <c r="E69" s="10">
        <v>1616</v>
      </c>
      <c r="F69" s="10">
        <v>307</v>
      </c>
      <c r="G69" s="23">
        <f>VLOOKUP(A69,[1]TDSheet!$A:$G,7,0)</f>
        <v>0.25</v>
      </c>
      <c r="H69" s="2">
        <f>VLOOKUP(A69,[2]Лист1!$A:$G,7,0)</f>
        <v>180</v>
      </c>
      <c r="J69" s="2">
        <f>VLOOKUP(A69,[3]TDSheet!$A:$E,4,0)</f>
        <v>1616</v>
      </c>
      <c r="K69" s="2">
        <f t="shared" si="2"/>
        <v>0</v>
      </c>
      <c r="L69" s="2">
        <f t="shared" si="3"/>
        <v>152</v>
      </c>
      <c r="M69" s="2">
        <f>VLOOKUP(A69,[4]TDSheet!$A:$V,6,0)</f>
        <v>1464</v>
      </c>
      <c r="O69" s="2">
        <f t="shared" si="4"/>
        <v>30.4</v>
      </c>
      <c r="P69" s="25">
        <f t="shared" si="14"/>
        <v>118.59999999999997</v>
      </c>
      <c r="Q69" s="25"/>
      <c r="S69" s="2">
        <f t="shared" si="5"/>
        <v>14</v>
      </c>
      <c r="T69" s="2">
        <f t="shared" si="6"/>
        <v>10.098684210526317</v>
      </c>
      <c r="U69" s="2">
        <f>VLOOKUP(A69,[1]TDSheet!$A:$U,21,0)</f>
        <v>31</v>
      </c>
      <c r="V69" s="2">
        <f>VLOOKUP(A69,[1]TDSheet!$A:$V,22,0)</f>
        <v>30</v>
      </c>
      <c r="W69" s="2">
        <f>VLOOKUP(A69,[1]TDSheet!$A:$N,14,0)</f>
        <v>34.6</v>
      </c>
      <c r="Y69" s="2">
        <f t="shared" si="11"/>
        <v>29.649999999999991</v>
      </c>
      <c r="Z69" s="23">
        <f>VLOOKUP(A69,[1]TDSheet!$A:$Y,25,0)</f>
        <v>12</v>
      </c>
      <c r="AA69" s="24">
        <v>10</v>
      </c>
      <c r="AB69" s="2">
        <f t="shared" si="7"/>
        <v>30</v>
      </c>
    </row>
    <row r="70" spans="1:28" ht="11.1" customHeight="1" x14ac:dyDescent="0.2">
      <c r="A70" s="8" t="s">
        <v>74</v>
      </c>
      <c r="B70" s="8" t="s">
        <v>17</v>
      </c>
      <c r="C70" s="10">
        <v>35.1</v>
      </c>
      <c r="D70" s="10">
        <v>72.900000000000006</v>
      </c>
      <c r="E70" s="10">
        <v>81</v>
      </c>
      <c r="F70" s="10">
        <v>13.5</v>
      </c>
      <c r="G70" s="23">
        <f>VLOOKUP(A70,[1]TDSheet!$A:$G,7,0)</f>
        <v>1</v>
      </c>
      <c r="H70" s="2">
        <f>VLOOKUP(A70,[2]Лист1!$A:$G,7,0)</f>
        <v>180</v>
      </c>
      <c r="J70" s="2">
        <f>VLOOKUP(A70,[3]TDSheet!$A:$E,4,0)</f>
        <v>106.9</v>
      </c>
      <c r="K70" s="2">
        <f t="shared" si="2"/>
        <v>-25.900000000000006</v>
      </c>
      <c r="L70" s="2">
        <f t="shared" si="3"/>
        <v>81</v>
      </c>
      <c r="O70" s="2">
        <f t="shared" si="4"/>
        <v>16.2</v>
      </c>
      <c r="P70" s="25">
        <f>10*O70-F70</f>
        <v>148.5</v>
      </c>
      <c r="Q70" s="25"/>
      <c r="S70" s="2">
        <f t="shared" si="5"/>
        <v>10</v>
      </c>
      <c r="T70" s="2">
        <f t="shared" si="6"/>
        <v>0.83333333333333337</v>
      </c>
      <c r="U70" s="2">
        <f>VLOOKUP(A70,[1]TDSheet!$A:$U,21,0)</f>
        <v>5.9399999999999995</v>
      </c>
      <c r="V70" s="2">
        <f>VLOOKUP(A70,[1]TDSheet!$A:$V,22,0)</f>
        <v>9</v>
      </c>
      <c r="W70" s="2">
        <f>VLOOKUP(A70,[1]TDSheet!$A:$N,14,0)</f>
        <v>4.32</v>
      </c>
      <c r="Y70" s="2">
        <f t="shared" si="11"/>
        <v>148.5</v>
      </c>
      <c r="Z70" s="23">
        <f>VLOOKUP(A70,[1]TDSheet!$A:$Y,25,0)</f>
        <v>2.7</v>
      </c>
      <c r="AA70" s="24">
        <v>55</v>
      </c>
      <c r="AB70" s="2">
        <f t="shared" si="7"/>
        <v>148.5</v>
      </c>
    </row>
    <row r="71" spans="1:28" ht="11.1" customHeight="1" x14ac:dyDescent="0.2">
      <c r="A71" s="8" t="s">
        <v>75</v>
      </c>
      <c r="B71" s="8" t="s">
        <v>17</v>
      </c>
      <c r="C71" s="10">
        <v>85</v>
      </c>
      <c r="D71" s="10">
        <v>405.4</v>
      </c>
      <c r="E71" s="10">
        <v>5</v>
      </c>
      <c r="F71" s="10">
        <v>400</v>
      </c>
      <c r="G71" s="23">
        <f>VLOOKUP(A71,[1]TDSheet!$A:$G,7,0)</f>
        <v>1</v>
      </c>
      <c r="H71" s="2">
        <f>VLOOKUP(A71,[2]Лист1!$A:$G,7,0)</f>
        <v>180</v>
      </c>
      <c r="J71" s="2">
        <f>VLOOKUP(A71,[3]TDSheet!$A:$E,4,0)</f>
        <v>7.7</v>
      </c>
      <c r="K71" s="2">
        <f t="shared" ref="K71:K72" si="15">E71-J71</f>
        <v>-2.7</v>
      </c>
      <c r="L71" s="2">
        <f t="shared" ref="L71:L72" si="16">E71-M71</f>
        <v>5</v>
      </c>
      <c r="O71" s="2">
        <f t="shared" ref="O71:O72" si="17">L71/5</f>
        <v>1</v>
      </c>
      <c r="P71" s="25"/>
      <c r="Q71" s="25"/>
      <c r="S71" s="2">
        <f t="shared" ref="S71:S72" si="18">(F71+P71)/O71</f>
        <v>400</v>
      </c>
      <c r="T71" s="2">
        <f t="shared" ref="T71:T72" si="19">F71/O71</f>
        <v>400</v>
      </c>
      <c r="U71" s="2">
        <f>VLOOKUP(A71,[1]TDSheet!$A:$U,21,0)</f>
        <v>47.54</v>
      </c>
      <c r="V71" s="2">
        <f>VLOOKUP(A71,[1]TDSheet!$A:$V,22,0)</f>
        <v>1.6666666666666667</v>
      </c>
      <c r="W71" s="2">
        <f>VLOOKUP(A71,[1]TDSheet!$A:$N,14,0)</f>
        <v>37.08</v>
      </c>
      <c r="Y71" s="2">
        <f t="shared" si="11"/>
        <v>0</v>
      </c>
      <c r="Z71" s="23">
        <f>VLOOKUP(A71,[1]TDSheet!$A:$Y,25,0)</f>
        <v>5</v>
      </c>
      <c r="AA71" s="24">
        <f t="shared" ref="AA71" si="20">P71/Z71</f>
        <v>0</v>
      </c>
      <c r="AB71" s="2">
        <f t="shared" ref="AB71:AB72" si="21">AA71*Z71*G71</f>
        <v>0</v>
      </c>
    </row>
    <row r="72" spans="1:28" ht="11.1" customHeight="1" x14ac:dyDescent="0.2">
      <c r="A72" s="8" t="s">
        <v>76</v>
      </c>
      <c r="B72" s="8" t="s">
        <v>9</v>
      </c>
      <c r="C72" s="9"/>
      <c r="D72" s="10">
        <v>242</v>
      </c>
      <c r="E72" s="10">
        <v>137</v>
      </c>
      <c r="F72" s="10">
        <v>105</v>
      </c>
      <c r="G72" s="23">
        <f>VLOOKUP(A72,[1]TDSheet!$A:$G,7,0)</f>
        <v>0.14000000000000001</v>
      </c>
      <c r="H72" s="2">
        <f>VLOOKUP(A72,[2]Лист1!$A:$G,7,0)</f>
        <v>180</v>
      </c>
      <c r="J72" s="2">
        <f>VLOOKUP(A72,[3]TDSheet!$A:$E,4,0)</f>
        <v>129</v>
      </c>
      <c r="K72" s="2">
        <f t="shared" si="15"/>
        <v>8</v>
      </c>
      <c r="L72" s="2">
        <f t="shared" si="16"/>
        <v>137</v>
      </c>
      <c r="O72" s="2">
        <f t="shared" si="17"/>
        <v>27.4</v>
      </c>
      <c r="P72" s="25">
        <f>13*O72-F72</f>
        <v>251.2</v>
      </c>
      <c r="Q72" s="25"/>
      <c r="S72" s="2">
        <f t="shared" si="18"/>
        <v>13</v>
      </c>
      <c r="T72" s="2">
        <f t="shared" si="19"/>
        <v>3.832116788321168</v>
      </c>
      <c r="U72" s="2">
        <f>VLOOKUP(A72,[1]TDSheet!$A:$U,21,0)</f>
        <v>18.2</v>
      </c>
      <c r="V72" s="2">
        <f>VLOOKUP(A72,[1]TDSheet!$A:$V,22,0)</f>
        <v>17</v>
      </c>
      <c r="W72" s="2">
        <f>VLOOKUP(A72,[1]TDSheet!$A:$N,14,0)</f>
        <v>17</v>
      </c>
      <c r="Y72" s="2">
        <f t="shared" si="11"/>
        <v>35.167999999999999</v>
      </c>
      <c r="Z72" s="23">
        <f>VLOOKUP(A72,[1]TDSheet!$A:$Y,25,0)</f>
        <v>22</v>
      </c>
      <c r="AA72" s="24">
        <v>11</v>
      </c>
      <c r="AB72" s="2">
        <f t="shared" si="21"/>
        <v>33.880000000000003</v>
      </c>
    </row>
  </sheetData>
  <autoFilter ref="A3:AB72" xr:uid="{3EDAFC2F-1A55-4931-8894-C4CBBB0180EB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2024-01-25T10:12:40Z</dcterms:modified>
</cp:coreProperties>
</file>